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8_{1CD23C1F-4AB7-4B43-8DE7-8AB19A5407CA}" xr6:coauthVersionLast="46" xr6:coauthVersionMax="46" xr10:uidLastSave="{00000000-0000-0000-0000-000000000000}"/>
  <bookViews>
    <workbookView xWindow="2280" yWindow="2640" windowWidth="22425" windowHeight="11835" tabRatio="640" activeTab="1" xr2:uid="{2A3F7A03-A312-4321-B3DB-6F8BD67804ED}"/>
  </bookViews>
  <sheets>
    <sheet name="Year 6 (SFY23) Program Funding" sheetId="11" r:id="rId1"/>
    <sheet name="Eligible NF &amp; Enroll Status" sheetId="1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1" hidden="1">'Eligible NF &amp; Enroll Status'!$A$6:$AA$957</definedName>
    <definedName name="Admin">[1]Funding!$B$14</definedName>
    <definedName name="_xlnm.Criteria" localSheetId="0">#REF!</definedName>
    <definedName name="_xlnm.Criteria">#REF!</definedName>
    <definedName name="D5DropDownList">#REF!</definedName>
    <definedName name="_xlnm.Database" localSheetId="0">#REF!</definedName>
    <definedName name="_xlnm.Database">#REF!</definedName>
    <definedName name="FMAP">[1]Funding!$B$13</definedName>
    <definedName name="FY2018_ALL_Targets" localSheetId="0">#REF!</definedName>
    <definedName name="FY2018_ALL_Targets">#REF!</definedName>
    <definedName name="MCOpaymentsList">'[2]Data Dictionary'!$L$42:$L$47</definedName>
    <definedName name="New" localSheetId="0">#REF!</definedName>
    <definedName name="New">#REF!</definedName>
    <definedName name="NFs">'[3]Final Comp Values'!$A$5:$A$821</definedName>
    <definedName name="OffsetValue">#REF!</definedName>
    <definedName name="_xlnm.Print_Area" localSheetId="0">'Year 6 (SFY23) Program Funding'!#REF!</definedName>
    <definedName name="QAPI_Reckoning">#REF!</definedName>
    <definedName name="qryExcel_Export_NF">#REF!</definedName>
    <definedName name="REAL_Q1_Metrics_Final">#REF!</definedName>
    <definedName name="RiskMargin">[1]Funding!$B$15</definedName>
    <definedName name="selection_adj">[4]Assumptions!$L$25</definedName>
    <definedName name="solver_corr" hidden="1">1</definedName>
    <definedName name="solver_ctp1" hidden="1">0</definedName>
    <definedName name="solver_ctp2" hidden="1">0</definedName>
    <definedName name="solver_disp" hidden="1">0</definedName>
    <definedName name="solver_eval" hidden="1">0</definedName>
    <definedName name="solver_lcens" hidden="1">-1E+30</definedName>
    <definedName name="solver_lcut" hidden="1">-1E+30</definedName>
    <definedName name="solver_nsim" hidden="1">1</definedName>
    <definedName name="solver_nssim" hidden="1">-1</definedName>
    <definedName name="solver_ntri" hidden="1">1000</definedName>
    <definedName name="solver_rsmp" hidden="1">2</definedName>
    <definedName name="solver_seed" hidden="1">0</definedName>
    <definedName name="solver_sthr" hidden="1">0</definedName>
    <definedName name="solver_ucens" hidden="1">1E+30</definedName>
    <definedName name="solver_ucut" hidden="1">1E+30</definedName>
    <definedName name="Tax">[1]Funding!$B$16</definedName>
    <definedName name="trend">[4]Assumptions!$A$14:$D$19</definedName>
    <definedName name="UP">#REF!</definedName>
    <definedName name="X" localSheetId="0">#REF!</definedName>
    <definedName name="X">#REF!</definedName>
    <definedName name="zBordovsky_Procl_05_Expor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957" i="1" l="1"/>
  <c r="O957" i="1"/>
  <c r="Y942" i="1"/>
  <c r="Z942" i="1"/>
  <c r="Y943" i="1"/>
  <c r="Z943" i="1"/>
  <c r="Y952" i="1"/>
  <c r="Z952" i="1"/>
  <c r="Y955" i="1"/>
  <c r="Z955" i="1"/>
  <c r="P940" i="1"/>
  <c r="P941" i="1"/>
  <c r="P942" i="1"/>
  <c r="Q942" i="1"/>
  <c r="S942" i="1" s="1"/>
  <c r="P943" i="1"/>
  <c r="Q943" i="1"/>
  <c r="S943" i="1" s="1"/>
  <c r="P944" i="1"/>
  <c r="P945" i="1"/>
  <c r="P946" i="1"/>
  <c r="P947" i="1"/>
  <c r="P948" i="1"/>
  <c r="P949" i="1"/>
  <c r="P950" i="1"/>
  <c r="P951" i="1"/>
  <c r="P952" i="1"/>
  <c r="Q952" i="1"/>
  <c r="S952" i="1" s="1"/>
  <c r="P953" i="1"/>
  <c r="P954" i="1"/>
  <c r="P955" i="1"/>
  <c r="Q955" i="1"/>
  <c r="S955" i="1" s="1"/>
  <c r="P956" i="1"/>
  <c r="C3" i="1"/>
  <c r="AA943" i="1" l="1"/>
  <c r="AA942" i="1"/>
  <c r="AA955" i="1"/>
  <c r="AA952" i="1"/>
  <c r="V943" i="1"/>
  <c r="V942" i="1"/>
  <c r="V955" i="1"/>
  <c r="V952" i="1"/>
  <c r="P939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7" i="1"/>
  <c r="C20" i="11"/>
  <c r="Z8" i="1"/>
  <c r="Z29" i="1"/>
  <c r="Z32" i="1"/>
  <c r="Z35" i="1"/>
  <c r="Z36" i="1"/>
  <c r="Z38" i="1"/>
  <c r="Z43" i="1"/>
  <c r="Z64" i="1"/>
  <c r="Z69" i="1"/>
  <c r="Z72" i="1"/>
  <c r="Z130" i="1"/>
  <c r="Z138" i="1"/>
  <c r="Z139" i="1"/>
  <c r="Z141" i="1"/>
  <c r="Z152" i="1"/>
  <c r="Z159" i="1"/>
  <c r="Z169" i="1"/>
  <c r="Z175" i="1"/>
  <c r="Z184" i="1"/>
  <c r="Z203" i="1"/>
  <c r="Z207" i="1"/>
  <c r="Z212" i="1"/>
  <c r="Z213" i="1"/>
  <c r="Z216" i="1"/>
  <c r="Z223" i="1"/>
  <c r="Z224" i="1"/>
  <c r="Z230" i="1"/>
  <c r="Z231" i="1"/>
  <c r="Z232" i="1"/>
  <c r="Z234" i="1"/>
  <c r="Z237" i="1"/>
  <c r="Z238" i="1"/>
  <c r="Z240" i="1"/>
  <c r="Z242" i="1"/>
  <c r="Z243" i="1"/>
  <c r="Z244" i="1"/>
  <c r="Z248" i="1"/>
  <c r="Z260" i="1"/>
  <c r="Z268" i="1"/>
  <c r="Z277" i="1"/>
  <c r="Z282" i="1"/>
  <c r="Z283" i="1"/>
  <c r="Z286" i="1"/>
  <c r="Z291" i="1"/>
  <c r="Z324" i="1"/>
  <c r="Z334" i="1"/>
  <c r="Z343" i="1"/>
  <c r="Z344" i="1"/>
  <c r="Z353" i="1"/>
  <c r="Z356" i="1"/>
  <c r="Z358" i="1"/>
  <c r="Z359" i="1"/>
  <c r="Z370" i="1"/>
  <c r="Z389" i="1"/>
  <c r="Z395" i="1"/>
  <c r="Z396" i="1"/>
  <c r="Z402" i="1"/>
  <c r="Z414" i="1"/>
  <c r="Z418" i="1"/>
  <c r="Z422" i="1"/>
  <c r="Z426" i="1"/>
  <c r="Z427" i="1"/>
  <c r="Z430" i="1"/>
  <c r="Z434" i="1"/>
  <c r="Z438" i="1"/>
  <c r="Z463" i="1"/>
  <c r="Z476" i="1"/>
  <c r="Z478" i="1"/>
  <c r="Z480" i="1"/>
  <c r="Z491" i="1"/>
  <c r="Z492" i="1"/>
  <c r="Z493" i="1"/>
  <c r="Z495" i="1"/>
  <c r="Z507" i="1"/>
  <c r="Z508" i="1"/>
  <c r="Z511" i="1"/>
  <c r="Z512" i="1"/>
  <c r="Z536" i="1"/>
  <c r="Z540" i="1"/>
  <c r="Z562" i="1"/>
  <c r="Z566" i="1"/>
  <c r="Z611" i="1"/>
  <c r="Z617" i="1"/>
  <c r="Z636" i="1"/>
  <c r="Z650" i="1"/>
  <c r="Z653" i="1"/>
  <c r="Z656" i="1"/>
  <c r="Z730" i="1"/>
  <c r="Z901" i="1"/>
  <c r="Z928" i="1"/>
  <c r="Z933" i="1"/>
  <c r="Y29" i="1"/>
  <c r="Y32" i="1"/>
  <c r="Y35" i="1"/>
  <c r="Y36" i="1"/>
  <c r="Y38" i="1"/>
  <c r="Y43" i="1"/>
  <c r="Y64" i="1"/>
  <c r="Y69" i="1"/>
  <c r="Y72" i="1"/>
  <c r="Y130" i="1"/>
  <c r="Y138" i="1"/>
  <c r="Y139" i="1"/>
  <c r="Y141" i="1"/>
  <c r="Y152" i="1"/>
  <c r="Y159" i="1"/>
  <c r="Y169" i="1"/>
  <c r="Y175" i="1"/>
  <c r="Y184" i="1"/>
  <c r="Y203" i="1"/>
  <c r="Y207" i="1"/>
  <c r="Y212" i="1"/>
  <c r="Y213" i="1"/>
  <c r="Y216" i="1"/>
  <c r="Y223" i="1"/>
  <c r="Y224" i="1"/>
  <c r="Y230" i="1"/>
  <c r="Y231" i="1"/>
  <c r="Y232" i="1"/>
  <c r="Y234" i="1"/>
  <c r="Y237" i="1"/>
  <c r="Y238" i="1"/>
  <c r="Y240" i="1"/>
  <c r="Y242" i="1"/>
  <c r="Y243" i="1"/>
  <c r="Y244" i="1"/>
  <c r="Y248" i="1"/>
  <c r="Y260" i="1"/>
  <c r="Y268" i="1"/>
  <c r="Y277" i="1"/>
  <c r="Y282" i="1"/>
  <c r="Y283" i="1"/>
  <c r="Y286" i="1"/>
  <c r="Y291" i="1"/>
  <c r="Y324" i="1"/>
  <c r="Y334" i="1"/>
  <c r="Y343" i="1"/>
  <c r="Y344" i="1"/>
  <c r="Y353" i="1"/>
  <c r="Y356" i="1"/>
  <c r="Y358" i="1"/>
  <c r="Y359" i="1"/>
  <c r="Y370" i="1"/>
  <c r="Y389" i="1"/>
  <c r="Y395" i="1"/>
  <c r="Y396" i="1"/>
  <c r="Y402" i="1"/>
  <c r="Y414" i="1"/>
  <c r="Y418" i="1"/>
  <c r="Y422" i="1"/>
  <c r="Y426" i="1"/>
  <c r="Y427" i="1"/>
  <c r="Y430" i="1"/>
  <c r="Y434" i="1"/>
  <c r="Y438" i="1"/>
  <c r="Y463" i="1"/>
  <c r="Y476" i="1"/>
  <c r="Y478" i="1"/>
  <c r="Y480" i="1"/>
  <c r="Y491" i="1"/>
  <c r="Y492" i="1"/>
  <c r="Y493" i="1"/>
  <c r="Y495" i="1"/>
  <c r="Y507" i="1"/>
  <c r="Y508" i="1"/>
  <c r="Y511" i="1"/>
  <c r="Y512" i="1"/>
  <c r="Y536" i="1"/>
  <c r="Y540" i="1"/>
  <c r="Y562" i="1"/>
  <c r="Y566" i="1"/>
  <c r="Y611" i="1"/>
  <c r="Y617" i="1"/>
  <c r="Y636" i="1"/>
  <c r="Y650" i="1"/>
  <c r="Y653" i="1"/>
  <c r="Y656" i="1"/>
  <c r="Y730" i="1"/>
  <c r="Y901" i="1"/>
  <c r="Y928" i="1"/>
  <c r="Y933" i="1"/>
  <c r="Y8" i="1"/>
  <c r="AA8" i="1" l="1"/>
  <c r="AA650" i="1"/>
  <c r="AA463" i="1"/>
  <c r="AA438" i="1"/>
  <c r="AA901" i="1"/>
  <c r="AA730" i="1"/>
  <c r="AA566" i="1"/>
  <c r="AA653" i="1"/>
  <c r="AA562" i="1"/>
  <c r="AA495" i="1"/>
  <c r="AA427" i="1"/>
  <c r="AA414" i="1"/>
  <c r="AA396" i="1"/>
  <c r="AA242" i="1"/>
  <c r="AA224" i="1"/>
  <c r="AA203" i="1"/>
  <c r="AA141" i="1"/>
  <c r="AA933" i="1"/>
  <c r="AA426" i="1"/>
  <c r="AA395" i="1"/>
  <c r="AA353" i="1"/>
  <c r="AA334" i="1"/>
  <c r="AA277" i="1"/>
  <c r="AA238" i="1"/>
  <c r="AA216" i="1"/>
  <c r="AA175" i="1"/>
  <c r="AA138" i="1"/>
  <c r="AA38" i="1"/>
  <c r="AA358" i="1"/>
  <c r="AA283" i="1"/>
  <c r="AA356" i="1"/>
  <c r="AA282" i="1"/>
  <c r="AA240" i="1"/>
  <c r="AA223" i="1"/>
  <c r="AA159" i="1"/>
  <c r="AA139" i="1"/>
  <c r="AA64" i="1"/>
  <c r="AA928" i="1"/>
  <c r="AA540" i="1"/>
  <c r="AA511" i="1"/>
  <c r="AA493" i="1"/>
  <c r="AA478" i="1"/>
  <c r="AA370" i="1"/>
  <c r="AA268" i="1"/>
  <c r="AA237" i="1"/>
  <c r="AA213" i="1"/>
  <c r="AA72" i="1"/>
  <c r="AA36" i="1"/>
  <c r="AA636" i="1"/>
  <c r="AA508" i="1"/>
  <c r="AA491" i="1"/>
  <c r="AA476" i="1"/>
  <c r="AA389" i="1"/>
  <c r="AA344" i="1"/>
  <c r="AA248" i="1"/>
  <c r="AA232" i="1"/>
  <c r="AA169" i="1"/>
  <c r="AA152" i="1"/>
  <c r="AA130" i="1"/>
  <c r="AA611" i="1"/>
  <c r="AA418" i="1"/>
  <c r="AA359" i="1"/>
  <c r="AA286" i="1"/>
  <c r="AA243" i="1"/>
  <c r="AA230" i="1"/>
  <c r="AA43" i="1"/>
  <c r="AA29" i="1"/>
  <c r="AA507" i="1"/>
  <c r="AA434" i="1"/>
  <c r="AA402" i="1"/>
  <c r="AA343" i="1"/>
  <c r="AA291" i="1"/>
  <c r="AA231" i="1"/>
  <c r="AA207" i="1"/>
  <c r="AA184" i="1"/>
  <c r="AA69" i="1"/>
  <c r="AA32" i="1"/>
  <c r="AA617" i="1"/>
  <c r="AA536" i="1"/>
  <c r="AA492" i="1"/>
  <c r="AA324" i="1"/>
  <c r="AA260" i="1"/>
  <c r="AA234" i="1"/>
  <c r="AA212" i="1"/>
  <c r="AA35" i="1"/>
  <c r="AA430" i="1"/>
  <c r="AA656" i="1"/>
  <c r="AA422" i="1"/>
  <c r="AA512" i="1"/>
  <c r="AA480" i="1"/>
  <c r="AA244" i="1"/>
  <c r="C5" i="1" l="1"/>
  <c r="C4" i="1"/>
  <c r="B34" i="11"/>
  <c r="C34" i="11" s="1"/>
  <c r="V4" i="1" s="1"/>
  <c r="C13" i="11"/>
  <c r="C16" i="11" s="1"/>
  <c r="C5" i="11"/>
  <c r="C4" i="11"/>
  <c r="C25" i="11" s="1"/>
  <c r="S4" i="1" s="1"/>
  <c r="Q29" i="1"/>
  <c r="Q32" i="1"/>
  <c r="Q35" i="1"/>
  <c r="Q36" i="1"/>
  <c r="Q38" i="1"/>
  <c r="Q43" i="1"/>
  <c r="Q64" i="1"/>
  <c r="Q69" i="1"/>
  <c r="Q72" i="1"/>
  <c r="Q130" i="1"/>
  <c r="Q138" i="1"/>
  <c r="Q139" i="1"/>
  <c r="Q141" i="1"/>
  <c r="Q152" i="1"/>
  <c r="Q159" i="1"/>
  <c r="Q169" i="1"/>
  <c r="Q175" i="1"/>
  <c r="Q184" i="1"/>
  <c r="Q203" i="1"/>
  <c r="Q207" i="1"/>
  <c r="Q212" i="1"/>
  <c r="Q213" i="1"/>
  <c r="Q216" i="1"/>
  <c r="Q223" i="1"/>
  <c r="Q224" i="1"/>
  <c r="Q230" i="1"/>
  <c r="Q231" i="1"/>
  <c r="Q232" i="1"/>
  <c r="Q234" i="1"/>
  <c r="Q237" i="1"/>
  <c r="Q238" i="1"/>
  <c r="Q240" i="1"/>
  <c r="Q242" i="1"/>
  <c r="Q243" i="1"/>
  <c r="Q244" i="1"/>
  <c r="Q248" i="1"/>
  <c r="Q260" i="1"/>
  <c r="Q268" i="1"/>
  <c r="Q277" i="1"/>
  <c r="Q282" i="1"/>
  <c r="Q283" i="1"/>
  <c r="Q286" i="1"/>
  <c r="Q291" i="1"/>
  <c r="Q324" i="1"/>
  <c r="Q334" i="1"/>
  <c r="Q343" i="1"/>
  <c r="Q344" i="1"/>
  <c r="Q353" i="1"/>
  <c r="Q356" i="1"/>
  <c r="Q358" i="1"/>
  <c r="Q359" i="1"/>
  <c r="Q370" i="1"/>
  <c r="Q389" i="1"/>
  <c r="Q395" i="1"/>
  <c r="Q396" i="1"/>
  <c r="Q402" i="1"/>
  <c r="Q414" i="1"/>
  <c r="Q418" i="1"/>
  <c r="Q422" i="1"/>
  <c r="Q426" i="1"/>
  <c r="Q427" i="1"/>
  <c r="Q430" i="1"/>
  <c r="Q434" i="1"/>
  <c r="Q438" i="1"/>
  <c r="Q463" i="1"/>
  <c r="Q476" i="1"/>
  <c r="Q478" i="1"/>
  <c r="Q480" i="1"/>
  <c r="Q491" i="1"/>
  <c r="Q492" i="1"/>
  <c r="Q493" i="1"/>
  <c r="Q495" i="1"/>
  <c r="Q507" i="1"/>
  <c r="Q508" i="1"/>
  <c r="Q511" i="1"/>
  <c r="Q512" i="1"/>
  <c r="Q536" i="1"/>
  <c r="Q540" i="1"/>
  <c r="Q562" i="1"/>
  <c r="Q566" i="1"/>
  <c r="Q611" i="1"/>
  <c r="Q617" i="1"/>
  <c r="Q636" i="1"/>
  <c r="Q650" i="1"/>
  <c r="Q653" i="1"/>
  <c r="Q656" i="1"/>
  <c r="Q730" i="1"/>
  <c r="Q901" i="1"/>
  <c r="Q928" i="1"/>
  <c r="Q933" i="1"/>
  <c r="Q8" i="1"/>
  <c r="Q4" i="1" l="1"/>
  <c r="R4" i="1"/>
  <c r="V8" i="1"/>
  <c r="S8" i="1"/>
  <c r="V507" i="1"/>
  <c r="S507" i="1"/>
  <c r="V240" i="1"/>
  <c r="S240" i="1"/>
  <c r="V231" i="1"/>
  <c r="S231" i="1"/>
  <c r="V216" i="1"/>
  <c r="S216" i="1"/>
  <c r="V159" i="1"/>
  <c r="S159" i="1"/>
  <c r="V650" i="1"/>
  <c r="S650" i="1"/>
  <c r="V427" i="1"/>
  <c r="S427" i="1"/>
  <c r="V203" i="1"/>
  <c r="S203" i="1"/>
  <c r="V730" i="1"/>
  <c r="S730" i="1"/>
  <c r="V480" i="1"/>
  <c r="S480" i="1"/>
  <c r="V395" i="1"/>
  <c r="S395" i="1"/>
  <c r="V248" i="1"/>
  <c r="S248" i="1"/>
  <c r="V611" i="1"/>
  <c r="S611" i="1"/>
  <c r="V562" i="1"/>
  <c r="S562" i="1"/>
  <c r="V491" i="1"/>
  <c r="S491" i="1"/>
  <c r="V359" i="1"/>
  <c r="S359" i="1"/>
  <c r="V928" i="1"/>
  <c r="S928" i="1"/>
  <c r="V656" i="1"/>
  <c r="S656" i="1"/>
  <c r="V512" i="1"/>
  <c r="S512" i="1"/>
  <c r="V283" i="1"/>
  <c r="S283" i="1"/>
  <c r="V224" i="1"/>
  <c r="S224" i="1"/>
  <c r="V139" i="1"/>
  <c r="S139" i="1"/>
  <c r="V64" i="1"/>
  <c r="S64" i="1"/>
  <c r="V536" i="1"/>
  <c r="S536" i="1"/>
  <c r="V511" i="1"/>
  <c r="S511" i="1"/>
  <c r="V344" i="1"/>
  <c r="S344" i="1"/>
  <c r="V243" i="1"/>
  <c r="S243" i="1"/>
  <c r="V223" i="1"/>
  <c r="S223" i="1"/>
  <c r="V175" i="1"/>
  <c r="S175" i="1"/>
  <c r="V152" i="1"/>
  <c r="S152" i="1"/>
  <c r="V35" i="1"/>
  <c r="S35" i="1"/>
  <c r="V463" i="1"/>
  <c r="S463" i="1"/>
  <c r="V343" i="1"/>
  <c r="S343" i="1"/>
  <c r="V184" i="1"/>
  <c r="S184" i="1"/>
  <c r="V72" i="1"/>
  <c r="S72" i="1"/>
  <c r="V933" i="1"/>
  <c r="S933" i="1"/>
  <c r="V901" i="1"/>
  <c r="S901" i="1"/>
  <c r="V653" i="1"/>
  <c r="S653" i="1"/>
  <c r="V617" i="1"/>
  <c r="S617" i="1"/>
  <c r="V495" i="1"/>
  <c r="S495" i="1"/>
  <c r="V353" i="1"/>
  <c r="S353" i="1"/>
  <c r="V291" i="1"/>
  <c r="S291" i="1"/>
  <c r="V232" i="1"/>
  <c r="S232" i="1"/>
  <c r="V207" i="1"/>
  <c r="S207" i="1"/>
  <c r="V43" i="1"/>
  <c r="S43" i="1"/>
  <c r="V32" i="1"/>
  <c r="S32" i="1"/>
  <c r="V169" i="1"/>
  <c r="S169" i="1"/>
  <c r="V566" i="1"/>
  <c r="S566" i="1"/>
  <c r="V478" i="1"/>
  <c r="S478" i="1"/>
  <c r="V438" i="1"/>
  <c r="S438" i="1"/>
  <c r="V430" i="1"/>
  <c r="S430" i="1"/>
  <c r="V422" i="1"/>
  <c r="S422" i="1"/>
  <c r="V414" i="1"/>
  <c r="S414" i="1"/>
  <c r="V358" i="1"/>
  <c r="S358" i="1"/>
  <c r="V334" i="1"/>
  <c r="S334" i="1"/>
  <c r="V286" i="1"/>
  <c r="S286" i="1"/>
  <c r="V238" i="1"/>
  <c r="S238" i="1"/>
  <c r="V230" i="1"/>
  <c r="S230" i="1"/>
  <c r="V38" i="1"/>
  <c r="S38" i="1"/>
  <c r="V493" i="1"/>
  <c r="S493" i="1"/>
  <c r="V389" i="1"/>
  <c r="S389" i="1"/>
  <c r="V277" i="1"/>
  <c r="S277" i="1"/>
  <c r="V237" i="1"/>
  <c r="S237" i="1"/>
  <c r="V213" i="1"/>
  <c r="S213" i="1"/>
  <c r="V141" i="1"/>
  <c r="S141" i="1"/>
  <c r="V69" i="1"/>
  <c r="S69" i="1"/>
  <c r="V29" i="1"/>
  <c r="S29" i="1"/>
  <c r="V636" i="1"/>
  <c r="S636" i="1"/>
  <c r="V540" i="1"/>
  <c r="S540" i="1"/>
  <c r="V508" i="1"/>
  <c r="S508" i="1"/>
  <c r="V492" i="1"/>
  <c r="S492" i="1"/>
  <c r="V476" i="1"/>
  <c r="S476" i="1"/>
  <c r="V396" i="1"/>
  <c r="S396" i="1"/>
  <c r="V356" i="1"/>
  <c r="S356" i="1"/>
  <c r="V324" i="1"/>
  <c r="S324" i="1"/>
  <c r="V268" i="1"/>
  <c r="S268" i="1"/>
  <c r="V260" i="1"/>
  <c r="S260" i="1"/>
  <c r="V244" i="1"/>
  <c r="S244" i="1"/>
  <c r="V212" i="1"/>
  <c r="S212" i="1"/>
  <c r="V36" i="1"/>
  <c r="S36" i="1"/>
  <c r="V434" i="1"/>
  <c r="S434" i="1"/>
  <c r="V426" i="1"/>
  <c r="S426" i="1"/>
  <c r="V418" i="1"/>
  <c r="S418" i="1"/>
  <c r="V402" i="1"/>
  <c r="S402" i="1"/>
  <c r="V370" i="1"/>
  <c r="S370" i="1"/>
  <c r="V282" i="1"/>
  <c r="S282" i="1"/>
  <c r="V242" i="1"/>
  <c r="S242" i="1"/>
  <c r="V234" i="1"/>
  <c r="S234" i="1"/>
  <c r="V138" i="1"/>
  <c r="S138" i="1"/>
  <c r="V130" i="1"/>
  <c r="S130" i="1"/>
  <c r="C19" i="11"/>
  <c r="C14" i="11"/>
  <c r="C15" i="11"/>
  <c r="R908" i="1" l="1"/>
  <c r="R949" i="1"/>
  <c r="R942" i="1"/>
  <c r="R948" i="1"/>
  <c r="R943" i="1"/>
  <c r="R957" i="1"/>
  <c r="R947" i="1"/>
  <c r="R956" i="1"/>
  <c r="R946" i="1"/>
  <c r="R940" i="1"/>
  <c r="R954" i="1"/>
  <c r="R945" i="1"/>
  <c r="R955" i="1"/>
  <c r="R952" i="1"/>
  <c r="R953" i="1"/>
  <c r="R944" i="1"/>
  <c r="R950" i="1"/>
  <c r="R951" i="1"/>
  <c r="R941" i="1"/>
  <c r="Q948" i="1"/>
  <c r="Q954" i="1"/>
  <c r="Q956" i="1"/>
  <c r="Q941" i="1"/>
  <c r="Q950" i="1"/>
  <c r="Q947" i="1"/>
  <c r="Q953" i="1"/>
  <c r="Q946" i="1"/>
  <c r="Q940" i="1"/>
  <c r="Q945" i="1"/>
  <c r="Q949" i="1"/>
  <c r="Q957" i="1"/>
  <c r="Q944" i="1"/>
  <c r="Q951" i="1"/>
  <c r="Q7" i="1"/>
  <c r="S7" i="1" s="1"/>
  <c r="Q16" i="1"/>
  <c r="Q60" i="1"/>
  <c r="Q81" i="1"/>
  <c r="Q108" i="1"/>
  <c r="Q158" i="1"/>
  <c r="Q198" i="1"/>
  <c r="Q309" i="1"/>
  <c r="Q372" i="1"/>
  <c r="Q411" i="1"/>
  <c r="Q494" i="1"/>
  <c r="Q558" i="1"/>
  <c r="Q607" i="1"/>
  <c r="Q625" i="1"/>
  <c r="Q675" i="1"/>
  <c r="Q722" i="1"/>
  <c r="Q837" i="1"/>
  <c r="Q890" i="1"/>
  <c r="Q935" i="1"/>
  <c r="Q26" i="1"/>
  <c r="Q445" i="1"/>
  <c r="Q655" i="1"/>
  <c r="Q67" i="1"/>
  <c r="Q166" i="1"/>
  <c r="Q400" i="1"/>
  <c r="Q915" i="1"/>
  <c r="Q19" i="1"/>
  <c r="Q40" i="1"/>
  <c r="Q84" i="1"/>
  <c r="Q115" i="1"/>
  <c r="Q178" i="1"/>
  <c r="Q202" i="1"/>
  <c r="Q311" i="1"/>
  <c r="Q336" i="1"/>
  <c r="Q377" i="1"/>
  <c r="Q443" i="1"/>
  <c r="Q465" i="1"/>
  <c r="Q486" i="1"/>
  <c r="Q518" i="1"/>
  <c r="Q608" i="1"/>
  <c r="Q626" i="1"/>
  <c r="Q681" i="1"/>
  <c r="Q728" i="1"/>
  <c r="Q841" i="1"/>
  <c r="Q892" i="1"/>
  <c r="Q85" i="1"/>
  <c r="Q399" i="1"/>
  <c r="Q504" i="1"/>
  <c r="Q688" i="1"/>
  <c r="Q51" i="1"/>
  <c r="Q96" i="1"/>
  <c r="Q129" i="1"/>
  <c r="Q151" i="1"/>
  <c r="Q168" i="1"/>
  <c r="Q319" i="1"/>
  <c r="Q363" i="1"/>
  <c r="Q388" i="1"/>
  <c r="Q419" i="1"/>
  <c r="Q453" i="1"/>
  <c r="Q475" i="1"/>
  <c r="Q489" i="1"/>
  <c r="Q532" i="1"/>
  <c r="Q578" i="1"/>
  <c r="Q613" i="1"/>
  <c r="Q635" i="1"/>
  <c r="Q665" i="1"/>
  <c r="Q703" i="1"/>
  <c r="Q780" i="1"/>
  <c r="Q866" i="1"/>
  <c r="Q920" i="1"/>
  <c r="Q127" i="1"/>
  <c r="Q181" i="1"/>
  <c r="Q315" i="1"/>
  <c r="Q428" i="1"/>
  <c r="Q520" i="1"/>
  <c r="Q683" i="1"/>
  <c r="Q527" i="1"/>
  <c r="Q863" i="1"/>
  <c r="Q33" i="1"/>
  <c r="Q53" i="1"/>
  <c r="Q70" i="1"/>
  <c r="Q100" i="1"/>
  <c r="Q189" i="1"/>
  <c r="Q211" i="1"/>
  <c r="Q292" i="1"/>
  <c r="Q323" i="1"/>
  <c r="Q367" i="1"/>
  <c r="Q404" i="1"/>
  <c r="Q435" i="1"/>
  <c r="Q459" i="1"/>
  <c r="Q533" i="1"/>
  <c r="Q588" i="1"/>
  <c r="Q616" i="1"/>
  <c r="Q669" i="1"/>
  <c r="Q704" i="1"/>
  <c r="Q795" i="1"/>
  <c r="Q870" i="1"/>
  <c r="Q924" i="1"/>
  <c r="Q874" i="1"/>
  <c r="Q42" i="1"/>
  <c r="Q340" i="1"/>
  <c r="Q487" i="1"/>
  <c r="Q851" i="1"/>
  <c r="Q88" i="1"/>
  <c r="Q206" i="1"/>
  <c r="Q342" i="1"/>
  <c r="Q473" i="1"/>
  <c r="Q632" i="1"/>
  <c r="Q58" i="1"/>
  <c r="Q71" i="1"/>
  <c r="Q106" i="1"/>
  <c r="Q135" i="1"/>
  <c r="Q153" i="1"/>
  <c r="Q172" i="1"/>
  <c r="Q192" i="1"/>
  <c r="Q299" i="1"/>
  <c r="Q350" i="1"/>
  <c r="Q369" i="1"/>
  <c r="Q392" i="1"/>
  <c r="Q406" i="1"/>
  <c r="Q423" i="1"/>
  <c r="Q436" i="1"/>
  <c r="Q460" i="1"/>
  <c r="Q477" i="1"/>
  <c r="Q509" i="1"/>
  <c r="Q593" i="1"/>
  <c r="Q646" i="1"/>
  <c r="Q670" i="1"/>
  <c r="Q710" i="1"/>
  <c r="Q817" i="1"/>
  <c r="Q927" i="1"/>
  <c r="Q380" i="1"/>
  <c r="Q471" i="1"/>
  <c r="Q610" i="1"/>
  <c r="Q149" i="1"/>
  <c r="Q383" i="1"/>
  <c r="Q488" i="1"/>
  <c r="Q59" i="1"/>
  <c r="Q107" i="1"/>
  <c r="Q136" i="1"/>
  <c r="Q157" i="1"/>
  <c r="Q173" i="1"/>
  <c r="Q194" i="1"/>
  <c r="Q304" i="1"/>
  <c r="Q333" i="1"/>
  <c r="Q352" i="1"/>
  <c r="Q394" i="1"/>
  <c r="Q410" i="1"/>
  <c r="Q425" i="1"/>
  <c r="Q437" i="1"/>
  <c r="Q461" i="1"/>
  <c r="Q596" i="1"/>
  <c r="Q624" i="1"/>
  <c r="Q647" i="1"/>
  <c r="Q671" i="1"/>
  <c r="Q713" i="1"/>
  <c r="Q821" i="1"/>
  <c r="Q885" i="1"/>
  <c r="Q65" i="1"/>
  <c r="Q164" i="1"/>
  <c r="Q415" i="1"/>
  <c r="Q503" i="1"/>
  <c r="Q627" i="1"/>
  <c r="Q937" i="1"/>
  <c r="Q128" i="1"/>
  <c r="Q182" i="1"/>
  <c r="Q317" i="1"/>
  <c r="Q448" i="1"/>
  <c r="Q573" i="1"/>
  <c r="Q755" i="1"/>
  <c r="R7" i="1"/>
  <c r="AA4" i="1"/>
  <c r="Z4" i="1"/>
  <c r="Y4" i="1"/>
  <c r="Q103" i="1"/>
  <c r="Z103" i="1" s="1"/>
  <c r="Q75" i="1"/>
  <c r="V75" i="1" s="1"/>
  <c r="Q80" i="1"/>
  <c r="V80" i="1" s="1"/>
  <c r="R526" i="1"/>
  <c r="Q376" i="1"/>
  <c r="R917" i="1"/>
  <c r="Q180" i="1"/>
  <c r="Z180" i="1" s="1"/>
  <c r="Q143" i="1"/>
  <c r="Z143" i="1" s="1"/>
  <c r="R222" i="1"/>
  <c r="Q605" i="1"/>
  <c r="Z605" i="1" s="1"/>
  <c r="Q439" i="1"/>
  <c r="S439" i="1" s="1"/>
  <c r="R105" i="1"/>
  <c r="R305" i="1"/>
  <c r="R561" i="1"/>
  <c r="Q122" i="1"/>
  <c r="Z122" i="1" s="1"/>
  <c r="R282" i="1"/>
  <c r="R442" i="1"/>
  <c r="R594" i="1"/>
  <c r="Q220" i="1"/>
  <c r="Z220" i="1" s="1"/>
  <c r="Q117" i="1"/>
  <c r="S117" i="1" s="1"/>
  <c r="R285" i="1"/>
  <c r="R429" i="1"/>
  <c r="R613" i="1"/>
  <c r="Q94" i="1"/>
  <c r="Z94" i="1" s="1"/>
  <c r="R246" i="1"/>
  <c r="Q398" i="1"/>
  <c r="Z398" i="1" s="1"/>
  <c r="R566" i="1"/>
  <c r="R119" i="1"/>
  <c r="Q555" i="1"/>
  <c r="V555" i="1" s="1"/>
  <c r="R112" i="1"/>
  <c r="R368" i="1"/>
  <c r="R677" i="1"/>
  <c r="R805" i="1"/>
  <c r="R663" i="1"/>
  <c r="Q686" i="1"/>
  <c r="Z686" i="1" s="1"/>
  <c r="R814" i="1"/>
  <c r="R799" i="1"/>
  <c r="Q479" i="1"/>
  <c r="S479" i="1" s="1"/>
  <c r="R241" i="1"/>
  <c r="R90" i="1"/>
  <c r="Q384" i="1"/>
  <c r="Z384" i="1" s="1"/>
  <c r="R397" i="1"/>
  <c r="R219" i="1"/>
  <c r="Q615" i="1"/>
  <c r="V615" i="1" s="1"/>
  <c r="R89" i="1"/>
  <c r="R266" i="1"/>
  <c r="R581" i="1"/>
  <c r="Q382" i="1"/>
  <c r="Z382" i="1" s="1"/>
  <c r="R80" i="1"/>
  <c r="Q711" i="1"/>
  <c r="S711" i="1" s="1"/>
  <c r="Q160" i="1"/>
  <c r="Y160" i="1" s="1"/>
  <c r="R121" i="1"/>
  <c r="R337" i="1"/>
  <c r="R593" i="1"/>
  <c r="Q368" i="1"/>
  <c r="Z368" i="1" s="1"/>
  <c r="Q146" i="1"/>
  <c r="Z146" i="1" s="1"/>
  <c r="Q298" i="1"/>
  <c r="Z298" i="1" s="1"/>
  <c r="R458" i="1"/>
  <c r="R626" i="1"/>
  <c r="Q271" i="1"/>
  <c r="Z271" i="1" s="1"/>
  <c r="Q276" i="1"/>
  <c r="Q167" i="1"/>
  <c r="S167" i="1" s="1"/>
  <c r="Q133" i="1"/>
  <c r="Y133" i="1" s="1"/>
  <c r="R301" i="1"/>
  <c r="R453" i="1"/>
  <c r="R645" i="1"/>
  <c r="Q110" i="1"/>
  <c r="V110" i="1" s="1"/>
  <c r="R262" i="1"/>
  <c r="R422" i="1"/>
  <c r="R582" i="1"/>
  <c r="Q99" i="1"/>
  <c r="Y99" i="1" s="1"/>
  <c r="R151" i="1"/>
  <c r="R144" i="1"/>
  <c r="R400" i="1"/>
  <c r="R693" i="1"/>
  <c r="Q829" i="1"/>
  <c r="V829" i="1" s="1"/>
  <c r="R703" i="1"/>
  <c r="Q702" i="1"/>
  <c r="Z702" i="1" s="1"/>
  <c r="R830" i="1"/>
  <c r="Q879" i="1"/>
  <c r="V879" i="1" s="1"/>
  <c r="R527" i="1"/>
  <c r="Q73" i="1"/>
  <c r="Z73" i="1" s="1"/>
  <c r="R386" i="1"/>
  <c r="Q622" i="1"/>
  <c r="V622" i="1" s="1"/>
  <c r="R54" i="1"/>
  <c r="R560" i="1"/>
  <c r="R782" i="1"/>
  <c r="R529" i="1"/>
  <c r="R562" i="1"/>
  <c r="Q101" i="1"/>
  <c r="Z101" i="1" s="1"/>
  <c r="R542" i="1"/>
  <c r="R789" i="1"/>
  <c r="Q145" i="1"/>
  <c r="Z145" i="1" s="1"/>
  <c r="R369" i="1"/>
  <c r="R196" i="1"/>
  <c r="Q162" i="1"/>
  <c r="Z162" i="1" s="1"/>
  <c r="Q314" i="1"/>
  <c r="Y314" i="1" s="1"/>
  <c r="R474" i="1"/>
  <c r="R658" i="1"/>
  <c r="R140" i="1"/>
  <c r="Q235" i="1"/>
  <c r="Q316" i="1"/>
  <c r="V316" i="1" s="1"/>
  <c r="R165" i="1"/>
  <c r="R325" i="1"/>
  <c r="R477" i="1"/>
  <c r="R643" i="1"/>
  <c r="Q126" i="1"/>
  <c r="R278" i="1"/>
  <c r="R446" i="1"/>
  <c r="R598" i="1"/>
  <c r="R183" i="1"/>
  <c r="R176" i="1"/>
  <c r="R432" i="1"/>
  <c r="R709" i="1"/>
  <c r="R845" i="1"/>
  <c r="Q751" i="1"/>
  <c r="R718" i="1"/>
  <c r="R846" i="1"/>
  <c r="Q684" i="1"/>
  <c r="V684" i="1" s="1"/>
  <c r="Q559" i="1"/>
  <c r="Z559" i="1" s="1"/>
  <c r="R497" i="1"/>
  <c r="R85" i="1"/>
  <c r="Q366" i="1"/>
  <c r="R773" i="1"/>
  <c r="Q9" i="1"/>
  <c r="Q409" i="1"/>
  <c r="Z409" i="1" s="1"/>
  <c r="Q17" i="1"/>
  <c r="R161" i="1"/>
  <c r="R401" i="1"/>
  <c r="R34" i="1"/>
  <c r="R186" i="1"/>
  <c r="Q330" i="1"/>
  <c r="Z330" i="1" s="1"/>
  <c r="R490" i="1"/>
  <c r="R420" i="1"/>
  <c r="Q609" i="1"/>
  <c r="V609" i="1" s="1"/>
  <c r="R332" i="1"/>
  <c r="Q403" i="1"/>
  <c r="Z403" i="1" s="1"/>
  <c r="Q412" i="1"/>
  <c r="Z412" i="1" s="1"/>
  <c r="Q21" i="1"/>
  <c r="Y21" i="1" s="1"/>
  <c r="R189" i="1"/>
  <c r="Q341" i="1"/>
  <c r="V341" i="1" s="1"/>
  <c r="R501" i="1"/>
  <c r="Q142" i="1"/>
  <c r="Z142" i="1" s="1"/>
  <c r="Q302" i="1"/>
  <c r="V302" i="1" s="1"/>
  <c r="R462" i="1"/>
  <c r="R614" i="1"/>
  <c r="R215" i="1"/>
  <c r="R208" i="1"/>
  <c r="R464" i="1"/>
  <c r="R725" i="1"/>
  <c r="R861" i="1"/>
  <c r="Q815" i="1"/>
  <c r="Z815" i="1" s="1"/>
  <c r="R734" i="1"/>
  <c r="R862" i="1"/>
  <c r="R892" i="1"/>
  <c r="Q623" i="1"/>
  <c r="Q320" i="1"/>
  <c r="V320" i="1" s="1"/>
  <c r="R250" i="1"/>
  <c r="R557" i="1"/>
  <c r="R304" i="1"/>
  <c r="Q756" i="1"/>
  <c r="Z756" i="1" s="1"/>
  <c r="R273" i="1"/>
  <c r="R410" i="1"/>
  <c r="Q261" i="1"/>
  <c r="Q339" i="1"/>
  <c r="V339" i="1" s="1"/>
  <c r="R924" i="1"/>
  <c r="Q587" i="1"/>
  <c r="S587" i="1" s="1"/>
  <c r="R33" i="1"/>
  <c r="Q185" i="1"/>
  <c r="S185" i="1" s="1"/>
  <c r="R433" i="1"/>
  <c r="Q645" i="1"/>
  <c r="Z645" i="1" s="1"/>
  <c r="Q50" i="1"/>
  <c r="S50" i="1" s="1"/>
  <c r="R210" i="1"/>
  <c r="Q346" i="1"/>
  <c r="Z346" i="1" s="1"/>
  <c r="R506" i="1"/>
  <c r="Q440" i="1"/>
  <c r="Y440" i="1" s="1"/>
  <c r="Q28" i="1"/>
  <c r="Z28" i="1" s="1"/>
  <c r="Q468" i="1"/>
  <c r="Z468" i="1" s="1"/>
  <c r="R45" i="1"/>
  <c r="Q205" i="1"/>
  <c r="Q357" i="1"/>
  <c r="Q517" i="1"/>
  <c r="Q22" i="1"/>
  <c r="Z22" i="1" s="1"/>
  <c r="R158" i="1"/>
  <c r="Q318" i="1"/>
  <c r="S318" i="1" s="1"/>
  <c r="R486" i="1"/>
  <c r="R646" i="1"/>
  <c r="Q288" i="1"/>
  <c r="Q603" i="1"/>
  <c r="V603" i="1" s="1"/>
  <c r="R247" i="1"/>
  <c r="R240" i="1"/>
  <c r="R496" i="1"/>
  <c r="R741" i="1"/>
  <c r="R877" i="1"/>
  <c r="Q871" i="1"/>
  <c r="Y871" i="1" s="1"/>
  <c r="R750" i="1"/>
  <c r="Q902" i="1"/>
  <c r="Z902" i="1" s="1"/>
  <c r="R303" i="1"/>
  <c r="R743" i="1"/>
  <c r="Q241" i="1"/>
  <c r="V241" i="1" s="1"/>
  <c r="R538" i="1"/>
  <c r="Q132" i="1"/>
  <c r="Y132" i="1" s="1"/>
  <c r="Q245" i="1"/>
  <c r="R206" i="1"/>
  <c r="R55" i="1"/>
  <c r="R48" i="1"/>
  <c r="Q391" i="1"/>
  <c r="V391" i="1" s="1"/>
  <c r="Q87" i="1"/>
  <c r="S87" i="1" s="1"/>
  <c r="R106" i="1"/>
  <c r="R413" i="1"/>
  <c r="Q78" i="1"/>
  <c r="V78" i="1" s="1"/>
  <c r="R87" i="1"/>
  <c r="R336" i="1"/>
  <c r="R798" i="1"/>
  <c r="R49" i="1"/>
  <c r="R209" i="1"/>
  <c r="R465" i="1"/>
  <c r="R74" i="1"/>
  <c r="R226" i="1"/>
  <c r="Q362" i="1"/>
  <c r="R522" i="1"/>
  <c r="Q76" i="1"/>
  <c r="V76" i="1" s="1"/>
  <c r="Q524" i="1"/>
  <c r="S524" i="1" s="1"/>
  <c r="Q467" i="1"/>
  <c r="Z467" i="1" s="1"/>
  <c r="Q61" i="1"/>
  <c r="Y61" i="1" s="1"/>
  <c r="R229" i="1"/>
  <c r="Q373" i="1"/>
  <c r="Y373" i="1" s="1"/>
  <c r="R541" i="1"/>
  <c r="R38" i="1"/>
  <c r="R182" i="1"/>
  <c r="R334" i="1"/>
  <c r="Q510" i="1"/>
  <c r="Z510" i="1" s="1"/>
  <c r="R91" i="1"/>
  <c r="R23" i="1"/>
  <c r="R279" i="1"/>
  <c r="Q483" i="1"/>
  <c r="Z483" i="1" s="1"/>
  <c r="R16" i="1"/>
  <c r="R272" i="1"/>
  <c r="R528" i="1"/>
  <c r="R757" i="1"/>
  <c r="R901" i="1"/>
  <c r="R612" i="1"/>
  <c r="R766" i="1"/>
  <c r="Q934" i="1"/>
  <c r="S934" i="1" s="1"/>
  <c r="Q351" i="1"/>
  <c r="S351" i="1" s="1"/>
  <c r="Q847" i="1"/>
  <c r="S847" i="1" s="1"/>
  <c r="Z7" i="1"/>
  <c r="Q918" i="1"/>
  <c r="R655" i="1"/>
  <c r="Q831" i="1"/>
  <c r="R287" i="1"/>
  <c r="R455" i="1"/>
  <c r="Q583" i="1"/>
  <c r="Q724" i="1"/>
  <c r="R664" i="1"/>
  <c r="Q744" i="1"/>
  <c r="Q840" i="1"/>
  <c r="R644" i="1"/>
  <c r="Q297" i="1"/>
  <c r="Q393" i="1"/>
  <c r="R641" i="1"/>
  <c r="Q753" i="1"/>
  <c r="Q857" i="1"/>
  <c r="R108" i="1"/>
  <c r="R564" i="1"/>
  <c r="Q674" i="1"/>
  <c r="Q778" i="1"/>
  <c r="R843" i="1"/>
  <c r="R260" i="1"/>
  <c r="Q119" i="1"/>
  <c r="Q97" i="1"/>
  <c r="R345" i="1"/>
  <c r="Q34" i="1"/>
  <c r="Q186" i="1"/>
  <c r="R338" i="1"/>
  <c r="Q522" i="1"/>
  <c r="Q464" i="1"/>
  <c r="Q547" i="1"/>
  <c r="Q92" i="1"/>
  <c r="Q420" i="1"/>
  <c r="Q191" i="1"/>
  <c r="Q45" i="1"/>
  <c r="R213" i="1"/>
  <c r="R365" i="1"/>
  <c r="R166" i="1"/>
  <c r="Q574" i="1"/>
  <c r="R184" i="1"/>
  <c r="R376" i="1"/>
  <c r="R568" i="1"/>
  <c r="Q749" i="1"/>
  <c r="Q853" i="1"/>
  <c r="Q925" i="1"/>
  <c r="Q783" i="1"/>
  <c r="R895" i="1"/>
  <c r="R686" i="1"/>
  <c r="Q758" i="1"/>
  <c r="Q790" i="1"/>
  <c r="Q822" i="1"/>
  <c r="Q854" i="1"/>
  <c r="R886" i="1"/>
  <c r="R918" i="1"/>
  <c r="R575" i="1"/>
  <c r="R679" i="1"/>
  <c r="R775" i="1"/>
  <c r="R855" i="1"/>
  <c r="R935" i="1"/>
  <c r="R788" i="1"/>
  <c r="Q295" i="1"/>
  <c r="Q335" i="1"/>
  <c r="R375" i="1"/>
  <c r="R423" i="1"/>
  <c r="Q455" i="1"/>
  <c r="R511" i="1"/>
  <c r="Q551" i="1"/>
  <c r="Q591" i="1"/>
  <c r="R695" i="1"/>
  <c r="Q791" i="1"/>
  <c r="Q911" i="1"/>
  <c r="R724" i="1"/>
  <c r="R584" i="1"/>
  <c r="Q672" i="1"/>
  <c r="Q712" i="1"/>
  <c r="R744" i="1"/>
  <c r="R776" i="1"/>
  <c r="R808" i="1"/>
  <c r="R840" i="1"/>
  <c r="R872" i="1"/>
  <c r="R904" i="1"/>
  <c r="Q644" i="1"/>
  <c r="Q868" i="1"/>
  <c r="Q233" i="1"/>
  <c r="Q313" i="1"/>
  <c r="Q513" i="1"/>
  <c r="Q601" i="1"/>
  <c r="Q649" i="1"/>
  <c r="Q689" i="1"/>
  <c r="R721" i="1"/>
  <c r="R753" i="1"/>
  <c r="R785" i="1"/>
  <c r="Q825" i="1"/>
  <c r="R857" i="1"/>
  <c r="R889" i="1"/>
  <c r="R921" i="1"/>
  <c r="R124" i="1"/>
  <c r="R348" i="1"/>
  <c r="Q564" i="1"/>
  <c r="R772" i="1"/>
  <c r="Q586" i="1"/>
  <c r="R674" i="1"/>
  <c r="R706" i="1"/>
  <c r="R746" i="1"/>
  <c r="R778" i="1"/>
  <c r="R810" i="1"/>
  <c r="R842" i="1"/>
  <c r="R882" i="1"/>
  <c r="Q922" i="1"/>
  <c r="Q859" i="1"/>
  <c r="Q907" i="1"/>
  <c r="R92" i="1"/>
  <c r="R276" i="1"/>
  <c r="R492" i="1"/>
  <c r="Q660" i="1"/>
  <c r="Q876" i="1"/>
  <c r="R43" i="1"/>
  <c r="R107" i="1"/>
  <c r="R171" i="1"/>
  <c r="R235" i="1"/>
  <c r="R299" i="1"/>
  <c r="R363" i="1"/>
  <c r="R427" i="1"/>
  <c r="R491" i="1"/>
  <c r="R555" i="1"/>
  <c r="Q619" i="1"/>
  <c r="R683" i="1"/>
  <c r="R715" i="1"/>
  <c r="R747" i="1"/>
  <c r="Q787" i="1"/>
  <c r="Q819" i="1"/>
  <c r="Q891" i="1"/>
  <c r="R324" i="1"/>
  <c r="R572" i="1"/>
  <c r="R732" i="1"/>
  <c r="Q886" i="1"/>
  <c r="R759" i="1"/>
  <c r="Q788" i="1"/>
  <c r="R327" i="1"/>
  <c r="R415" i="1"/>
  <c r="R543" i="1"/>
  <c r="R791" i="1"/>
  <c r="R887" i="1"/>
  <c r="R624" i="1"/>
  <c r="Q776" i="1"/>
  <c r="Q872" i="1"/>
  <c r="Q225" i="1"/>
  <c r="Q585" i="1"/>
  <c r="R681" i="1"/>
  <c r="Q785" i="1"/>
  <c r="Q889" i="1"/>
  <c r="R308" i="1"/>
  <c r="Q570" i="1"/>
  <c r="Q746" i="1"/>
  <c r="Q842" i="1"/>
  <c r="R914" i="1"/>
  <c r="R60" i="1"/>
  <c r="Q620" i="1"/>
  <c r="R35" i="1"/>
  <c r="R163" i="1"/>
  <c r="R291" i="1"/>
  <c r="R419" i="1"/>
  <c r="R547" i="1"/>
  <c r="R675" i="1"/>
  <c r="Q747" i="1"/>
  <c r="R819" i="1"/>
  <c r="Q732" i="1"/>
  <c r="Q217" i="1"/>
  <c r="R17" i="1"/>
  <c r="R129" i="1"/>
  <c r="R281" i="1"/>
  <c r="R473" i="1"/>
  <c r="R601" i="1"/>
  <c r="Q618" i="1"/>
  <c r="Q74" i="1"/>
  <c r="R154" i="1"/>
  <c r="Q266" i="1"/>
  <c r="R370" i="1"/>
  <c r="Q458" i="1"/>
  <c r="R570" i="1"/>
  <c r="Q259" i="1"/>
  <c r="Q284" i="1"/>
  <c r="Q548" i="1"/>
  <c r="Q571" i="1"/>
  <c r="R13" i="1"/>
  <c r="Q165" i="1"/>
  <c r="Q285" i="1"/>
  <c r="Q397" i="1"/>
  <c r="R485" i="1"/>
  <c r="Q557" i="1"/>
  <c r="Q39" i="1"/>
  <c r="Q263" i="1"/>
  <c r="Q416" i="1"/>
  <c r="R22" i="1"/>
  <c r="R94" i="1"/>
  <c r="Q214" i="1"/>
  <c r="R286" i="1"/>
  <c r="R366" i="1"/>
  <c r="R398" i="1"/>
  <c r="Q534" i="1"/>
  <c r="R654" i="1"/>
  <c r="Q659" i="1"/>
  <c r="R31" i="1"/>
  <c r="R159" i="1"/>
  <c r="R371" i="1"/>
  <c r="R56" i="1"/>
  <c r="R248" i="1"/>
  <c r="R440" i="1"/>
  <c r="Q685" i="1"/>
  <c r="Q781" i="1"/>
  <c r="R756" i="1"/>
  <c r="Q401" i="1"/>
  <c r="Q25" i="1"/>
  <c r="R57" i="1"/>
  <c r="R97" i="1"/>
  <c r="Q137" i="1"/>
  <c r="Q177" i="1"/>
  <c r="R225" i="1"/>
  <c r="R289" i="1"/>
  <c r="R353" i="1"/>
  <c r="R417" i="1"/>
  <c r="R481" i="1"/>
  <c r="R545" i="1"/>
  <c r="R68" i="1"/>
  <c r="Q546" i="1"/>
  <c r="R42" i="1"/>
  <c r="R82" i="1"/>
  <c r="Q114" i="1"/>
  <c r="Q154" i="1"/>
  <c r="R194" i="1"/>
  <c r="R234" i="1"/>
  <c r="R274" i="1"/>
  <c r="Q306" i="1"/>
  <c r="Q338" i="1"/>
  <c r="R378" i="1"/>
  <c r="R426" i="1"/>
  <c r="R466" i="1"/>
  <c r="R498" i="1"/>
  <c r="R530" i="1"/>
  <c r="R578" i="1"/>
  <c r="R642" i="1"/>
  <c r="R548" i="1"/>
  <c r="Q560" i="1"/>
  <c r="R236" i="1"/>
  <c r="Q176" i="1"/>
  <c r="Q272" i="1"/>
  <c r="Q630" i="1"/>
  <c r="Q12" i="1"/>
  <c r="Q116" i="1"/>
  <c r="Q196" i="1"/>
  <c r="Q300" i="1"/>
  <c r="Q444" i="1"/>
  <c r="R307" i="1"/>
  <c r="Q247" i="1"/>
  <c r="Q13" i="1"/>
  <c r="R53" i="1"/>
  <c r="Q93" i="1"/>
  <c r="Q125" i="1"/>
  <c r="R173" i="1"/>
  <c r="R221" i="1"/>
  <c r="Q253" i="1"/>
  <c r="R293" i="1"/>
  <c r="R333" i="1"/>
  <c r="Q365" i="1"/>
  <c r="R405" i="1"/>
  <c r="R437" i="1"/>
  <c r="Q485" i="1"/>
  <c r="Q525" i="1"/>
  <c r="R565" i="1"/>
  <c r="R629" i="1"/>
  <c r="Q55" i="1"/>
  <c r="Q275" i="1"/>
  <c r="Q515" i="1"/>
  <c r="Q30" i="1"/>
  <c r="R62" i="1"/>
  <c r="Q102" i="1"/>
  <c r="Q134" i="1"/>
  <c r="Q174" i="1"/>
  <c r="R214" i="1"/>
  <c r="R254" i="1"/>
  <c r="Q294" i="1"/>
  <c r="Q326" i="1"/>
  <c r="Q374" i="1"/>
  <c r="R406" i="1"/>
  <c r="R454" i="1"/>
  <c r="Q502" i="1"/>
  <c r="R534" i="1"/>
  <c r="R574" i="1"/>
  <c r="R606" i="1"/>
  <c r="R662" i="1"/>
  <c r="R539" i="1"/>
  <c r="Q144" i="1"/>
  <c r="Q472" i="1"/>
  <c r="Q667" i="1"/>
  <c r="R39" i="1"/>
  <c r="R103" i="1"/>
  <c r="R167" i="1"/>
  <c r="R231" i="1"/>
  <c r="R499" i="1"/>
  <c r="Q171" i="1"/>
  <c r="R64" i="1"/>
  <c r="R128" i="1"/>
  <c r="R192" i="1"/>
  <c r="R256" i="1"/>
  <c r="R320" i="1"/>
  <c r="R384" i="1"/>
  <c r="R448" i="1"/>
  <c r="R512" i="1"/>
  <c r="R576" i="1"/>
  <c r="R685" i="1"/>
  <c r="R717" i="1"/>
  <c r="R749" i="1"/>
  <c r="R781" i="1"/>
  <c r="R813" i="1"/>
  <c r="R853" i="1"/>
  <c r="Q893" i="1"/>
  <c r="R925" i="1"/>
  <c r="R687" i="1"/>
  <c r="R783" i="1"/>
  <c r="Q895" i="1"/>
  <c r="Q828" i="1"/>
  <c r="Q694" i="1"/>
  <c r="R726" i="1"/>
  <c r="R758" i="1"/>
  <c r="R790" i="1"/>
  <c r="R822" i="1"/>
  <c r="R854" i="1"/>
  <c r="Q894" i="1"/>
  <c r="Q926" i="1"/>
  <c r="R599" i="1"/>
  <c r="Q679" i="1"/>
  <c r="Q775" i="1"/>
  <c r="Q855" i="1"/>
  <c r="R604" i="1"/>
  <c r="Q836" i="1"/>
  <c r="R295" i="1"/>
  <c r="R335" i="1"/>
  <c r="R383" i="1"/>
  <c r="R431" i="1"/>
  <c r="R463" i="1"/>
  <c r="Q519" i="1"/>
  <c r="R551" i="1"/>
  <c r="R591" i="1"/>
  <c r="Q719" i="1"/>
  <c r="Q823" i="1"/>
  <c r="R911" i="1"/>
  <c r="Q804" i="1"/>
  <c r="Q592" i="1"/>
  <c r="Q640" i="1"/>
  <c r="R672" i="1"/>
  <c r="R712" i="1"/>
  <c r="Q752" i="1"/>
  <c r="Q784" i="1"/>
  <c r="Q816" i="1"/>
  <c r="Q848" i="1"/>
  <c r="Q880" i="1"/>
  <c r="Q912" i="1"/>
  <c r="Q692" i="1"/>
  <c r="R868" i="1"/>
  <c r="Q249" i="1"/>
  <c r="Q321" i="1"/>
  <c r="Q417" i="1"/>
  <c r="Q521" i="1"/>
  <c r="R609" i="1"/>
  <c r="R649" i="1"/>
  <c r="R689" i="1"/>
  <c r="Q729" i="1"/>
  <c r="Q761" i="1"/>
  <c r="Q793" i="1"/>
  <c r="R825" i="1"/>
  <c r="Q865" i="1"/>
  <c r="Q897" i="1"/>
  <c r="Q929" i="1"/>
  <c r="R156" i="1"/>
  <c r="R364" i="1"/>
  <c r="R596" i="1"/>
  <c r="Q820" i="1"/>
  <c r="Q594" i="1"/>
  <c r="Q682" i="1"/>
  <c r="Q714" i="1"/>
  <c r="Q754" i="1"/>
  <c r="Q786" i="1"/>
  <c r="Q818" i="1"/>
  <c r="Q850" i="1"/>
  <c r="R890" i="1"/>
  <c r="R922" i="1"/>
  <c r="R859" i="1"/>
  <c r="R907" i="1"/>
  <c r="R100" i="1"/>
  <c r="R292" i="1"/>
  <c r="R532" i="1"/>
  <c r="R660" i="1"/>
  <c r="R876" i="1"/>
  <c r="R51" i="1"/>
  <c r="R115" i="1"/>
  <c r="R179" i="1"/>
  <c r="R243" i="1"/>
  <c r="Q307" i="1"/>
  <c r="Q371" i="1"/>
  <c r="R435" i="1"/>
  <c r="Q499" i="1"/>
  <c r="Q563" i="1"/>
  <c r="R627" i="1"/>
  <c r="R691" i="1"/>
  <c r="Q723" i="1"/>
  <c r="R755" i="1"/>
  <c r="R787" i="1"/>
  <c r="Q827" i="1"/>
  <c r="R891" i="1"/>
  <c r="R356" i="1"/>
  <c r="Q572" i="1"/>
  <c r="Q796" i="1"/>
  <c r="Q575" i="1"/>
  <c r="Q919" i="1"/>
  <c r="Q375" i="1"/>
  <c r="R503" i="1"/>
  <c r="Q695" i="1"/>
  <c r="Q584" i="1"/>
  <c r="R704" i="1"/>
  <c r="Q808" i="1"/>
  <c r="Q904" i="1"/>
  <c r="R844" i="1"/>
  <c r="Q505" i="1"/>
  <c r="Q721" i="1"/>
  <c r="R817" i="1"/>
  <c r="Q921" i="1"/>
  <c r="Q772" i="1"/>
  <c r="Q706" i="1"/>
  <c r="Q810" i="1"/>
  <c r="Q882" i="1"/>
  <c r="R899" i="1"/>
  <c r="R252" i="1"/>
  <c r="R468" i="1"/>
  <c r="R812" i="1"/>
  <c r="R99" i="1"/>
  <c r="R227" i="1"/>
  <c r="R355" i="1"/>
  <c r="R483" i="1"/>
  <c r="R611" i="1"/>
  <c r="Q715" i="1"/>
  <c r="R779" i="1"/>
  <c r="R867" i="1"/>
  <c r="R516" i="1"/>
  <c r="Q305" i="1"/>
  <c r="Q57" i="1"/>
  <c r="R169" i="1"/>
  <c r="R217" i="1"/>
  <c r="R409" i="1"/>
  <c r="R537" i="1"/>
  <c r="Q47" i="1"/>
  <c r="Q496" i="1"/>
  <c r="R114" i="1"/>
  <c r="Q226" i="1"/>
  <c r="R306" i="1"/>
  <c r="R418" i="1"/>
  <c r="Q490" i="1"/>
  <c r="R634" i="1"/>
  <c r="R484" i="1"/>
  <c r="R204" i="1"/>
  <c r="Q621" i="1"/>
  <c r="Q188" i="1"/>
  <c r="R93" i="1"/>
  <c r="R125" i="1"/>
  <c r="R253" i="1"/>
  <c r="Q325" i="1"/>
  <c r="Q429" i="1"/>
  <c r="R525" i="1"/>
  <c r="R621" i="1"/>
  <c r="Q62" i="1"/>
  <c r="R126" i="1"/>
  <c r="Q254" i="1"/>
  <c r="R318" i="1"/>
  <c r="Q454" i="1"/>
  <c r="R494" i="1"/>
  <c r="Q606" i="1"/>
  <c r="R347" i="1"/>
  <c r="Q112" i="1"/>
  <c r="R95" i="1"/>
  <c r="R223" i="1"/>
  <c r="Q251" i="1"/>
  <c r="R120" i="1"/>
  <c r="R312" i="1"/>
  <c r="R504" i="1"/>
  <c r="Q717" i="1"/>
  <c r="Q813" i="1"/>
  <c r="R885" i="1"/>
  <c r="Q663" i="1"/>
  <c r="Q726" i="1"/>
  <c r="R632" i="1"/>
  <c r="Q661" i="1"/>
  <c r="R25" i="1"/>
  <c r="R65" i="1"/>
  <c r="Q105" i="1"/>
  <c r="R137" i="1"/>
  <c r="R177" i="1"/>
  <c r="R233" i="1"/>
  <c r="R297" i="1"/>
  <c r="R361" i="1"/>
  <c r="R425" i="1"/>
  <c r="R489" i="1"/>
  <c r="R553" i="1"/>
  <c r="R132" i="1"/>
  <c r="Q163" i="1"/>
  <c r="Q355" i="1"/>
  <c r="Q568" i="1"/>
  <c r="R50" i="1"/>
  <c r="Q82" i="1"/>
  <c r="R122" i="1"/>
  <c r="R162" i="1"/>
  <c r="R202" i="1"/>
  <c r="R242" i="1"/>
  <c r="Q274" i="1"/>
  <c r="R314" i="1"/>
  <c r="R346" i="1"/>
  <c r="Q378" i="1"/>
  <c r="R434" i="1"/>
  <c r="Q466" i="1"/>
  <c r="Q498" i="1"/>
  <c r="Q530" i="1"/>
  <c r="R586" i="1"/>
  <c r="R650" i="1"/>
  <c r="Q23" i="1"/>
  <c r="Q589" i="1"/>
  <c r="R300" i="1"/>
  <c r="Q79" i="1"/>
  <c r="Q200" i="1"/>
  <c r="Q638" i="1"/>
  <c r="Q20" i="1"/>
  <c r="Q124" i="1"/>
  <c r="Q204" i="1"/>
  <c r="Q308" i="1"/>
  <c r="Q452" i="1"/>
  <c r="R619" i="1"/>
  <c r="Q312" i="1"/>
  <c r="R21" i="1"/>
  <c r="R61" i="1"/>
  <c r="R101" i="1"/>
  <c r="R133" i="1"/>
  <c r="R181" i="1"/>
  <c r="Q221" i="1"/>
  <c r="R261" i="1"/>
  <c r="Q293" i="1"/>
  <c r="R341" i="1"/>
  <c r="R373" i="1"/>
  <c r="Q405" i="1"/>
  <c r="R445" i="1"/>
  <c r="R493" i="1"/>
  <c r="R533" i="1"/>
  <c r="R573" i="1"/>
  <c r="R637" i="1"/>
  <c r="Q179" i="1"/>
  <c r="Q287" i="1"/>
  <c r="Q666" i="1"/>
  <c r="R30" i="1"/>
  <c r="R70" i="1"/>
  <c r="R102" i="1"/>
  <c r="R134" i="1"/>
  <c r="R174" i="1"/>
  <c r="Q222" i="1"/>
  <c r="Q262" i="1"/>
  <c r="R294" i="1"/>
  <c r="R326" i="1"/>
  <c r="R374" i="1"/>
  <c r="R414" i="1"/>
  <c r="Q462" i="1"/>
  <c r="R502" i="1"/>
  <c r="Q542" i="1"/>
  <c r="Q582" i="1"/>
  <c r="Q614" i="1"/>
  <c r="R27" i="1"/>
  <c r="Q11" i="1"/>
  <c r="Q328" i="1"/>
  <c r="Q531" i="1"/>
  <c r="R47" i="1"/>
  <c r="R111" i="1"/>
  <c r="R175" i="1"/>
  <c r="R239" i="1"/>
  <c r="R563" i="1"/>
  <c r="Q408" i="1"/>
  <c r="Q544" i="1"/>
  <c r="Q651" i="1"/>
  <c r="R72" i="1"/>
  <c r="R136" i="1"/>
  <c r="R200" i="1"/>
  <c r="R264" i="1"/>
  <c r="R328" i="1"/>
  <c r="R392" i="1"/>
  <c r="R456" i="1"/>
  <c r="R520" i="1"/>
  <c r="Q565" i="1"/>
  <c r="Q693" i="1"/>
  <c r="Q725" i="1"/>
  <c r="Q757" i="1"/>
  <c r="Q789" i="1"/>
  <c r="R821" i="1"/>
  <c r="Q861" i="1"/>
  <c r="R893" i="1"/>
  <c r="R933" i="1"/>
  <c r="Q687" i="1"/>
  <c r="R815" i="1"/>
  <c r="R927" i="1"/>
  <c r="R828" i="1"/>
  <c r="R694" i="1"/>
  <c r="Q734" i="1"/>
  <c r="Q766" i="1"/>
  <c r="Q798" i="1"/>
  <c r="Q830" i="1"/>
  <c r="Q862" i="1"/>
  <c r="R894" i="1"/>
  <c r="R926" i="1"/>
  <c r="Q599" i="1"/>
  <c r="R711" i="1"/>
  <c r="Q799" i="1"/>
  <c r="R879" i="1"/>
  <c r="Q604" i="1"/>
  <c r="R836" i="1"/>
  <c r="Q303" i="1"/>
  <c r="R343" i="1"/>
  <c r="R391" i="1"/>
  <c r="Q431" i="1"/>
  <c r="R471" i="1"/>
  <c r="R519" i="1"/>
  <c r="R559" i="1"/>
  <c r="R623" i="1"/>
  <c r="R719" i="1"/>
  <c r="R823" i="1"/>
  <c r="R804" i="1"/>
  <c r="R592" i="1"/>
  <c r="R640" i="1"/>
  <c r="Q680" i="1"/>
  <c r="Q720" i="1"/>
  <c r="R752" i="1"/>
  <c r="R784" i="1"/>
  <c r="R816" i="1"/>
  <c r="R848" i="1"/>
  <c r="R880" i="1"/>
  <c r="R912" i="1"/>
  <c r="R692" i="1"/>
  <c r="Q916" i="1"/>
  <c r="Q257" i="1"/>
  <c r="Q329" i="1"/>
  <c r="Q433" i="1"/>
  <c r="Q529" i="1"/>
  <c r="R617" i="1"/>
  <c r="Q657" i="1"/>
  <c r="Q697" i="1"/>
  <c r="R729" i="1"/>
  <c r="R761" i="1"/>
  <c r="R793" i="1"/>
  <c r="Q833" i="1"/>
  <c r="R865" i="1"/>
  <c r="R897" i="1"/>
  <c r="R929" i="1"/>
  <c r="R172" i="1"/>
  <c r="R388" i="1"/>
  <c r="R636" i="1"/>
  <c r="R820" i="1"/>
  <c r="Q602" i="1"/>
  <c r="R682" i="1"/>
  <c r="R714" i="1"/>
  <c r="R754" i="1"/>
  <c r="R786" i="1"/>
  <c r="R818" i="1"/>
  <c r="R850" i="1"/>
  <c r="Q898" i="1"/>
  <c r="Q930" i="1"/>
  <c r="Q875" i="1"/>
  <c r="Q923" i="1"/>
  <c r="R116" i="1"/>
  <c r="R316" i="1"/>
  <c r="R556" i="1"/>
  <c r="Q708" i="1"/>
  <c r="Q932" i="1"/>
  <c r="R59" i="1"/>
  <c r="Q123" i="1"/>
  <c r="Q187" i="1"/>
  <c r="R251" i="1"/>
  <c r="R315" i="1"/>
  <c r="Q379" i="1"/>
  <c r="R443" i="1"/>
  <c r="R507" i="1"/>
  <c r="R571" i="1"/>
  <c r="R635" i="1"/>
  <c r="Q691" i="1"/>
  <c r="R723" i="1"/>
  <c r="Q763" i="1"/>
  <c r="R795" i="1"/>
  <c r="R827" i="1"/>
  <c r="R915" i="1"/>
  <c r="R380" i="1"/>
  <c r="R588" i="1"/>
  <c r="R796" i="1"/>
  <c r="Q852" i="1"/>
  <c r="Q600" i="1"/>
  <c r="Q648" i="1"/>
  <c r="R680" i="1"/>
  <c r="R720" i="1"/>
  <c r="Q760" i="1"/>
  <c r="Q792" i="1"/>
  <c r="Q824" i="1"/>
  <c r="Q856" i="1"/>
  <c r="Q888" i="1"/>
  <c r="R920" i="1"/>
  <c r="Q740" i="1"/>
  <c r="R916" i="1"/>
  <c r="Q265" i="1"/>
  <c r="Q337" i="1"/>
  <c r="Q441" i="1"/>
  <c r="Q537" i="1"/>
  <c r="R625" i="1"/>
  <c r="R657" i="1"/>
  <c r="R697" i="1"/>
  <c r="Q737" i="1"/>
  <c r="Q769" i="1"/>
  <c r="Q801" i="1"/>
  <c r="R833" i="1"/>
  <c r="Q873" i="1"/>
  <c r="Q905" i="1"/>
  <c r="R937" i="1"/>
  <c r="R212" i="1"/>
  <c r="R412" i="1"/>
  <c r="Q676" i="1"/>
  <c r="Q884" i="1"/>
  <c r="Q634" i="1"/>
  <c r="Q690" i="1"/>
  <c r="R722" i="1"/>
  <c r="Q762" i="1"/>
  <c r="Q794" i="1"/>
  <c r="Q826" i="1"/>
  <c r="Q858" i="1"/>
  <c r="R898" i="1"/>
  <c r="R930" i="1"/>
  <c r="R875" i="1"/>
  <c r="R923" i="1"/>
  <c r="R148" i="1"/>
  <c r="R340" i="1"/>
  <c r="Q556" i="1"/>
  <c r="R708" i="1"/>
  <c r="R932" i="1"/>
  <c r="R67" i="1"/>
  <c r="R131" i="1"/>
  <c r="R195" i="1"/>
  <c r="R259" i="1"/>
  <c r="R323" i="1"/>
  <c r="R387" i="1"/>
  <c r="Q451" i="1"/>
  <c r="R515" i="1"/>
  <c r="Q579" i="1"/>
  <c r="Q643" i="1"/>
  <c r="Q699" i="1"/>
  <c r="Q731" i="1"/>
  <c r="R763" i="1"/>
  <c r="Q803" i="1"/>
  <c r="Q835" i="1"/>
  <c r="Q939" i="1"/>
  <c r="R404" i="1"/>
  <c r="R628" i="1"/>
  <c r="Q860" i="1"/>
  <c r="R852" i="1"/>
  <c r="R600" i="1"/>
  <c r="R648" i="1"/>
  <c r="R688" i="1"/>
  <c r="R728" i="1"/>
  <c r="R760" i="1"/>
  <c r="R792" i="1"/>
  <c r="R824" i="1"/>
  <c r="R856" i="1"/>
  <c r="R888" i="1"/>
  <c r="R928" i="1"/>
  <c r="R740" i="1"/>
  <c r="Q193" i="1"/>
  <c r="Q273" i="1"/>
  <c r="Q345" i="1"/>
  <c r="Q457" i="1"/>
  <c r="Q553" i="1"/>
  <c r="Q633" i="1"/>
  <c r="R665" i="1"/>
  <c r="Q705" i="1"/>
  <c r="R737" i="1"/>
  <c r="R769" i="1"/>
  <c r="R801" i="1"/>
  <c r="R841" i="1"/>
  <c r="R873" i="1"/>
  <c r="R905" i="1"/>
  <c r="R20" i="1"/>
  <c r="R244" i="1"/>
  <c r="R460" i="1"/>
  <c r="R676" i="1"/>
  <c r="R884" i="1"/>
  <c r="Q642" i="1"/>
  <c r="R690" i="1"/>
  <c r="R730" i="1"/>
  <c r="R762" i="1"/>
  <c r="R794" i="1"/>
  <c r="R826" i="1"/>
  <c r="R858" i="1"/>
  <c r="Q906" i="1"/>
  <c r="Q938" i="1"/>
  <c r="R883" i="1"/>
  <c r="Q931" i="1"/>
  <c r="R164" i="1"/>
  <c r="R372" i="1"/>
  <c r="R580" i="1"/>
  <c r="Q764" i="1"/>
  <c r="R11" i="1"/>
  <c r="R75" i="1"/>
  <c r="R139" i="1"/>
  <c r="R203" i="1"/>
  <c r="Q267" i="1"/>
  <c r="Q331" i="1"/>
  <c r="R395" i="1"/>
  <c r="R459" i="1"/>
  <c r="R523" i="1"/>
  <c r="R587" i="1"/>
  <c r="R651" i="1"/>
  <c r="R699" i="1"/>
  <c r="R731" i="1"/>
  <c r="Q771" i="1"/>
  <c r="R803" i="1"/>
  <c r="R835" i="1"/>
  <c r="R939" i="1"/>
  <c r="R428" i="1"/>
  <c r="Q628" i="1"/>
  <c r="R860" i="1"/>
  <c r="Q183" i="1"/>
  <c r="Q41" i="1"/>
  <c r="R73" i="1"/>
  <c r="R145" i="1"/>
  <c r="R249" i="1"/>
  <c r="R377" i="1"/>
  <c r="R505" i="1"/>
  <c r="R228" i="1"/>
  <c r="Q654" i="1"/>
  <c r="R58" i="1"/>
  <c r="R130" i="1"/>
  <c r="Q210" i="1"/>
  <c r="R290" i="1"/>
  <c r="Q386" i="1"/>
  <c r="Q474" i="1"/>
  <c r="R602" i="1"/>
  <c r="R444" i="1"/>
  <c r="Q296" i="1"/>
  <c r="Q228" i="1"/>
  <c r="Q484" i="1"/>
  <c r="R29" i="1"/>
  <c r="R109" i="1"/>
  <c r="Q229" i="1"/>
  <c r="Q301" i="1"/>
  <c r="R381" i="1"/>
  <c r="R461" i="1"/>
  <c r="Q541" i="1"/>
  <c r="R653" i="1"/>
  <c r="Q46" i="1"/>
  <c r="R78" i="1"/>
  <c r="R142" i="1"/>
  <c r="R230" i="1"/>
  <c r="R342" i="1"/>
  <c r="Q470" i="1"/>
  <c r="Q550" i="1"/>
  <c r="R622" i="1"/>
  <c r="Q387" i="1"/>
  <c r="R63" i="1"/>
  <c r="R191" i="1"/>
  <c r="R255" i="1"/>
  <c r="Q576" i="1"/>
  <c r="R24" i="1"/>
  <c r="R280" i="1"/>
  <c r="Q733" i="1"/>
  <c r="R829" i="1"/>
  <c r="Q869" i="1"/>
  <c r="R727" i="1"/>
  <c r="Q612" i="1"/>
  <c r="R670" i="1"/>
  <c r="Q774" i="1"/>
  <c r="Q838" i="1"/>
  <c r="R902" i="1"/>
  <c r="R934" i="1"/>
  <c r="R615" i="1"/>
  <c r="R807" i="1"/>
  <c r="R903" i="1"/>
  <c r="R684" i="1"/>
  <c r="Q15" i="1"/>
  <c r="R311" i="1"/>
  <c r="R351" i="1"/>
  <c r="R399" i="1"/>
  <c r="R439" i="1"/>
  <c r="R479" i="1"/>
  <c r="R535" i="1"/>
  <c r="R567" i="1"/>
  <c r="Q639" i="1"/>
  <c r="Q743" i="1"/>
  <c r="Q195" i="1"/>
  <c r="Q280" i="1"/>
  <c r="Q545" i="1"/>
  <c r="R41" i="1"/>
  <c r="R81" i="1"/>
  <c r="R113" i="1"/>
  <c r="R153" i="1"/>
  <c r="R193" i="1"/>
  <c r="R257" i="1"/>
  <c r="R321" i="1"/>
  <c r="R385" i="1"/>
  <c r="R449" i="1"/>
  <c r="R513" i="1"/>
  <c r="R577" i="1"/>
  <c r="R524" i="1"/>
  <c r="Q120" i="1"/>
  <c r="Q208" i="1"/>
  <c r="Q597" i="1"/>
  <c r="Q662" i="1"/>
  <c r="Q18" i="1"/>
  <c r="R66" i="1"/>
  <c r="R98" i="1"/>
  <c r="R138" i="1"/>
  <c r="Q170" i="1"/>
  <c r="R218" i="1"/>
  <c r="R258" i="1"/>
  <c r="Q290" i="1"/>
  <c r="Q322" i="1"/>
  <c r="Q354" i="1"/>
  <c r="R394" i="1"/>
  <c r="R450" i="1"/>
  <c r="R482" i="1"/>
  <c r="R514" i="1"/>
  <c r="R546" i="1"/>
  <c r="R610" i="1"/>
  <c r="R331" i="1"/>
  <c r="Q48" i="1"/>
  <c r="Q523" i="1"/>
  <c r="Q637" i="1"/>
  <c r="R44" i="1"/>
  <c r="Q24" i="1"/>
  <c r="Q581" i="1"/>
  <c r="Q52" i="1"/>
  <c r="Q148" i="1"/>
  <c r="Q236" i="1"/>
  <c r="Q348" i="1"/>
  <c r="Q500" i="1"/>
  <c r="Q552" i="1"/>
  <c r="R37" i="1"/>
  <c r="R77" i="1"/>
  <c r="Q109" i="1"/>
  <c r="R149" i="1"/>
  <c r="Q197" i="1"/>
  <c r="R237" i="1"/>
  <c r="Q269" i="1"/>
  <c r="R309" i="1"/>
  <c r="Q349" i="1"/>
  <c r="Q381" i="1"/>
  <c r="R421" i="1"/>
  <c r="R469" i="1"/>
  <c r="R509" i="1"/>
  <c r="R549" i="1"/>
  <c r="R597" i="1"/>
  <c r="R451" i="1"/>
  <c r="Q227" i="1"/>
  <c r="Q360" i="1"/>
  <c r="Q14" i="1"/>
  <c r="R46" i="1"/>
  <c r="Q86" i="1"/>
  <c r="Q118" i="1"/>
  <c r="Q150" i="1"/>
  <c r="R190" i="1"/>
  <c r="R238" i="1"/>
  <c r="R270" i="1"/>
  <c r="Q310" i="1"/>
  <c r="R350" i="1"/>
  <c r="Q390" i="1"/>
  <c r="R438" i="1"/>
  <c r="R470" i="1"/>
  <c r="R518" i="1"/>
  <c r="R550" i="1"/>
  <c r="R590" i="1"/>
  <c r="R630" i="1"/>
  <c r="R155" i="1"/>
  <c r="Q56" i="1"/>
  <c r="Q239" i="1"/>
  <c r="R71" i="1"/>
  <c r="R135" i="1"/>
  <c r="R199" i="1"/>
  <c r="R263" i="1"/>
  <c r="Q131" i="1"/>
  <c r="Q595" i="1"/>
  <c r="R32" i="1"/>
  <c r="R96" i="1"/>
  <c r="R160" i="1"/>
  <c r="R224" i="1"/>
  <c r="R288" i="1"/>
  <c r="R352" i="1"/>
  <c r="R416" i="1"/>
  <c r="R480" i="1"/>
  <c r="R544" i="1"/>
  <c r="R669" i="1"/>
  <c r="R701" i="1"/>
  <c r="R733" i="1"/>
  <c r="R765" i="1"/>
  <c r="R797" i="1"/>
  <c r="R837" i="1"/>
  <c r="R869" i="1"/>
  <c r="R909" i="1"/>
  <c r="R607" i="1"/>
  <c r="Q727" i="1"/>
  <c r="Q839" i="1"/>
  <c r="Q700" i="1"/>
  <c r="Q678" i="1"/>
  <c r="R710" i="1"/>
  <c r="R742" i="1"/>
  <c r="R774" i="1"/>
  <c r="R806" i="1"/>
  <c r="R838" i="1"/>
  <c r="Q878" i="1"/>
  <c r="Q910" i="1"/>
  <c r="R10" i="1"/>
  <c r="Q631" i="1"/>
  <c r="R735" i="1"/>
  <c r="Q807" i="1"/>
  <c r="Q903" i="1"/>
  <c r="Q748" i="1"/>
  <c r="Q31" i="1"/>
  <c r="R319" i="1"/>
  <c r="R359" i="1"/>
  <c r="Q407" i="1"/>
  <c r="Q447" i="1"/>
  <c r="R487" i="1"/>
  <c r="Q535" i="1"/>
  <c r="Q567" i="1"/>
  <c r="R639" i="1"/>
  <c r="R767" i="1"/>
  <c r="R863" i="1"/>
  <c r="R652" i="1"/>
  <c r="Q900" i="1"/>
  <c r="R608" i="1"/>
  <c r="R656" i="1"/>
  <c r="Q696" i="1"/>
  <c r="Q736" i="1"/>
  <c r="Q768" i="1"/>
  <c r="Q800" i="1"/>
  <c r="Q832" i="1"/>
  <c r="Q864" i="1"/>
  <c r="Q896" i="1"/>
  <c r="Q936" i="1"/>
  <c r="R780" i="1"/>
  <c r="Q201" i="1"/>
  <c r="Q281" i="1"/>
  <c r="Q361" i="1"/>
  <c r="Q481" i="1"/>
  <c r="Q561" i="1"/>
  <c r="R633" i="1"/>
  <c r="Q673" i="1"/>
  <c r="R705" i="1"/>
  <c r="Q745" i="1"/>
  <c r="Q777" i="1"/>
  <c r="Q809" i="1"/>
  <c r="Q849" i="1"/>
  <c r="Q881" i="1"/>
  <c r="Q913" i="1"/>
  <c r="R52" i="1"/>
  <c r="R268" i="1"/>
  <c r="R508" i="1"/>
  <c r="Q716" i="1"/>
  <c r="R8" i="1"/>
  <c r="Q658" i="1"/>
  <c r="Q698" i="1"/>
  <c r="Q738" i="1"/>
  <c r="Q770" i="1"/>
  <c r="Q802" i="1"/>
  <c r="Q834" i="1"/>
  <c r="R866" i="1"/>
  <c r="R906" i="1"/>
  <c r="R938" i="1"/>
  <c r="Q883" i="1"/>
  <c r="R931" i="1"/>
  <c r="R188" i="1"/>
  <c r="R396" i="1"/>
  <c r="Q580" i="1"/>
  <c r="R764" i="1"/>
  <c r="R19" i="1"/>
  <c r="R83" i="1"/>
  <c r="R147" i="1"/>
  <c r="R211" i="1"/>
  <c r="R275" i="1"/>
  <c r="R339" i="1"/>
  <c r="R403" i="1"/>
  <c r="R467" i="1"/>
  <c r="R531" i="1"/>
  <c r="R595" i="1"/>
  <c r="R659" i="1"/>
  <c r="Q707" i="1"/>
  <c r="Q739" i="1"/>
  <c r="R771" i="1"/>
  <c r="Q811" i="1"/>
  <c r="R851" i="1"/>
  <c r="R36" i="1"/>
  <c r="R452" i="1"/>
  <c r="Q668" i="1"/>
  <c r="Q908" i="1"/>
  <c r="R500" i="1"/>
  <c r="Q255" i="1"/>
  <c r="Q113" i="1"/>
  <c r="R185" i="1"/>
  <c r="R313" i="1"/>
  <c r="R441" i="1"/>
  <c r="R569" i="1"/>
  <c r="Q104" i="1"/>
  <c r="R18" i="1"/>
  <c r="Q90" i="1"/>
  <c r="R170" i="1"/>
  <c r="Q250" i="1"/>
  <c r="R322" i="1"/>
  <c r="R354" i="1"/>
  <c r="Q442" i="1"/>
  <c r="Q506" i="1"/>
  <c r="Q538" i="1"/>
  <c r="R267" i="1"/>
  <c r="Q629" i="1"/>
  <c r="R12" i="1"/>
  <c r="Q424" i="1"/>
  <c r="Q44" i="1"/>
  <c r="Q140" i="1"/>
  <c r="Q332" i="1"/>
  <c r="Q95" i="1"/>
  <c r="Q528" i="1"/>
  <c r="R69" i="1"/>
  <c r="R141" i="1"/>
  <c r="R197" i="1"/>
  <c r="R269" i="1"/>
  <c r="R349" i="1"/>
  <c r="Q413" i="1"/>
  <c r="Q501" i="1"/>
  <c r="R589" i="1"/>
  <c r="R110" i="1"/>
  <c r="Q190" i="1"/>
  <c r="Q270" i="1"/>
  <c r="R302" i="1"/>
  <c r="R382" i="1"/>
  <c r="R430" i="1"/>
  <c r="R510" i="1"/>
  <c r="Q590" i="1"/>
  <c r="R123" i="1"/>
  <c r="Q215" i="1"/>
  <c r="R127" i="1"/>
  <c r="R88" i="1"/>
  <c r="R152" i="1"/>
  <c r="R216" i="1"/>
  <c r="R344" i="1"/>
  <c r="R408" i="1"/>
  <c r="R472" i="1"/>
  <c r="R536" i="1"/>
  <c r="R661" i="1"/>
  <c r="Q701" i="1"/>
  <c r="Q765" i="1"/>
  <c r="Q797" i="1"/>
  <c r="Q909" i="1"/>
  <c r="R9" i="1"/>
  <c r="R839" i="1"/>
  <c r="R702" i="1"/>
  <c r="Q742" i="1"/>
  <c r="Q806" i="1"/>
  <c r="R870" i="1"/>
  <c r="Q735" i="1"/>
  <c r="R847" i="1"/>
  <c r="Q449" i="1"/>
  <c r="Q577" i="1"/>
  <c r="Q49" i="1"/>
  <c r="Q89" i="1"/>
  <c r="Q121" i="1"/>
  <c r="Q161" i="1"/>
  <c r="R201" i="1"/>
  <c r="R265" i="1"/>
  <c r="R329" i="1"/>
  <c r="R393" i="1"/>
  <c r="R457" i="1"/>
  <c r="R521" i="1"/>
  <c r="R585" i="1"/>
  <c r="Q256" i="1"/>
  <c r="R26" i="1"/>
  <c r="Q66" i="1"/>
  <c r="Q98" i="1"/>
  <c r="R146" i="1"/>
  <c r="R178" i="1"/>
  <c r="Q218" i="1"/>
  <c r="Q258" i="1"/>
  <c r="R298" i="1"/>
  <c r="R330" i="1"/>
  <c r="R362" i="1"/>
  <c r="R402" i="1"/>
  <c r="Q450" i="1"/>
  <c r="Q482" i="1"/>
  <c r="Q514" i="1"/>
  <c r="R554" i="1"/>
  <c r="R618" i="1"/>
  <c r="R379" i="1"/>
  <c r="Q63" i="1"/>
  <c r="Q199" i="1"/>
  <c r="Q432" i="1"/>
  <c r="R76" i="1"/>
  <c r="Q68" i="1"/>
  <c r="Q156" i="1"/>
  <c r="Q252" i="1"/>
  <c r="Q364" i="1"/>
  <c r="Q516" i="1"/>
  <c r="Q456" i="1"/>
  <c r="Q37" i="1"/>
  <c r="Q77" i="1"/>
  <c r="R117" i="1"/>
  <c r="R157" i="1"/>
  <c r="R205" i="1"/>
  <c r="R245" i="1"/>
  <c r="R277" i="1"/>
  <c r="R317" i="1"/>
  <c r="R357" i="1"/>
  <c r="R389" i="1"/>
  <c r="Q421" i="1"/>
  <c r="Q469" i="1"/>
  <c r="R517" i="1"/>
  <c r="Q549" i="1"/>
  <c r="R605" i="1"/>
  <c r="R579" i="1"/>
  <c r="Q111" i="1"/>
  <c r="R14" i="1"/>
  <c r="Q54" i="1"/>
  <c r="R86" i="1"/>
  <c r="R118" i="1"/>
  <c r="R150" i="1"/>
  <c r="R198" i="1"/>
  <c r="Q246" i="1"/>
  <c r="Q278" i="1"/>
  <c r="R310" i="1"/>
  <c r="R358" i="1"/>
  <c r="R390" i="1"/>
  <c r="Q446" i="1"/>
  <c r="R478" i="1"/>
  <c r="Q526" i="1"/>
  <c r="R558" i="1"/>
  <c r="Q598" i="1"/>
  <c r="R638" i="1"/>
  <c r="R187" i="1"/>
  <c r="Q83" i="1"/>
  <c r="Q264" i="1"/>
  <c r="R15" i="1"/>
  <c r="R79" i="1"/>
  <c r="R143" i="1"/>
  <c r="R207" i="1"/>
  <c r="R271" i="1"/>
  <c r="Q147" i="1"/>
  <c r="R40" i="1"/>
  <c r="R104" i="1"/>
  <c r="R168" i="1"/>
  <c r="R232" i="1"/>
  <c r="R296" i="1"/>
  <c r="R360" i="1"/>
  <c r="R424" i="1"/>
  <c r="R488" i="1"/>
  <c r="R552" i="1"/>
  <c r="Q677" i="1"/>
  <c r="Q709" i="1"/>
  <c r="Q741" i="1"/>
  <c r="Q773" i="1"/>
  <c r="Q805" i="1"/>
  <c r="Q845" i="1"/>
  <c r="Q877" i="1"/>
  <c r="Q917" i="1"/>
  <c r="R647" i="1"/>
  <c r="R751" i="1"/>
  <c r="R871" i="1"/>
  <c r="R700" i="1"/>
  <c r="R678" i="1"/>
  <c r="Q718" i="1"/>
  <c r="Q750" i="1"/>
  <c r="Q782" i="1"/>
  <c r="Q814" i="1"/>
  <c r="Q846" i="1"/>
  <c r="R878" i="1"/>
  <c r="R910" i="1"/>
  <c r="Q10" i="1"/>
  <c r="R631" i="1"/>
  <c r="Q759" i="1"/>
  <c r="R831" i="1"/>
  <c r="R919" i="1"/>
  <c r="R748" i="1"/>
  <c r="Q279" i="1"/>
  <c r="Q327" i="1"/>
  <c r="R367" i="1"/>
  <c r="R407" i="1"/>
  <c r="R447" i="1"/>
  <c r="R495" i="1"/>
  <c r="Q543" i="1"/>
  <c r="R583" i="1"/>
  <c r="R671" i="1"/>
  <c r="Q767" i="1"/>
  <c r="Q887" i="1"/>
  <c r="Q652" i="1"/>
  <c r="R900" i="1"/>
  <c r="R616" i="1"/>
  <c r="Q664" i="1"/>
  <c r="R696" i="1"/>
  <c r="R736" i="1"/>
  <c r="R768" i="1"/>
  <c r="R800" i="1"/>
  <c r="R832" i="1"/>
  <c r="R864" i="1"/>
  <c r="R896" i="1"/>
  <c r="R936" i="1"/>
  <c r="Q844" i="1"/>
  <c r="Q209" i="1"/>
  <c r="Q289" i="1"/>
  <c r="Q385" i="1"/>
  <c r="Q497" i="1"/>
  <c r="Q569" i="1"/>
  <c r="Q641" i="1"/>
  <c r="R673" i="1"/>
  <c r="R713" i="1"/>
  <c r="R745" i="1"/>
  <c r="R777" i="1"/>
  <c r="R809" i="1"/>
  <c r="R849" i="1"/>
  <c r="R881" i="1"/>
  <c r="R913" i="1"/>
  <c r="R84" i="1"/>
  <c r="R284" i="1"/>
  <c r="R540" i="1"/>
  <c r="R716" i="1"/>
  <c r="Q554" i="1"/>
  <c r="R666" i="1"/>
  <c r="R698" i="1"/>
  <c r="R738" i="1"/>
  <c r="R770" i="1"/>
  <c r="R802" i="1"/>
  <c r="R834" i="1"/>
  <c r="R874" i="1"/>
  <c r="Q914" i="1"/>
  <c r="Q843" i="1"/>
  <c r="Q899" i="1"/>
  <c r="R28" i="1"/>
  <c r="R220" i="1"/>
  <c r="R436" i="1"/>
  <c r="R620" i="1"/>
  <c r="Q812" i="1"/>
  <c r="Q27" i="1"/>
  <c r="Q91" i="1"/>
  <c r="Q155" i="1"/>
  <c r="Q219" i="1"/>
  <c r="R283" i="1"/>
  <c r="Q347" i="1"/>
  <c r="R411" i="1"/>
  <c r="R475" i="1"/>
  <c r="Q539" i="1"/>
  <c r="R603" i="1"/>
  <c r="R667" i="1"/>
  <c r="R707" i="1"/>
  <c r="R739" i="1"/>
  <c r="Q779" i="1"/>
  <c r="R811" i="1"/>
  <c r="Q867" i="1"/>
  <c r="R180" i="1"/>
  <c r="R476" i="1"/>
  <c r="R668" i="1"/>
  <c r="C17" i="11"/>
  <c r="C31" i="11" s="1"/>
  <c r="U4" i="1" s="1"/>
  <c r="Y7" i="1" l="1"/>
  <c r="Z376" i="1"/>
  <c r="Y944" i="1"/>
  <c r="Z944" i="1"/>
  <c r="Z950" i="1"/>
  <c r="Y950" i="1"/>
  <c r="Y17" i="1"/>
  <c r="Z957" i="1"/>
  <c r="Y957" i="1"/>
  <c r="Y941" i="1"/>
  <c r="Z941" i="1"/>
  <c r="Y517" i="1"/>
  <c r="Y949" i="1"/>
  <c r="Z949" i="1"/>
  <c r="Y956" i="1"/>
  <c r="Z956" i="1"/>
  <c r="Y357" i="1"/>
  <c r="Y9" i="1"/>
  <c r="Y235" i="1"/>
  <c r="Y276" i="1"/>
  <c r="Y945" i="1"/>
  <c r="Z945" i="1"/>
  <c r="Y954" i="1"/>
  <c r="Z954" i="1"/>
  <c r="Y362" i="1"/>
  <c r="Y288" i="1"/>
  <c r="Y205" i="1"/>
  <c r="Y261" i="1"/>
  <c r="Y623" i="1"/>
  <c r="Y751" i="1"/>
  <c r="Y940" i="1"/>
  <c r="Z940" i="1"/>
  <c r="Y948" i="1"/>
  <c r="Z948" i="1"/>
  <c r="Y245" i="1"/>
  <c r="Y366" i="1"/>
  <c r="Y126" i="1"/>
  <c r="Z946" i="1"/>
  <c r="Y946" i="1"/>
  <c r="Y953" i="1"/>
  <c r="Z953" i="1"/>
  <c r="Y951" i="1"/>
  <c r="Z951" i="1"/>
  <c r="Y947" i="1"/>
  <c r="Z947" i="1"/>
  <c r="U944" i="1"/>
  <c r="S957" i="1"/>
  <c r="V957" i="1"/>
  <c r="S941" i="1"/>
  <c r="V941" i="1"/>
  <c r="U953" i="1"/>
  <c r="U947" i="1"/>
  <c r="U956" i="1"/>
  <c r="S949" i="1"/>
  <c r="V949" i="1"/>
  <c r="S956" i="1"/>
  <c r="V956" i="1"/>
  <c r="U952" i="1"/>
  <c r="T957" i="1"/>
  <c r="U957" i="1"/>
  <c r="S950" i="1"/>
  <c r="V950" i="1"/>
  <c r="S945" i="1"/>
  <c r="V945" i="1"/>
  <c r="S954" i="1"/>
  <c r="V954" i="1"/>
  <c r="U955" i="1"/>
  <c r="U943" i="1"/>
  <c r="S940" i="1"/>
  <c r="V940" i="1"/>
  <c r="S948" i="1"/>
  <c r="V948" i="1"/>
  <c r="U945" i="1"/>
  <c r="U948" i="1"/>
  <c r="S946" i="1"/>
  <c r="V946" i="1"/>
  <c r="U941" i="1"/>
  <c r="U954" i="1"/>
  <c r="U942" i="1"/>
  <c r="S953" i="1"/>
  <c r="V953" i="1"/>
  <c r="U951" i="1"/>
  <c r="U940" i="1"/>
  <c r="U949" i="1"/>
  <c r="S944" i="1"/>
  <c r="V944" i="1"/>
  <c r="S951" i="1"/>
  <c r="V951" i="1"/>
  <c r="S947" i="1"/>
  <c r="V947" i="1"/>
  <c r="U950" i="1"/>
  <c r="U946" i="1"/>
  <c r="V7" i="1"/>
  <c r="Z448" i="1"/>
  <c r="Y448" i="1"/>
  <c r="V448" i="1"/>
  <c r="S448" i="1"/>
  <c r="Y164" i="1"/>
  <c r="Z164" i="1"/>
  <c r="V164" i="1"/>
  <c r="S164" i="1"/>
  <c r="Z596" i="1"/>
  <c r="Y596" i="1"/>
  <c r="V596" i="1"/>
  <c r="S596" i="1"/>
  <c r="Z304" i="1"/>
  <c r="Y304" i="1"/>
  <c r="V304" i="1"/>
  <c r="S304" i="1"/>
  <c r="Z383" i="1"/>
  <c r="Y383" i="1"/>
  <c r="V383" i="1"/>
  <c r="S383" i="1"/>
  <c r="Z670" i="1"/>
  <c r="Y670" i="1"/>
  <c r="V670" i="1"/>
  <c r="S670" i="1"/>
  <c r="Z406" i="1"/>
  <c r="Y406" i="1"/>
  <c r="V406" i="1"/>
  <c r="S406" i="1"/>
  <c r="Z135" i="1"/>
  <c r="Y135" i="1"/>
  <c r="V135" i="1"/>
  <c r="S135" i="1"/>
  <c r="Z88" i="1"/>
  <c r="Y88" i="1"/>
  <c r="V88" i="1"/>
  <c r="S88" i="1"/>
  <c r="Z795" i="1"/>
  <c r="Y795" i="1"/>
  <c r="V795" i="1"/>
  <c r="S795" i="1"/>
  <c r="Z404" i="1"/>
  <c r="Y404" i="1"/>
  <c r="S404" i="1"/>
  <c r="V404" i="1"/>
  <c r="Z53" i="1"/>
  <c r="Y53" i="1"/>
  <c r="V53" i="1"/>
  <c r="S53" i="1"/>
  <c r="Y181" i="1"/>
  <c r="Z181" i="1"/>
  <c r="V181" i="1"/>
  <c r="S181" i="1"/>
  <c r="Z613" i="1"/>
  <c r="Y613" i="1"/>
  <c r="V613" i="1"/>
  <c r="S613" i="1"/>
  <c r="Z363" i="1"/>
  <c r="Y363" i="1"/>
  <c r="V363" i="1"/>
  <c r="S363" i="1"/>
  <c r="Z504" i="1"/>
  <c r="Y504" i="1"/>
  <c r="V504" i="1"/>
  <c r="S504" i="1"/>
  <c r="Y608" i="1"/>
  <c r="Z608" i="1"/>
  <c r="V608" i="1"/>
  <c r="S608" i="1"/>
  <c r="Z202" i="1"/>
  <c r="Y202" i="1"/>
  <c r="V202" i="1"/>
  <c r="S202" i="1"/>
  <c r="Z166" i="1"/>
  <c r="Y166" i="1"/>
  <c r="V166" i="1"/>
  <c r="S166" i="1"/>
  <c r="Y722" i="1"/>
  <c r="Z722" i="1"/>
  <c r="V722" i="1"/>
  <c r="S722" i="1"/>
  <c r="Y309" i="1"/>
  <c r="Z309" i="1"/>
  <c r="V309" i="1"/>
  <c r="S309" i="1"/>
  <c r="Z317" i="1"/>
  <c r="Y317" i="1"/>
  <c r="V317" i="1"/>
  <c r="S317" i="1"/>
  <c r="Y65" i="1"/>
  <c r="Z65" i="1"/>
  <c r="V65" i="1"/>
  <c r="S65" i="1"/>
  <c r="Z461" i="1"/>
  <c r="Y461" i="1"/>
  <c r="V461" i="1"/>
  <c r="S461" i="1"/>
  <c r="Z194" i="1"/>
  <c r="Y194" i="1"/>
  <c r="V194" i="1"/>
  <c r="S194" i="1"/>
  <c r="Z149" i="1"/>
  <c r="Y149" i="1"/>
  <c r="V149" i="1"/>
  <c r="S149" i="1"/>
  <c r="Z646" i="1"/>
  <c r="Y646" i="1"/>
  <c r="V646" i="1"/>
  <c r="S646" i="1"/>
  <c r="Z392" i="1"/>
  <c r="Y392" i="1"/>
  <c r="V392" i="1"/>
  <c r="S392" i="1"/>
  <c r="Z106" i="1"/>
  <c r="Y106" i="1"/>
  <c r="V106" i="1"/>
  <c r="S106" i="1"/>
  <c r="Y851" i="1"/>
  <c r="Z851" i="1"/>
  <c r="V851" i="1"/>
  <c r="S851" i="1"/>
  <c r="Z704" i="1"/>
  <c r="Y704" i="1"/>
  <c r="V704" i="1"/>
  <c r="S704" i="1"/>
  <c r="Z367" i="1"/>
  <c r="Y367" i="1"/>
  <c r="V367" i="1"/>
  <c r="S367" i="1"/>
  <c r="Z33" i="1"/>
  <c r="Y33" i="1"/>
  <c r="V33" i="1"/>
  <c r="S33" i="1"/>
  <c r="Y127" i="1"/>
  <c r="Z127" i="1"/>
  <c r="V127" i="1"/>
  <c r="S127" i="1"/>
  <c r="Z578" i="1"/>
  <c r="Y578" i="1"/>
  <c r="V578" i="1"/>
  <c r="S578" i="1"/>
  <c r="Z319" i="1"/>
  <c r="Y319" i="1"/>
  <c r="V319" i="1"/>
  <c r="S319" i="1"/>
  <c r="Y399" i="1"/>
  <c r="Z399" i="1"/>
  <c r="S399" i="1"/>
  <c r="V399" i="1"/>
  <c r="Z518" i="1"/>
  <c r="Y518" i="1"/>
  <c r="V518" i="1"/>
  <c r="S518" i="1"/>
  <c r="Y178" i="1"/>
  <c r="Z178" i="1"/>
  <c r="V178" i="1"/>
  <c r="S178" i="1"/>
  <c r="Z67" i="1"/>
  <c r="Y67" i="1"/>
  <c r="V67" i="1"/>
  <c r="S67" i="1"/>
  <c r="Z675" i="1"/>
  <c r="Y675" i="1"/>
  <c r="V675" i="1"/>
  <c r="S675" i="1"/>
  <c r="Y198" i="1"/>
  <c r="Z198" i="1"/>
  <c r="V198" i="1"/>
  <c r="S198" i="1"/>
  <c r="Z182" i="1"/>
  <c r="Y182" i="1"/>
  <c r="V182" i="1"/>
  <c r="S182" i="1"/>
  <c r="Z885" i="1"/>
  <c r="Y885" i="1"/>
  <c r="V885" i="1"/>
  <c r="S885" i="1"/>
  <c r="Z437" i="1"/>
  <c r="Y437" i="1"/>
  <c r="V437" i="1"/>
  <c r="S437" i="1"/>
  <c r="Z173" i="1"/>
  <c r="Y173" i="1"/>
  <c r="V173" i="1"/>
  <c r="S173" i="1"/>
  <c r="Y610" i="1"/>
  <c r="Z610" i="1"/>
  <c r="V610" i="1"/>
  <c r="S610" i="1"/>
  <c r="Z593" i="1"/>
  <c r="Y593" i="1"/>
  <c r="V593" i="1"/>
  <c r="S593" i="1"/>
  <c r="Z369" i="1"/>
  <c r="Y369" i="1"/>
  <c r="V369" i="1"/>
  <c r="S369" i="1"/>
  <c r="Z71" i="1"/>
  <c r="Y71" i="1"/>
  <c r="V71" i="1"/>
  <c r="S71" i="1"/>
  <c r="Y487" i="1"/>
  <c r="Z487" i="1"/>
  <c r="V487" i="1"/>
  <c r="S487" i="1"/>
  <c r="Z669" i="1"/>
  <c r="Y669" i="1"/>
  <c r="V669" i="1"/>
  <c r="S669" i="1"/>
  <c r="Z323" i="1"/>
  <c r="Y323" i="1"/>
  <c r="V323" i="1"/>
  <c r="S323" i="1"/>
  <c r="Z863" i="1"/>
  <c r="Y863" i="1"/>
  <c r="V863" i="1"/>
  <c r="S863" i="1"/>
  <c r="Z920" i="1"/>
  <c r="Y920" i="1"/>
  <c r="V920" i="1"/>
  <c r="S920" i="1"/>
  <c r="Z532" i="1"/>
  <c r="Y532" i="1"/>
  <c r="V532" i="1"/>
  <c r="S532" i="1"/>
  <c r="Z168" i="1"/>
  <c r="Y168" i="1"/>
  <c r="V168" i="1"/>
  <c r="S168" i="1"/>
  <c r="Y85" i="1"/>
  <c r="Z85" i="1"/>
  <c r="V85" i="1"/>
  <c r="S85" i="1"/>
  <c r="Y486" i="1"/>
  <c r="Z486" i="1"/>
  <c r="V486" i="1"/>
  <c r="S486" i="1"/>
  <c r="Y115" i="1"/>
  <c r="Z115" i="1"/>
  <c r="V115" i="1"/>
  <c r="S115" i="1"/>
  <c r="Y655" i="1"/>
  <c r="Z655" i="1"/>
  <c r="V655" i="1"/>
  <c r="S655" i="1"/>
  <c r="Y625" i="1"/>
  <c r="Z625" i="1"/>
  <c r="V625" i="1"/>
  <c r="S625" i="1"/>
  <c r="Y158" i="1"/>
  <c r="Z158" i="1"/>
  <c r="V158" i="1"/>
  <c r="S158" i="1"/>
  <c r="Z128" i="1"/>
  <c r="Y128" i="1"/>
  <c r="V128" i="1"/>
  <c r="S128" i="1"/>
  <c r="Z821" i="1"/>
  <c r="Y821" i="1"/>
  <c r="V821" i="1"/>
  <c r="S821" i="1"/>
  <c r="Z425" i="1"/>
  <c r="Y425" i="1"/>
  <c r="V425" i="1"/>
  <c r="S425" i="1"/>
  <c r="Z157" i="1"/>
  <c r="Y157" i="1"/>
  <c r="V157" i="1"/>
  <c r="S157" i="1"/>
  <c r="Y471" i="1"/>
  <c r="Z471" i="1"/>
  <c r="V471" i="1"/>
  <c r="S471" i="1"/>
  <c r="Z509" i="1"/>
  <c r="Y509" i="1"/>
  <c r="V509" i="1"/>
  <c r="S509" i="1"/>
  <c r="Z350" i="1"/>
  <c r="Y350" i="1"/>
  <c r="V350" i="1"/>
  <c r="S350" i="1"/>
  <c r="Z58" i="1"/>
  <c r="Y58" i="1"/>
  <c r="V58" i="1"/>
  <c r="S58" i="1"/>
  <c r="Y340" i="1"/>
  <c r="Z340" i="1"/>
  <c r="V340" i="1"/>
  <c r="S340" i="1"/>
  <c r="Z616" i="1"/>
  <c r="Y616" i="1"/>
  <c r="V616" i="1"/>
  <c r="S616" i="1"/>
  <c r="Z292" i="1"/>
  <c r="Y292" i="1"/>
  <c r="V292" i="1"/>
  <c r="S292" i="1"/>
  <c r="Z527" i="1"/>
  <c r="Y527" i="1"/>
  <c r="V527" i="1"/>
  <c r="S527" i="1"/>
  <c r="Z866" i="1"/>
  <c r="Y866" i="1"/>
  <c r="V866" i="1"/>
  <c r="S866" i="1"/>
  <c r="Z489" i="1"/>
  <c r="Y489" i="1"/>
  <c r="V489" i="1"/>
  <c r="S489" i="1"/>
  <c r="Z151" i="1"/>
  <c r="Y151" i="1"/>
  <c r="V151" i="1"/>
  <c r="S151" i="1"/>
  <c r="Z892" i="1"/>
  <c r="Y892" i="1"/>
  <c r="V892" i="1"/>
  <c r="S892" i="1"/>
  <c r="Y465" i="1"/>
  <c r="Z465" i="1"/>
  <c r="V465" i="1"/>
  <c r="S465" i="1"/>
  <c r="Z84" i="1"/>
  <c r="Y84" i="1"/>
  <c r="V84" i="1"/>
  <c r="S84" i="1"/>
  <c r="Y445" i="1"/>
  <c r="Z445" i="1"/>
  <c r="V445" i="1"/>
  <c r="S445" i="1"/>
  <c r="Y607" i="1"/>
  <c r="Z607" i="1"/>
  <c r="V607" i="1"/>
  <c r="S607" i="1"/>
  <c r="Y108" i="1"/>
  <c r="Z108" i="1"/>
  <c r="V108" i="1"/>
  <c r="S108" i="1"/>
  <c r="Y937" i="1"/>
  <c r="Z937" i="1"/>
  <c r="V937" i="1"/>
  <c r="S937" i="1"/>
  <c r="Z713" i="1"/>
  <c r="Y713" i="1"/>
  <c r="V713" i="1"/>
  <c r="S713" i="1"/>
  <c r="Z410" i="1"/>
  <c r="Y410" i="1"/>
  <c r="V410" i="1"/>
  <c r="S410" i="1"/>
  <c r="Z136" i="1"/>
  <c r="Y136" i="1"/>
  <c r="V136" i="1"/>
  <c r="S136" i="1"/>
  <c r="Y380" i="1"/>
  <c r="Z380" i="1"/>
  <c r="V380" i="1"/>
  <c r="S380" i="1"/>
  <c r="Z477" i="1"/>
  <c r="Y477" i="1"/>
  <c r="V477" i="1"/>
  <c r="S477" i="1"/>
  <c r="Z299" i="1"/>
  <c r="Y299" i="1"/>
  <c r="V299" i="1"/>
  <c r="S299" i="1"/>
  <c r="Z632" i="1"/>
  <c r="Y632" i="1"/>
  <c r="V632" i="1"/>
  <c r="S632" i="1"/>
  <c r="Y42" i="1"/>
  <c r="Z42" i="1"/>
  <c r="V42" i="1"/>
  <c r="S42" i="1"/>
  <c r="Z588" i="1"/>
  <c r="Y588" i="1"/>
  <c r="V588" i="1"/>
  <c r="S588" i="1"/>
  <c r="Z211" i="1"/>
  <c r="Y211" i="1"/>
  <c r="V211" i="1"/>
  <c r="S211" i="1"/>
  <c r="Y683" i="1"/>
  <c r="Z683" i="1"/>
  <c r="V683" i="1"/>
  <c r="S683" i="1"/>
  <c r="Z780" i="1"/>
  <c r="Y780" i="1"/>
  <c r="V780" i="1"/>
  <c r="S780" i="1"/>
  <c r="Z475" i="1"/>
  <c r="Y475" i="1"/>
  <c r="V475" i="1"/>
  <c r="S475" i="1"/>
  <c r="Z129" i="1"/>
  <c r="Y129" i="1"/>
  <c r="V129" i="1"/>
  <c r="S129" i="1"/>
  <c r="Z841" i="1"/>
  <c r="Y841" i="1"/>
  <c r="V841" i="1"/>
  <c r="S841" i="1"/>
  <c r="Z443" i="1"/>
  <c r="Y443" i="1"/>
  <c r="V443" i="1"/>
  <c r="S443" i="1"/>
  <c r="Z40" i="1"/>
  <c r="Y40" i="1"/>
  <c r="V40" i="1"/>
  <c r="S40" i="1"/>
  <c r="Y26" i="1"/>
  <c r="Z26" i="1"/>
  <c r="V26" i="1"/>
  <c r="S26" i="1"/>
  <c r="Y558" i="1"/>
  <c r="Z558" i="1"/>
  <c r="V558" i="1"/>
  <c r="S558" i="1"/>
  <c r="Y81" i="1"/>
  <c r="Z81" i="1"/>
  <c r="V81" i="1"/>
  <c r="S81" i="1"/>
  <c r="Y627" i="1"/>
  <c r="Z627" i="1"/>
  <c r="V627" i="1"/>
  <c r="S627" i="1"/>
  <c r="Z671" i="1"/>
  <c r="Y671" i="1"/>
  <c r="V671" i="1"/>
  <c r="S671" i="1"/>
  <c r="Z394" i="1"/>
  <c r="Y394" i="1"/>
  <c r="V394" i="1"/>
  <c r="S394" i="1"/>
  <c r="Z107" i="1"/>
  <c r="Y107" i="1"/>
  <c r="V107" i="1"/>
  <c r="S107" i="1"/>
  <c r="Z927" i="1"/>
  <c r="Y927" i="1"/>
  <c r="V927" i="1"/>
  <c r="S927" i="1"/>
  <c r="Z460" i="1"/>
  <c r="Y460" i="1"/>
  <c r="V460" i="1"/>
  <c r="S460" i="1"/>
  <c r="Z192" i="1"/>
  <c r="Y192" i="1"/>
  <c r="V192" i="1"/>
  <c r="S192" i="1"/>
  <c r="Z473" i="1"/>
  <c r="Y473" i="1"/>
  <c r="V473" i="1"/>
  <c r="S473" i="1"/>
  <c r="Z874" i="1"/>
  <c r="Y874" i="1"/>
  <c r="V874" i="1"/>
  <c r="S874" i="1"/>
  <c r="Z533" i="1"/>
  <c r="Y533" i="1"/>
  <c r="S533" i="1"/>
  <c r="V533" i="1"/>
  <c r="Z189" i="1"/>
  <c r="Y189" i="1"/>
  <c r="V189" i="1"/>
  <c r="S189" i="1"/>
  <c r="Y520" i="1"/>
  <c r="Z520" i="1"/>
  <c r="V520" i="1"/>
  <c r="S520" i="1"/>
  <c r="Z703" i="1"/>
  <c r="Y703" i="1"/>
  <c r="V703" i="1"/>
  <c r="S703" i="1"/>
  <c r="Z453" i="1"/>
  <c r="Y453" i="1"/>
  <c r="V453" i="1"/>
  <c r="S453" i="1"/>
  <c r="Z96" i="1"/>
  <c r="Y96" i="1"/>
  <c r="V96" i="1"/>
  <c r="S96" i="1"/>
  <c r="Y728" i="1"/>
  <c r="Z728" i="1"/>
  <c r="V728" i="1"/>
  <c r="S728" i="1"/>
  <c r="Z377" i="1"/>
  <c r="Y377" i="1"/>
  <c r="V377" i="1"/>
  <c r="S377" i="1"/>
  <c r="Y19" i="1"/>
  <c r="Z19" i="1"/>
  <c r="V19" i="1"/>
  <c r="S19" i="1"/>
  <c r="Y935" i="1"/>
  <c r="Z935" i="1"/>
  <c r="V935" i="1"/>
  <c r="S935" i="1"/>
  <c r="Y494" i="1"/>
  <c r="Z494" i="1"/>
  <c r="V494" i="1"/>
  <c r="S494" i="1"/>
  <c r="Z60" i="1"/>
  <c r="Y60" i="1"/>
  <c r="V60" i="1"/>
  <c r="S60" i="1"/>
  <c r="Z755" i="1"/>
  <c r="Y755" i="1"/>
  <c r="S755" i="1"/>
  <c r="V755" i="1"/>
  <c r="Y503" i="1"/>
  <c r="Z503" i="1"/>
  <c r="V503" i="1"/>
  <c r="S503" i="1"/>
  <c r="Z647" i="1"/>
  <c r="Y647" i="1"/>
  <c r="V647" i="1"/>
  <c r="S647" i="1"/>
  <c r="Z352" i="1"/>
  <c r="Y352" i="1"/>
  <c r="V352" i="1"/>
  <c r="S352" i="1"/>
  <c r="Z59" i="1"/>
  <c r="Y59" i="1"/>
  <c r="V59" i="1"/>
  <c r="S59" i="1"/>
  <c r="Z817" i="1"/>
  <c r="Y817" i="1"/>
  <c r="V817" i="1"/>
  <c r="S817" i="1"/>
  <c r="Z436" i="1"/>
  <c r="Y436" i="1"/>
  <c r="V436" i="1"/>
  <c r="S436" i="1"/>
  <c r="Z172" i="1"/>
  <c r="Y172" i="1"/>
  <c r="V172" i="1"/>
  <c r="S172" i="1"/>
  <c r="Z342" i="1"/>
  <c r="Y342" i="1"/>
  <c r="V342" i="1"/>
  <c r="S342" i="1"/>
  <c r="Z924" i="1"/>
  <c r="Y924" i="1"/>
  <c r="V924" i="1"/>
  <c r="S924" i="1"/>
  <c r="Z459" i="1"/>
  <c r="Y459" i="1"/>
  <c r="V459" i="1"/>
  <c r="S459" i="1"/>
  <c r="Z100" i="1"/>
  <c r="Y100" i="1"/>
  <c r="S100" i="1"/>
  <c r="V100" i="1"/>
  <c r="Y428" i="1"/>
  <c r="Z428" i="1"/>
  <c r="V428" i="1"/>
  <c r="S428" i="1"/>
  <c r="Z665" i="1"/>
  <c r="Y665" i="1"/>
  <c r="V665" i="1"/>
  <c r="S665" i="1"/>
  <c r="Z419" i="1"/>
  <c r="Y419" i="1"/>
  <c r="V419" i="1"/>
  <c r="S419" i="1"/>
  <c r="Z51" i="1"/>
  <c r="Y51" i="1"/>
  <c r="V51" i="1"/>
  <c r="S51" i="1"/>
  <c r="Z681" i="1"/>
  <c r="Y681" i="1"/>
  <c r="V681" i="1"/>
  <c r="S681" i="1"/>
  <c r="Z336" i="1"/>
  <c r="Y336" i="1"/>
  <c r="V336" i="1"/>
  <c r="S336" i="1"/>
  <c r="Z915" i="1"/>
  <c r="Y915" i="1"/>
  <c r="V915" i="1"/>
  <c r="S915" i="1"/>
  <c r="Y890" i="1"/>
  <c r="Z890" i="1"/>
  <c r="V890" i="1"/>
  <c r="S890" i="1"/>
  <c r="Y411" i="1"/>
  <c r="Z411" i="1"/>
  <c r="V411" i="1"/>
  <c r="S411" i="1"/>
  <c r="Y16" i="1"/>
  <c r="Z16" i="1"/>
  <c r="V16" i="1"/>
  <c r="S16" i="1"/>
  <c r="Z573" i="1"/>
  <c r="Y573" i="1"/>
  <c r="V573" i="1"/>
  <c r="S573" i="1"/>
  <c r="Y415" i="1"/>
  <c r="Z415" i="1"/>
  <c r="V415" i="1"/>
  <c r="S415" i="1"/>
  <c r="Z624" i="1"/>
  <c r="Y624" i="1"/>
  <c r="S624" i="1"/>
  <c r="V624" i="1"/>
  <c r="Z333" i="1"/>
  <c r="Y333" i="1"/>
  <c r="V333" i="1"/>
  <c r="S333" i="1"/>
  <c r="Z488" i="1"/>
  <c r="Y488" i="1"/>
  <c r="V488" i="1"/>
  <c r="S488" i="1"/>
  <c r="Z710" i="1"/>
  <c r="Y710" i="1"/>
  <c r="V710" i="1"/>
  <c r="S710" i="1"/>
  <c r="Z423" i="1"/>
  <c r="Y423" i="1"/>
  <c r="V423" i="1"/>
  <c r="S423" i="1"/>
  <c r="Z153" i="1"/>
  <c r="Y153" i="1"/>
  <c r="S153" i="1"/>
  <c r="V153" i="1"/>
  <c r="Z206" i="1"/>
  <c r="Y206" i="1"/>
  <c r="V206" i="1"/>
  <c r="S206" i="1"/>
  <c r="Z870" i="1"/>
  <c r="Y870" i="1"/>
  <c r="V870" i="1"/>
  <c r="S870" i="1"/>
  <c r="Z435" i="1"/>
  <c r="Y435" i="1"/>
  <c r="V435" i="1"/>
  <c r="S435" i="1"/>
  <c r="Z70" i="1"/>
  <c r="Y70" i="1"/>
  <c r="V70" i="1"/>
  <c r="S70" i="1"/>
  <c r="Y315" i="1"/>
  <c r="Z315" i="1"/>
  <c r="V315" i="1"/>
  <c r="S315" i="1"/>
  <c r="Z635" i="1"/>
  <c r="Y635" i="1"/>
  <c r="V635" i="1"/>
  <c r="S635" i="1"/>
  <c r="Z388" i="1"/>
  <c r="Y388" i="1"/>
  <c r="V388" i="1"/>
  <c r="S388" i="1"/>
  <c r="Z688" i="1"/>
  <c r="Y688" i="1"/>
  <c r="V688" i="1"/>
  <c r="S688" i="1"/>
  <c r="Z626" i="1"/>
  <c r="Y626" i="1"/>
  <c r="V626" i="1"/>
  <c r="S626" i="1"/>
  <c r="Y311" i="1"/>
  <c r="Z311" i="1"/>
  <c r="V311" i="1"/>
  <c r="S311" i="1"/>
  <c r="Z400" i="1"/>
  <c r="Y400" i="1"/>
  <c r="V400" i="1"/>
  <c r="S400" i="1"/>
  <c r="Y837" i="1"/>
  <c r="Z837" i="1"/>
  <c r="V837" i="1"/>
  <c r="S837" i="1"/>
  <c r="Y372" i="1"/>
  <c r="Z372" i="1"/>
  <c r="V372" i="1"/>
  <c r="S372" i="1"/>
  <c r="V117" i="1"/>
  <c r="Y117" i="1"/>
  <c r="Z615" i="1"/>
  <c r="S622" i="1"/>
  <c r="Y330" i="1"/>
  <c r="AA330" i="1" s="1"/>
  <c r="V180" i="1"/>
  <c r="Y122" i="1"/>
  <c r="AA122" i="1" s="1"/>
  <c r="V103" i="1"/>
  <c r="S615" i="1"/>
  <c r="Y934" i="1"/>
  <c r="Y615" i="1"/>
  <c r="AA615" i="1" s="1"/>
  <c r="V142" i="1"/>
  <c r="U7" i="1"/>
  <c r="Y684" i="1"/>
  <c r="Y622" i="1"/>
  <c r="S271" i="1"/>
  <c r="S261" i="1"/>
  <c r="Z622" i="1"/>
  <c r="Y271" i="1"/>
  <c r="AA271" i="1" s="1"/>
  <c r="V261" i="1"/>
  <c r="Z362" i="1"/>
  <c r="S751" i="1"/>
  <c r="Z261" i="1"/>
  <c r="AA261" i="1" s="1"/>
  <c r="Z288" i="1"/>
  <c r="V205" i="1"/>
  <c r="S623" i="1"/>
  <c r="S330" i="1"/>
  <c r="S605" i="1"/>
  <c r="V605" i="1"/>
  <c r="Y75" i="1"/>
  <c r="Z75" i="1"/>
  <c r="S517" i="1"/>
  <c r="V101" i="1"/>
  <c r="S103" i="1"/>
  <c r="Y605" i="1"/>
  <c r="AA605" i="1" s="1"/>
  <c r="S398" i="1"/>
  <c r="S75" i="1"/>
  <c r="V61" i="1"/>
  <c r="Y398" i="1"/>
  <c r="AA398" i="1" s="1"/>
  <c r="S686" i="1"/>
  <c r="V318" i="1"/>
  <c r="V711" i="1"/>
  <c r="Y711" i="1"/>
  <c r="V132" i="1"/>
  <c r="Z711" i="1"/>
  <c r="S101" i="1"/>
  <c r="Y101" i="1"/>
  <c r="AA101" i="1" s="1"/>
  <c r="V73" i="1"/>
  <c r="Y73" i="1"/>
  <c r="AA73" i="1" s="1"/>
  <c r="Y376" i="1"/>
  <c r="AA376" i="1" s="1"/>
  <c r="Y555" i="1"/>
  <c r="V934" i="1"/>
  <c r="S362" i="1"/>
  <c r="V368" i="1"/>
  <c r="V439" i="1"/>
  <c r="S180" i="1"/>
  <c r="Z391" i="1"/>
  <c r="Z80" i="1"/>
  <c r="S126" i="1"/>
  <c r="Y368" i="1"/>
  <c r="AA368" i="1" s="1"/>
  <c r="Y180" i="1"/>
  <c r="AA180" i="1" s="1"/>
  <c r="V220" i="1"/>
  <c r="S609" i="1"/>
  <c r="V99" i="1"/>
  <c r="S122" i="1"/>
  <c r="Z99" i="1"/>
  <c r="AA99" i="1" s="1"/>
  <c r="V122" i="1"/>
  <c r="S133" i="1"/>
  <c r="Z684" i="1"/>
  <c r="V235" i="1"/>
  <c r="V9" i="1"/>
  <c r="Z9" i="1"/>
  <c r="Y645" i="1"/>
  <c r="AA645" i="1" s="1"/>
  <c r="V483" i="1"/>
  <c r="Z235" i="1"/>
  <c r="Z934" i="1"/>
  <c r="V362" i="1"/>
  <c r="V623" i="1"/>
  <c r="V145" i="1"/>
  <c r="Z117" i="1"/>
  <c r="S483" i="1"/>
  <c r="S205" i="1"/>
  <c r="Z623" i="1"/>
  <c r="Y145" i="1"/>
  <c r="AA145" i="1" s="1"/>
  <c r="S555" i="1"/>
  <c r="S376" i="1"/>
  <c r="V384" i="1"/>
  <c r="Z320" i="1"/>
  <c r="Y483" i="1"/>
  <c r="AA483" i="1" s="1"/>
  <c r="S288" i="1"/>
  <c r="Z205" i="1"/>
  <c r="Y341" i="1"/>
  <c r="V751" i="1"/>
  <c r="S829" i="1"/>
  <c r="S339" i="1"/>
  <c r="V376" i="1"/>
  <c r="Y384" i="1"/>
  <c r="AA384" i="1" s="1"/>
  <c r="V288" i="1"/>
  <c r="V50" i="1"/>
  <c r="V403" i="1"/>
  <c r="Z751" i="1"/>
  <c r="AA751" i="1" s="1"/>
  <c r="Y829" i="1"/>
  <c r="Z339" i="1"/>
  <c r="S61" i="1"/>
  <c r="Y50" i="1"/>
  <c r="Z829" i="1"/>
  <c r="U208" i="1"/>
  <c r="U718" i="1"/>
  <c r="U613" i="1"/>
  <c r="U541" i="1"/>
  <c r="U206" i="1"/>
  <c r="U782" i="1"/>
  <c r="U144" i="1"/>
  <c r="U278" i="1"/>
  <c r="U901" i="1"/>
  <c r="U446" i="1"/>
  <c r="U91" i="1"/>
  <c r="U241" i="1"/>
  <c r="U526" i="1"/>
  <c r="U560" i="1"/>
  <c r="U119" i="1"/>
  <c r="U140" i="1"/>
  <c r="U189" i="1"/>
  <c r="U23" i="1"/>
  <c r="U566" i="1"/>
  <c r="U87" i="1"/>
  <c r="U789" i="1"/>
  <c r="U246" i="1"/>
  <c r="U105" i="1"/>
  <c r="U112" i="1"/>
  <c r="U397" i="1"/>
  <c r="U581" i="1"/>
  <c r="U80" i="1"/>
  <c r="U908" i="1"/>
  <c r="U121" i="1"/>
  <c r="U663" i="1"/>
  <c r="U368" i="1"/>
  <c r="U741" i="1"/>
  <c r="U55" i="1"/>
  <c r="U773" i="1"/>
  <c r="U273" i="1"/>
  <c r="U814" i="1"/>
  <c r="U527" i="1"/>
  <c r="U165" i="1"/>
  <c r="U750" i="1"/>
  <c r="U557" i="1"/>
  <c r="U917" i="1"/>
  <c r="U266" i="1"/>
  <c r="U222" i="1"/>
  <c r="U336" i="1"/>
  <c r="U210" i="1"/>
  <c r="U490" i="1"/>
  <c r="U54" i="1"/>
  <c r="U703" i="1"/>
  <c r="U337" i="1"/>
  <c r="U89" i="1"/>
  <c r="U799" i="1"/>
  <c r="U285" i="1"/>
  <c r="U305" i="1"/>
  <c r="C28" i="11"/>
  <c r="T4" i="1" s="1"/>
  <c r="T953" i="1" s="1"/>
  <c r="U262" i="1"/>
  <c r="U766" i="1"/>
  <c r="U279" i="1"/>
  <c r="U226" i="1"/>
  <c r="U410" i="1"/>
  <c r="U892" i="1"/>
  <c r="U215" i="1"/>
  <c r="U186" i="1"/>
  <c r="U542" i="1"/>
  <c r="U386" i="1"/>
  <c r="U693" i="1"/>
  <c r="U219" i="1"/>
  <c r="U612" i="1"/>
  <c r="U229" i="1"/>
  <c r="U413" i="1"/>
  <c r="U877" i="1"/>
  <c r="U486" i="1"/>
  <c r="U433" i="1"/>
  <c r="U862" i="1"/>
  <c r="U614" i="1"/>
  <c r="U34" i="1"/>
  <c r="U85" i="1"/>
  <c r="U643" i="1"/>
  <c r="U474" i="1"/>
  <c r="U400" i="1"/>
  <c r="U458" i="1"/>
  <c r="U594" i="1"/>
  <c r="U465" i="1"/>
  <c r="U538" i="1"/>
  <c r="U734" i="1"/>
  <c r="U462" i="1"/>
  <c r="U401" i="1"/>
  <c r="U497" i="1"/>
  <c r="U432" i="1"/>
  <c r="U477" i="1"/>
  <c r="U562" i="1"/>
  <c r="U453" i="1"/>
  <c r="U805" i="1"/>
  <c r="U442" i="1"/>
  <c r="U757" i="1"/>
  <c r="U209" i="1"/>
  <c r="U496" i="1"/>
  <c r="U158" i="1"/>
  <c r="U304" i="1"/>
  <c r="U332" i="1"/>
  <c r="U161" i="1"/>
  <c r="U176" i="1"/>
  <c r="U325" i="1"/>
  <c r="U529" i="1"/>
  <c r="U151" i="1"/>
  <c r="U90" i="1"/>
  <c r="U677" i="1"/>
  <c r="U282" i="1"/>
  <c r="U334" i="1"/>
  <c r="U49" i="1"/>
  <c r="U743" i="1"/>
  <c r="U506" i="1"/>
  <c r="U183" i="1"/>
  <c r="U196" i="1"/>
  <c r="U182" i="1"/>
  <c r="U798" i="1"/>
  <c r="U303" i="1"/>
  <c r="U247" i="1"/>
  <c r="U924" i="1"/>
  <c r="U250" i="1"/>
  <c r="U725" i="1"/>
  <c r="U501" i="1"/>
  <c r="U420" i="1"/>
  <c r="U846" i="1"/>
  <c r="U369" i="1"/>
  <c r="U593" i="1"/>
  <c r="U561" i="1"/>
  <c r="S684" i="1"/>
  <c r="Z524" i="1"/>
  <c r="S871" i="1"/>
  <c r="S9" i="1"/>
  <c r="Y339" i="1"/>
  <c r="U16" i="1"/>
  <c r="Y603" i="1"/>
  <c r="Z318" i="1"/>
  <c r="S235" i="1"/>
  <c r="Z276" i="1"/>
  <c r="AA276" i="1" s="1"/>
  <c r="S320" i="1"/>
  <c r="Z603" i="1"/>
  <c r="V756" i="1"/>
  <c r="Y320" i="1"/>
  <c r="Z61" i="1"/>
  <c r="AA61" i="1" s="1"/>
  <c r="V185" i="1"/>
  <c r="Z341" i="1"/>
  <c r="Y702" i="1"/>
  <c r="AA702" i="1" s="1"/>
  <c r="S298" i="1"/>
  <c r="Z555" i="1"/>
  <c r="U106" i="1"/>
  <c r="Y756" i="1"/>
  <c r="AA756" i="1" s="1"/>
  <c r="Y185" i="1"/>
  <c r="Z314" i="1"/>
  <c r="AA314" i="1" s="1"/>
  <c r="U422" i="1"/>
  <c r="V298" i="1"/>
  <c r="S28" i="1"/>
  <c r="U464" i="1"/>
  <c r="S403" i="1"/>
  <c r="V351" i="1"/>
  <c r="U522" i="1"/>
  <c r="S902" i="1"/>
  <c r="Z357" i="1"/>
  <c r="Y351" i="1"/>
  <c r="U38" i="1"/>
  <c r="V902" i="1"/>
  <c r="S756" i="1"/>
  <c r="S384" i="1"/>
  <c r="Z351" i="1"/>
  <c r="U272" i="1"/>
  <c r="Y318" i="1"/>
  <c r="Z185" i="1"/>
  <c r="S145" i="1"/>
  <c r="S702" i="1"/>
  <c r="U48" i="1"/>
  <c r="V517" i="1"/>
  <c r="Y103" i="1"/>
  <c r="AA103" i="1" s="1"/>
  <c r="Y76" i="1"/>
  <c r="Y902" i="1"/>
  <c r="AA902" i="1" s="1"/>
  <c r="S357" i="1"/>
  <c r="V28" i="1"/>
  <c r="U429" i="1"/>
  <c r="Y403" i="1"/>
  <c r="AA403" i="1" s="1"/>
  <c r="S314" i="1"/>
  <c r="S276" i="1"/>
  <c r="Y298" i="1"/>
  <c r="AA298" i="1" s="1"/>
  <c r="Z479" i="1"/>
  <c r="Z847" i="1"/>
  <c r="Z76" i="1"/>
  <c r="S603" i="1"/>
  <c r="V357" i="1"/>
  <c r="Y28" i="1"/>
  <c r="AA28" i="1" s="1"/>
  <c r="S341" i="1"/>
  <c r="V314" i="1"/>
  <c r="U582" i="1"/>
  <c r="V276" i="1"/>
  <c r="S409" i="1"/>
  <c r="V346" i="1"/>
  <c r="Y439" i="1"/>
  <c r="Y391" i="1"/>
  <c r="Y80" i="1"/>
  <c r="U528" i="1"/>
  <c r="Y22" i="1"/>
  <c r="AA22" i="1" s="1"/>
  <c r="Z21" i="1"/>
  <c r="AA21" i="1" s="1"/>
  <c r="Z17" i="1"/>
  <c r="Z439" i="1"/>
  <c r="U45" i="1"/>
  <c r="U861" i="1"/>
  <c r="Y142" i="1"/>
  <c r="AA142" i="1" s="1"/>
  <c r="V686" i="1"/>
  <c r="Y587" i="1"/>
  <c r="Y686" i="1"/>
  <c r="AA686" i="1" s="1"/>
  <c r="S160" i="1"/>
  <c r="S245" i="1"/>
  <c r="S220" i="1"/>
  <c r="Y524" i="1"/>
  <c r="Z587" i="1"/>
  <c r="S391" i="1"/>
  <c r="S80" i="1"/>
  <c r="Y220" i="1"/>
  <c r="AA220" i="1" s="1"/>
  <c r="Z609" i="1"/>
  <c r="S17" i="1"/>
  <c r="S373" i="1"/>
  <c r="V22" i="1"/>
  <c r="V17" i="1"/>
  <c r="U658" i="1"/>
  <c r="V524" i="1"/>
  <c r="U240" i="1"/>
  <c r="S22" i="1"/>
  <c r="V587" i="1"/>
  <c r="S142" i="1"/>
  <c r="Y609" i="1"/>
  <c r="U830" i="1"/>
  <c r="Z133" i="1"/>
  <c r="AA133" i="1" s="1"/>
  <c r="V847" i="1"/>
  <c r="S76" i="1"/>
  <c r="S99" i="1"/>
  <c r="S368" i="1"/>
  <c r="V133" i="1"/>
  <c r="Y316" i="1"/>
  <c r="Y78" i="1"/>
  <c r="Z245" i="1"/>
  <c r="Z373" i="1"/>
  <c r="AA373" i="1" s="1"/>
  <c r="Z871" i="1"/>
  <c r="AA871" i="1" s="1"/>
  <c r="U646" i="1"/>
  <c r="Z126" i="1"/>
  <c r="AA126" i="1" s="1"/>
  <c r="Y110" i="1"/>
  <c r="Y167" i="1"/>
  <c r="U626" i="1"/>
  <c r="Z160" i="1"/>
  <c r="AA160" i="1" s="1"/>
  <c r="Z78" i="1"/>
  <c r="S366" i="1"/>
  <c r="U598" i="1"/>
  <c r="Z110" i="1"/>
  <c r="V479" i="1"/>
  <c r="V366" i="1"/>
  <c r="S645" i="1"/>
  <c r="S21" i="1"/>
  <c r="U845" i="1"/>
  <c r="Z366" i="1"/>
  <c r="AA366" i="1" s="1"/>
  <c r="V645" i="1"/>
  <c r="V21" i="1"/>
  <c r="U74" i="1"/>
  <c r="Z517" i="1"/>
  <c r="AA517" i="1" s="1"/>
  <c r="S346" i="1"/>
  <c r="U709" i="1"/>
  <c r="S78" i="1"/>
  <c r="V245" i="1"/>
  <c r="V373" i="1"/>
  <c r="V871" i="1"/>
  <c r="V126" i="1"/>
  <c r="S110" i="1"/>
  <c r="V160" i="1"/>
  <c r="Y847" i="1"/>
  <c r="Y346" i="1"/>
  <c r="AA346" i="1" s="1"/>
  <c r="Z50" i="1"/>
  <c r="V330" i="1"/>
  <c r="Z316" i="1"/>
  <c r="V702" i="1"/>
  <c r="V167" i="1"/>
  <c r="V271" i="1"/>
  <c r="Y479" i="1"/>
  <c r="Z167" i="1"/>
  <c r="V409" i="1"/>
  <c r="Y409" i="1"/>
  <c r="AA409" i="1" s="1"/>
  <c r="S316" i="1"/>
  <c r="S94" i="1"/>
  <c r="Z302" i="1"/>
  <c r="Y241" i="1"/>
  <c r="V87" i="1"/>
  <c r="AA7" i="1"/>
  <c r="V398" i="1"/>
  <c r="Y879" i="1"/>
  <c r="S382" i="1"/>
  <c r="Y87" i="1"/>
  <c r="Z241" i="1"/>
  <c r="V94" i="1"/>
  <c r="Y302" i="1"/>
  <c r="Z879" i="1"/>
  <c r="U301" i="1"/>
  <c r="V382" i="1"/>
  <c r="Z87" i="1"/>
  <c r="S132" i="1"/>
  <c r="S73" i="1"/>
  <c r="S467" i="1"/>
  <c r="Y94" i="1"/>
  <c r="AA94" i="1" s="1"/>
  <c r="S468" i="1"/>
  <c r="S440" i="1"/>
  <c r="S412" i="1"/>
  <c r="S162" i="1"/>
  <c r="S146" i="1"/>
  <c r="Y382" i="1"/>
  <c r="AA382" i="1" s="1"/>
  <c r="S143" i="1"/>
  <c r="V467" i="1"/>
  <c r="V468" i="1"/>
  <c r="V440" i="1"/>
  <c r="V412" i="1"/>
  <c r="V162" i="1"/>
  <c r="V146" i="1"/>
  <c r="V143" i="1"/>
  <c r="Z132" i="1"/>
  <c r="AA132" i="1" s="1"/>
  <c r="S510" i="1"/>
  <c r="Y467" i="1"/>
  <c r="AA467" i="1" s="1"/>
  <c r="Y468" i="1"/>
  <c r="AA468" i="1" s="1"/>
  <c r="Z440" i="1"/>
  <c r="AA440" i="1" s="1"/>
  <c r="U33" i="1"/>
  <c r="S815" i="1"/>
  <c r="Y412" i="1"/>
  <c r="AA412" i="1" s="1"/>
  <c r="S559" i="1"/>
  <c r="Y162" i="1"/>
  <c r="AA162" i="1" s="1"/>
  <c r="U645" i="1"/>
  <c r="Y146" i="1"/>
  <c r="AA146" i="1" s="1"/>
  <c r="Y143" i="1"/>
  <c r="AA143" i="1" s="1"/>
  <c r="V510" i="1"/>
  <c r="V815" i="1"/>
  <c r="V559" i="1"/>
  <c r="S241" i="1"/>
  <c r="Y510" i="1"/>
  <c r="AA510" i="1" s="1"/>
  <c r="Y815" i="1"/>
  <c r="AA815" i="1" s="1"/>
  <c r="S302" i="1"/>
  <c r="Y559" i="1"/>
  <c r="AA559" i="1" s="1"/>
  <c r="S879" i="1"/>
  <c r="U707" i="1"/>
  <c r="Z219" i="1"/>
  <c r="Y219" i="1"/>
  <c r="V219" i="1"/>
  <c r="S219" i="1"/>
  <c r="U28" i="1"/>
  <c r="U738" i="1"/>
  <c r="U913" i="1"/>
  <c r="Z641" i="1"/>
  <c r="Y641" i="1"/>
  <c r="V641" i="1"/>
  <c r="S641" i="1"/>
  <c r="U896" i="1"/>
  <c r="U616" i="1"/>
  <c r="U495" i="1"/>
  <c r="U831" i="1"/>
  <c r="Z782" i="1"/>
  <c r="Y782" i="1"/>
  <c r="V782" i="1"/>
  <c r="S782" i="1"/>
  <c r="Z917" i="1"/>
  <c r="Y917" i="1"/>
  <c r="V917" i="1"/>
  <c r="S917" i="1"/>
  <c r="U552" i="1"/>
  <c r="U40" i="1"/>
  <c r="U15" i="1"/>
  <c r="U558" i="1"/>
  <c r="Z246" i="1"/>
  <c r="Y246" i="1"/>
  <c r="V246" i="1"/>
  <c r="S246" i="1"/>
  <c r="Y421" i="1"/>
  <c r="Z421" i="1"/>
  <c r="V421" i="1"/>
  <c r="S421" i="1"/>
  <c r="U117" i="1"/>
  <c r="Z364" i="1"/>
  <c r="Y364" i="1"/>
  <c r="V364" i="1"/>
  <c r="S364" i="1"/>
  <c r="U554" i="1"/>
  <c r="Z258" i="1"/>
  <c r="Y258" i="1"/>
  <c r="V258" i="1"/>
  <c r="S258" i="1"/>
  <c r="U393" i="1"/>
  <c r="U847" i="1"/>
  <c r="Z909" i="1"/>
  <c r="Y909" i="1"/>
  <c r="V909" i="1"/>
  <c r="S909" i="1"/>
  <c r="U344" i="1"/>
  <c r="Z215" i="1"/>
  <c r="Y215" i="1"/>
  <c r="V215" i="1"/>
  <c r="S215" i="1"/>
  <c r="Z190" i="1"/>
  <c r="Y190" i="1"/>
  <c r="V190" i="1"/>
  <c r="S190" i="1"/>
  <c r="U197" i="1"/>
  <c r="Z44" i="1"/>
  <c r="Y44" i="1"/>
  <c r="V44" i="1"/>
  <c r="S44" i="1"/>
  <c r="Z442" i="1"/>
  <c r="Y442" i="1"/>
  <c r="V442" i="1"/>
  <c r="S442" i="1"/>
  <c r="U569" i="1"/>
  <c r="Z811" i="1"/>
  <c r="Y811" i="1"/>
  <c r="V811" i="1"/>
  <c r="S811" i="1"/>
  <c r="U403" i="1"/>
  <c r="Z580" i="1"/>
  <c r="Y580" i="1"/>
  <c r="V580" i="1"/>
  <c r="S580" i="1"/>
  <c r="Z834" i="1"/>
  <c r="Y834" i="1"/>
  <c r="V834" i="1"/>
  <c r="S834" i="1"/>
  <c r="U508" i="1"/>
  <c r="Z745" i="1"/>
  <c r="Y745" i="1"/>
  <c r="V745" i="1"/>
  <c r="S745" i="1"/>
  <c r="Z201" i="1"/>
  <c r="Y201" i="1"/>
  <c r="V201" i="1"/>
  <c r="S201" i="1"/>
  <c r="Z736" i="1"/>
  <c r="Y736" i="1"/>
  <c r="V736" i="1"/>
  <c r="S736" i="1"/>
  <c r="U639" i="1"/>
  <c r="Z31" i="1"/>
  <c r="Y31" i="1"/>
  <c r="V31" i="1"/>
  <c r="S31" i="1"/>
  <c r="Z878" i="1"/>
  <c r="Y878" i="1"/>
  <c r="V878" i="1"/>
  <c r="S878" i="1"/>
  <c r="Z839" i="1"/>
  <c r="Y839" i="1"/>
  <c r="V839" i="1"/>
  <c r="S839" i="1"/>
  <c r="U733" i="1"/>
  <c r="U224" i="1"/>
  <c r="Z131" i="1"/>
  <c r="Y131" i="1"/>
  <c r="V131" i="1"/>
  <c r="S131" i="1"/>
  <c r="U155" i="1"/>
  <c r="U350" i="1"/>
  <c r="U46" i="1"/>
  <c r="U549" i="1"/>
  <c r="U237" i="1"/>
  <c r="Z581" i="1"/>
  <c r="Y581" i="1"/>
  <c r="V581" i="1"/>
  <c r="S581" i="1"/>
  <c r="Z523" i="1"/>
  <c r="Y523" i="1"/>
  <c r="V523" i="1"/>
  <c r="S523" i="1"/>
  <c r="U394" i="1"/>
  <c r="U98" i="1"/>
  <c r="U577" i="1"/>
  <c r="U113" i="1"/>
  <c r="Z195" i="1"/>
  <c r="Y195" i="1"/>
  <c r="V195" i="1"/>
  <c r="S195" i="1"/>
  <c r="U399" i="1"/>
  <c r="U934" i="1"/>
  <c r="U829" i="1"/>
  <c r="U78" i="1"/>
  <c r="Z229" i="1"/>
  <c r="Y229" i="1"/>
  <c r="V229" i="1"/>
  <c r="S229" i="1"/>
  <c r="U444" i="1"/>
  <c r="Z210" i="1"/>
  <c r="Y210" i="1"/>
  <c r="V210" i="1"/>
  <c r="S210" i="1"/>
  <c r="U249" i="1"/>
  <c r="U835" i="1"/>
  <c r="U459" i="1"/>
  <c r="Z764" i="1"/>
  <c r="Y764" i="1"/>
  <c r="V764" i="1"/>
  <c r="S764" i="1"/>
  <c r="U858" i="1"/>
  <c r="U676" i="1"/>
  <c r="U769" i="1"/>
  <c r="Z273" i="1"/>
  <c r="Y273" i="1"/>
  <c r="V273" i="1"/>
  <c r="S273" i="1"/>
  <c r="U760" i="1"/>
  <c r="U404" i="1"/>
  <c r="Z579" i="1"/>
  <c r="Y579" i="1"/>
  <c r="V579" i="1"/>
  <c r="S579" i="1"/>
  <c r="U67" i="1"/>
  <c r="U930" i="1"/>
  <c r="Y634" i="1"/>
  <c r="Z634" i="1"/>
  <c r="V634" i="1"/>
  <c r="S634" i="1"/>
  <c r="U833" i="1"/>
  <c r="Z441" i="1"/>
  <c r="Y441" i="1"/>
  <c r="V441" i="1"/>
  <c r="S441" i="1"/>
  <c r="Z824" i="1"/>
  <c r="Y824" i="1"/>
  <c r="V824" i="1"/>
  <c r="S824" i="1"/>
  <c r="U796" i="1"/>
  <c r="Z691" i="1"/>
  <c r="V691" i="1"/>
  <c r="Y691" i="1"/>
  <c r="S691" i="1"/>
  <c r="Y187" i="1"/>
  <c r="Z187" i="1"/>
  <c r="V187" i="1"/>
  <c r="S187" i="1"/>
  <c r="Z923" i="1"/>
  <c r="Y923" i="1"/>
  <c r="V923" i="1"/>
  <c r="S923" i="1"/>
  <c r="U714" i="1"/>
  <c r="U897" i="1"/>
  <c r="U617" i="1"/>
  <c r="U880" i="1"/>
  <c r="U592" i="1"/>
  <c r="U471" i="1"/>
  <c r="Z799" i="1"/>
  <c r="Y799" i="1"/>
  <c r="V799" i="1"/>
  <c r="S799" i="1"/>
  <c r="Y766" i="1"/>
  <c r="Z766" i="1"/>
  <c r="V766" i="1"/>
  <c r="S766" i="1"/>
  <c r="U893" i="1"/>
  <c r="U520" i="1"/>
  <c r="Z651" i="1"/>
  <c r="Y651" i="1"/>
  <c r="V651" i="1"/>
  <c r="S651" i="1"/>
  <c r="U47" i="1"/>
  <c r="Z614" i="1"/>
  <c r="Y614" i="1"/>
  <c r="V614" i="1"/>
  <c r="S614" i="1"/>
  <c r="U294" i="1"/>
  <c r="Z666" i="1"/>
  <c r="Y666" i="1"/>
  <c r="V666" i="1"/>
  <c r="S666" i="1"/>
  <c r="U493" i="1"/>
  <c r="U181" i="1"/>
  <c r="Z312" i="1"/>
  <c r="Y312" i="1"/>
  <c r="V312" i="1"/>
  <c r="S312" i="1"/>
  <c r="Z378" i="1"/>
  <c r="Y378" i="1"/>
  <c r="V378" i="1"/>
  <c r="S378" i="1"/>
  <c r="Z82" i="1"/>
  <c r="Y82" i="1"/>
  <c r="V82" i="1"/>
  <c r="S82" i="1"/>
  <c r="U489" i="1"/>
  <c r="U65" i="1"/>
  <c r="Z726" i="1"/>
  <c r="Y726" i="1"/>
  <c r="V726" i="1"/>
  <c r="S726" i="1"/>
  <c r="U494" i="1"/>
  <c r="U525" i="1"/>
  <c r="Y621" i="1"/>
  <c r="Z621" i="1"/>
  <c r="V621" i="1"/>
  <c r="S621" i="1"/>
  <c r="Z226" i="1"/>
  <c r="Y226" i="1"/>
  <c r="V226" i="1"/>
  <c r="S226" i="1"/>
  <c r="U169" i="1"/>
  <c r="U779" i="1"/>
  <c r="U468" i="1"/>
  <c r="U817" i="1"/>
  <c r="Z695" i="1"/>
  <c r="Y695" i="1"/>
  <c r="V695" i="1"/>
  <c r="S695" i="1"/>
  <c r="U891" i="1"/>
  <c r="Z499" i="1"/>
  <c r="Y499" i="1"/>
  <c r="V499" i="1"/>
  <c r="S499" i="1"/>
  <c r="U876" i="1"/>
  <c r="U890" i="1"/>
  <c r="Z820" i="1"/>
  <c r="Y820" i="1"/>
  <c r="V820" i="1"/>
  <c r="S820" i="1"/>
  <c r="Z793" i="1"/>
  <c r="Y793" i="1"/>
  <c r="V793" i="1"/>
  <c r="S793" i="1"/>
  <c r="Z321" i="1"/>
  <c r="Y321" i="1"/>
  <c r="V321" i="1"/>
  <c r="S321" i="1"/>
  <c r="Z784" i="1"/>
  <c r="V784" i="1"/>
  <c r="Y784" i="1"/>
  <c r="S784" i="1"/>
  <c r="Z823" i="1"/>
  <c r="Y823" i="1"/>
  <c r="V823" i="1"/>
  <c r="S823" i="1"/>
  <c r="U335" i="1"/>
  <c r="Z926" i="1"/>
  <c r="Y926" i="1"/>
  <c r="V926" i="1"/>
  <c r="S926" i="1"/>
  <c r="Z828" i="1"/>
  <c r="Y828" i="1"/>
  <c r="V828" i="1"/>
  <c r="S828" i="1"/>
  <c r="U781" i="1"/>
  <c r="U320" i="1"/>
  <c r="U499" i="1"/>
  <c r="U539" i="1"/>
  <c r="Y374" i="1"/>
  <c r="Z374" i="1"/>
  <c r="V374" i="1"/>
  <c r="S374" i="1"/>
  <c r="U62" i="1"/>
  <c r="U565" i="1"/>
  <c r="Z253" i="1"/>
  <c r="Y253" i="1"/>
  <c r="V253" i="1"/>
  <c r="S253" i="1"/>
  <c r="Z247" i="1"/>
  <c r="Y247" i="1"/>
  <c r="V247" i="1"/>
  <c r="S247" i="1"/>
  <c r="Z630" i="1"/>
  <c r="Y630" i="1"/>
  <c r="V630" i="1"/>
  <c r="S630" i="1"/>
  <c r="U378" i="1"/>
  <c r="U82" i="1"/>
  <c r="U417" i="1"/>
  <c r="Z25" i="1"/>
  <c r="Y25" i="1"/>
  <c r="V25" i="1"/>
  <c r="S25" i="1"/>
  <c r="U398" i="1"/>
  <c r="Z39" i="1"/>
  <c r="Y39" i="1"/>
  <c r="V39" i="1"/>
  <c r="S39" i="1"/>
  <c r="U370" i="1"/>
  <c r="U281" i="1"/>
  <c r="Z747" i="1"/>
  <c r="Y747" i="1"/>
  <c r="V747" i="1"/>
  <c r="S747" i="1"/>
  <c r="U60" i="1"/>
  <c r="U681" i="1"/>
  <c r="U543" i="1"/>
  <c r="U324" i="1"/>
  <c r="U555" i="1"/>
  <c r="U43" i="1"/>
  <c r="Z922" i="1"/>
  <c r="Y922" i="1"/>
  <c r="V922" i="1"/>
  <c r="S922" i="1"/>
  <c r="Z586" i="1"/>
  <c r="Y586" i="1"/>
  <c r="V586" i="1"/>
  <c r="S586" i="1"/>
  <c r="Z825" i="1"/>
  <c r="Y825" i="1"/>
  <c r="V825" i="1"/>
  <c r="S825" i="1"/>
  <c r="Z313" i="1"/>
  <c r="Y313" i="1"/>
  <c r="V313" i="1"/>
  <c r="S313" i="1"/>
  <c r="U776" i="1"/>
  <c r="U695" i="1"/>
  <c r="Z295" i="1"/>
  <c r="Y295" i="1"/>
  <c r="V295" i="1"/>
  <c r="S295" i="1"/>
  <c r="U886" i="1"/>
  <c r="Z925" i="1"/>
  <c r="Y925" i="1"/>
  <c r="V925" i="1"/>
  <c r="S925" i="1"/>
  <c r="U166" i="1"/>
  <c r="Y92" i="1"/>
  <c r="Z92" i="1"/>
  <c r="V92" i="1"/>
  <c r="S92" i="1"/>
  <c r="Z34" i="1"/>
  <c r="V34" i="1"/>
  <c r="Y34" i="1"/>
  <c r="S34" i="1"/>
  <c r="U564" i="1"/>
  <c r="Z840" i="1"/>
  <c r="Y840" i="1"/>
  <c r="V840" i="1"/>
  <c r="S840" i="1"/>
  <c r="U655" i="1"/>
  <c r="U220" i="1"/>
  <c r="Y814" i="1"/>
  <c r="Z814" i="1"/>
  <c r="V814" i="1"/>
  <c r="S814" i="1"/>
  <c r="Y278" i="1"/>
  <c r="Z278" i="1"/>
  <c r="V278" i="1"/>
  <c r="S278" i="1"/>
  <c r="U618" i="1"/>
  <c r="Y140" i="1"/>
  <c r="Z140" i="1"/>
  <c r="V140" i="1"/>
  <c r="S140" i="1"/>
  <c r="Y777" i="1"/>
  <c r="Z777" i="1"/>
  <c r="V777" i="1"/>
  <c r="S777" i="1"/>
  <c r="U288" i="1"/>
  <c r="Z637" i="1"/>
  <c r="Y637" i="1"/>
  <c r="V637" i="1"/>
  <c r="S637" i="1"/>
  <c r="Y869" i="1"/>
  <c r="Z869" i="1"/>
  <c r="V869" i="1"/>
  <c r="S869" i="1"/>
  <c r="U377" i="1"/>
  <c r="U11" i="1"/>
  <c r="U131" i="1"/>
  <c r="U251" i="1"/>
  <c r="Z798" i="1"/>
  <c r="Y798" i="1"/>
  <c r="V798" i="1"/>
  <c r="S798" i="1"/>
  <c r="Z221" i="1"/>
  <c r="Y221" i="1"/>
  <c r="V221" i="1"/>
  <c r="S221" i="1"/>
  <c r="U306" i="1"/>
  <c r="U51" i="1"/>
  <c r="Z694" i="1"/>
  <c r="Y694" i="1"/>
  <c r="V694" i="1"/>
  <c r="S694" i="1"/>
  <c r="U293" i="1"/>
  <c r="Z534" i="1"/>
  <c r="Y534" i="1"/>
  <c r="V534" i="1"/>
  <c r="S534" i="1"/>
  <c r="Z859" i="1"/>
  <c r="Y859" i="1"/>
  <c r="V859" i="1"/>
  <c r="S859" i="1"/>
  <c r="Z186" i="1"/>
  <c r="Y186" i="1"/>
  <c r="V186" i="1"/>
  <c r="S186" i="1"/>
  <c r="Z155" i="1"/>
  <c r="Y155" i="1"/>
  <c r="V155" i="1"/>
  <c r="S155" i="1"/>
  <c r="U198" i="1"/>
  <c r="U141" i="1"/>
  <c r="U771" i="1"/>
  <c r="Z802" i="1"/>
  <c r="Y802" i="1"/>
  <c r="V802" i="1"/>
  <c r="S802" i="1"/>
  <c r="U705" i="1"/>
  <c r="U780" i="1"/>
  <c r="Z696" i="1"/>
  <c r="Y696" i="1"/>
  <c r="V696" i="1"/>
  <c r="S696" i="1"/>
  <c r="Z727" i="1"/>
  <c r="Y727" i="1"/>
  <c r="V727" i="1"/>
  <c r="S727" i="1"/>
  <c r="U160" i="1"/>
  <c r="U263" i="1"/>
  <c r="U630" i="1"/>
  <c r="Y310" i="1"/>
  <c r="Z310" i="1"/>
  <c r="V310" i="1"/>
  <c r="S310" i="1"/>
  <c r="Z14" i="1"/>
  <c r="Y14" i="1"/>
  <c r="V14" i="1"/>
  <c r="S14" i="1"/>
  <c r="U509" i="1"/>
  <c r="Z197" i="1"/>
  <c r="Y197" i="1"/>
  <c r="V197" i="1"/>
  <c r="S197" i="1"/>
  <c r="Z500" i="1"/>
  <c r="Y500" i="1"/>
  <c r="V500" i="1"/>
  <c r="S500" i="1"/>
  <c r="Z48" i="1"/>
  <c r="Y48" i="1"/>
  <c r="V48" i="1"/>
  <c r="S48" i="1"/>
  <c r="Z354" i="1"/>
  <c r="Y354" i="1"/>
  <c r="V354" i="1"/>
  <c r="S354" i="1"/>
  <c r="U66" i="1"/>
  <c r="U513" i="1"/>
  <c r="U81" i="1"/>
  <c r="U351" i="1"/>
  <c r="U902" i="1"/>
  <c r="Z733" i="1"/>
  <c r="Y733" i="1"/>
  <c r="V733" i="1"/>
  <c r="S733" i="1"/>
  <c r="Z387" i="1"/>
  <c r="Y387" i="1"/>
  <c r="V387" i="1"/>
  <c r="S387" i="1"/>
  <c r="Z46" i="1"/>
  <c r="Y46" i="1"/>
  <c r="V46" i="1"/>
  <c r="S46" i="1"/>
  <c r="U109" i="1"/>
  <c r="U130" i="1"/>
  <c r="U145" i="1"/>
  <c r="U803" i="1"/>
  <c r="U395" i="1"/>
  <c r="U580" i="1"/>
  <c r="U826" i="1"/>
  <c r="U460" i="1"/>
  <c r="U737" i="1"/>
  <c r="Z193" i="1"/>
  <c r="Y193" i="1"/>
  <c r="V193" i="1"/>
  <c r="S193" i="1"/>
  <c r="U728" i="1"/>
  <c r="Z939" i="1"/>
  <c r="Y939" i="1"/>
  <c r="V939" i="1"/>
  <c r="S939" i="1"/>
  <c r="U515" i="1"/>
  <c r="U932" i="1"/>
  <c r="U898" i="1"/>
  <c r="Z884" i="1"/>
  <c r="Y884" i="1"/>
  <c r="V884" i="1"/>
  <c r="S884" i="1"/>
  <c r="Z801" i="1"/>
  <c r="Y801" i="1"/>
  <c r="V801" i="1"/>
  <c r="S801" i="1"/>
  <c r="Z337" i="1"/>
  <c r="Y337" i="1"/>
  <c r="V337" i="1"/>
  <c r="S337" i="1"/>
  <c r="Z792" i="1"/>
  <c r="Y792" i="1"/>
  <c r="V792" i="1"/>
  <c r="S792" i="1"/>
  <c r="U588" i="1"/>
  <c r="U635" i="1"/>
  <c r="Z123" i="1"/>
  <c r="Y123" i="1"/>
  <c r="V123" i="1"/>
  <c r="S123" i="1"/>
  <c r="Z875" i="1"/>
  <c r="Y875" i="1"/>
  <c r="V875" i="1"/>
  <c r="S875" i="1"/>
  <c r="U682" i="1"/>
  <c r="U865" i="1"/>
  <c r="Z529" i="1"/>
  <c r="Y529" i="1"/>
  <c r="V529" i="1"/>
  <c r="S529" i="1"/>
  <c r="U848" i="1"/>
  <c r="U804" i="1"/>
  <c r="Z431" i="1"/>
  <c r="Y431" i="1"/>
  <c r="V431" i="1"/>
  <c r="S431" i="1"/>
  <c r="U711" i="1"/>
  <c r="Z734" i="1"/>
  <c r="Y734" i="1"/>
  <c r="V734" i="1"/>
  <c r="S734" i="1"/>
  <c r="Z861" i="1"/>
  <c r="Y861" i="1"/>
  <c r="V861" i="1"/>
  <c r="S861" i="1"/>
  <c r="U456" i="1"/>
  <c r="Z544" i="1"/>
  <c r="Y544" i="1"/>
  <c r="V544" i="1"/>
  <c r="S544" i="1"/>
  <c r="Z582" i="1"/>
  <c r="Y582" i="1"/>
  <c r="V582" i="1"/>
  <c r="S582" i="1"/>
  <c r="Y262" i="1"/>
  <c r="Z262" i="1"/>
  <c r="V262" i="1"/>
  <c r="S262" i="1"/>
  <c r="U445" i="1"/>
  <c r="U133" i="1"/>
  <c r="U619" i="1"/>
  <c r="Z200" i="1"/>
  <c r="Y200" i="1"/>
  <c r="V200" i="1"/>
  <c r="S200" i="1"/>
  <c r="Z23" i="1"/>
  <c r="Y23" i="1"/>
  <c r="V23" i="1"/>
  <c r="S23" i="1"/>
  <c r="U346" i="1"/>
  <c r="U50" i="1"/>
  <c r="U425" i="1"/>
  <c r="U25" i="1"/>
  <c r="Z663" i="1"/>
  <c r="Y663" i="1"/>
  <c r="V663" i="1"/>
  <c r="S663" i="1"/>
  <c r="Z251" i="1"/>
  <c r="Y251" i="1"/>
  <c r="V251" i="1"/>
  <c r="S251" i="1"/>
  <c r="Z454" i="1"/>
  <c r="Y454" i="1"/>
  <c r="S454" i="1"/>
  <c r="V454" i="1"/>
  <c r="Z429" i="1"/>
  <c r="Y429" i="1"/>
  <c r="V429" i="1"/>
  <c r="S429" i="1"/>
  <c r="U204" i="1"/>
  <c r="U114" i="1"/>
  <c r="Z57" i="1"/>
  <c r="Y57" i="1"/>
  <c r="V57" i="1"/>
  <c r="S57" i="1"/>
  <c r="Z715" i="1"/>
  <c r="Y715" i="1"/>
  <c r="V715" i="1"/>
  <c r="S715" i="1"/>
  <c r="U252" i="1"/>
  <c r="Z721" i="1"/>
  <c r="Y721" i="1"/>
  <c r="V721" i="1"/>
  <c r="S721" i="1"/>
  <c r="U503" i="1"/>
  <c r="Z827" i="1"/>
  <c r="Y827" i="1"/>
  <c r="V827" i="1"/>
  <c r="S827" i="1"/>
  <c r="U435" i="1"/>
  <c r="U660" i="1"/>
  <c r="Z850" i="1"/>
  <c r="Y850" i="1"/>
  <c r="V850" i="1"/>
  <c r="S850" i="1"/>
  <c r="U596" i="1"/>
  <c r="Z761" i="1"/>
  <c r="Y761" i="1"/>
  <c r="V761" i="1"/>
  <c r="S761" i="1"/>
  <c r="Z249" i="1"/>
  <c r="Y249" i="1"/>
  <c r="V249" i="1"/>
  <c r="S249" i="1"/>
  <c r="Z752" i="1"/>
  <c r="V752" i="1"/>
  <c r="Y752" i="1"/>
  <c r="S752" i="1"/>
  <c r="Z719" i="1"/>
  <c r="Y719" i="1"/>
  <c r="V719" i="1"/>
  <c r="S719" i="1"/>
  <c r="U295" i="1"/>
  <c r="Z894" i="1"/>
  <c r="Y894" i="1"/>
  <c r="V894" i="1"/>
  <c r="S894" i="1"/>
  <c r="Z895" i="1"/>
  <c r="Y895" i="1"/>
  <c r="V895" i="1"/>
  <c r="S895" i="1"/>
  <c r="U749" i="1"/>
  <c r="U256" i="1"/>
  <c r="U231" i="1"/>
  <c r="U662" i="1"/>
  <c r="Z326" i="1"/>
  <c r="Y326" i="1"/>
  <c r="V326" i="1"/>
  <c r="S326" i="1"/>
  <c r="Z30" i="1"/>
  <c r="Y30" i="1"/>
  <c r="V30" i="1"/>
  <c r="S30" i="1"/>
  <c r="Z525" i="1"/>
  <c r="Y525" i="1"/>
  <c r="V525" i="1"/>
  <c r="S525" i="1"/>
  <c r="U221" i="1"/>
  <c r="U307" i="1"/>
  <c r="U548" i="1"/>
  <c r="Z338" i="1"/>
  <c r="Y338" i="1"/>
  <c r="V338" i="1"/>
  <c r="S338" i="1"/>
  <c r="U42" i="1"/>
  <c r="U353" i="1"/>
  <c r="Z401" i="1"/>
  <c r="Y401" i="1"/>
  <c r="V401" i="1"/>
  <c r="S401" i="1"/>
  <c r="U371" i="1"/>
  <c r="U366" i="1"/>
  <c r="Z557" i="1"/>
  <c r="Y557" i="1"/>
  <c r="V557" i="1"/>
  <c r="S557" i="1"/>
  <c r="Z548" i="1"/>
  <c r="Y548" i="1"/>
  <c r="V548" i="1"/>
  <c r="S548" i="1"/>
  <c r="Z266" i="1"/>
  <c r="Y266" i="1"/>
  <c r="V266" i="1"/>
  <c r="S266" i="1"/>
  <c r="U129" i="1"/>
  <c r="U675" i="1"/>
  <c r="U914" i="1"/>
  <c r="Z585" i="1"/>
  <c r="Y585" i="1"/>
  <c r="V585" i="1"/>
  <c r="S585" i="1"/>
  <c r="U415" i="1"/>
  <c r="Z891" i="1"/>
  <c r="Y891" i="1"/>
  <c r="V891" i="1"/>
  <c r="S891" i="1"/>
  <c r="U491" i="1"/>
  <c r="Z876" i="1"/>
  <c r="Y876" i="1"/>
  <c r="V876" i="1"/>
  <c r="S876" i="1"/>
  <c r="U882" i="1"/>
  <c r="U772" i="1"/>
  <c r="U785" i="1"/>
  <c r="Z233" i="1"/>
  <c r="Y233" i="1"/>
  <c r="V233" i="1"/>
  <c r="S233" i="1"/>
  <c r="U744" i="1"/>
  <c r="Z591" i="1"/>
  <c r="Y591" i="1"/>
  <c r="V591" i="1"/>
  <c r="S591" i="1"/>
  <c r="U788" i="1"/>
  <c r="Z854" i="1"/>
  <c r="Y854" i="1"/>
  <c r="V854" i="1"/>
  <c r="S854" i="1"/>
  <c r="Z853" i="1"/>
  <c r="Y853" i="1"/>
  <c r="V853" i="1"/>
  <c r="S853" i="1"/>
  <c r="U108" i="1"/>
  <c r="Z744" i="1"/>
  <c r="Y744" i="1"/>
  <c r="V744" i="1"/>
  <c r="S744" i="1"/>
  <c r="Z918" i="1"/>
  <c r="Y918" i="1"/>
  <c r="V918" i="1"/>
  <c r="S918" i="1"/>
  <c r="U283" i="1"/>
  <c r="Z543" i="1"/>
  <c r="Y543" i="1"/>
  <c r="V543" i="1"/>
  <c r="S543" i="1"/>
  <c r="U79" i="1"/>
  <c r="U9" i="1"/>
  <c r="Z104" i="1"/>
  <c r="Y104" i="1"/>
  <c r="V104" i="1"/>
  <c r="S104" i="1"/>
  <c r="Z716" i="1"/>
  <c r="Y716" i="1"/>
  <c r="V716" i="1"/>
  <c r="S716" i="1"/>
  <c r="Z700" i="1"/>
  <c r="V700" i="1"/>
  <c r="Y700" i="1"/>
  <c r="S700" i="1"/>
  <c r="Z86" i="1"/>
  <c r="Y86" i="1"/>
  <c r="V86" i="1"/>
  <c r="S86" i="1"/>
  <c r="Y280" i="1"/>
  <c r="Z280" i="1"/>
  <c r="V280" i="1"/>
  <c r="S280" i="1"/>
  <c r="U142" i="1"/>
  <c r="Z906" i="1"/>
  <c r="Y906" i="1"/>
  <c r="V906" i="1"/>
  <c r="S906" i="1"/>
  <c r="U792" i="1"/>
  <c r="U875" i="1"/>
  <c r="Z856" i="1"/>
  <c r="Y856" i="1"/>
  <c r="V856" i="1"/>
  <c r="S856" i="1"/>
  <c r="U754" i="1"/>
  <c r="U640" i="1"/>
  <c r="U933" i="1"/>
  <c r="U27" i="1"/>
  <c r="U533" i="1"/>
  <c r="U434" i="1"/>
  <c r="U120" i="1"/>
  <c r="U217" i="1"/>
  <c r="Z921" i="1"/>
  <c r="Y921" i="1"/>
  <c r="V921" i="1"/>
  <c r="S921" i="1"/>
  <c r="U922" i="1"/>
  <c r="U911" i="1"/>
  <c r="Z171" i="1"/>
  <c r="Y171" i="1"/>
  <c r="V171" i="1"/>
  <c r="S171" i="1"/>
  <c r="U629" i="1"/>
  <c r="Z114" i="1"/>
  <c r="Y114" i="1"/>
  <c r="V114" i="1"/>
  <c r="S114" i="1"/>
  <c r="U56" i="1"/>
  <c r="U791" i="1"/>
  <c r="U674" i="1"/>
  <c r="Z335" i="1"/>
  <c r="Y335" i="1"/>
  <c r="V335" i="1"/>
  <c r="S335" i="1"/>
  <c r="Z420" i="1"/>
  <c r="Y420" i="1"/>
  <c r="V420" i="1"/>
  <c r="S420" i="1"/>
  <c r="U644" i="1"/>
  <c r="U668" i="1"/>
  <c r="Z569" i="1"/>
  <c r="Y569" i="1"/>
  <c r="V569" i="1"/>
  <c r="S569" i="1"/>
  <c r="U900" i="1"/>
  <c r="U488" i="1"/>
  <c r="Z797" i="1"/>
  <c r="Y797" i="1"/>
  <c r="V797" i="1"/>
  <c r="S797" i="1"/>
  <c r="Z424" i="1"/>
  <c r="Y424" i="1"/>
  <c r="V424" i="1"/>
  <c r="S424" i="1"/>
  <c r="U396" i="1"/>
  <c r="U268" i="1"/>
  <c r="Z567" i="1"/>
  <c r="Y567" i="1"/>
  <c r="V567" i="1"/>
  <c r="S567" i="1"/>
  <c r="U603" i="1"/>
  <c r="Z497" i="1"/>
  <c r="Y497" i="1"/>
  <c r="V497" i="1"/>
  <c r="S497" i="1"/>
  <c r="Z718" i="1"/>
  <c r="Y718" i="1"/>
  <c r="V718" i="1"/>
  <c r="S718" i="1"/>
  <c r="U150" i="1"/>
  <c r="Z37" i="1"/>
  <c r="Y37" i="1"/>
  <c r="V37" i="1"/>
  <c r="S37" i="1"/>
  <c r="Z432" i="1"/>
  <c r="Y432" i="1"/>
  <c r="V432" i="1"/>
  <c r="S432" i="1"/>
  <c r="Z482" i="1"/>
  <c r="Y482" i="1"/>
  <c r="V482" i="1"/>
  <c r="S482" i="1"/>
  <c r="U265" i="1"/>
  <c r="Z449" i="1"/>
  <c r="Y449" i="1"/>
  <c r="V449" i="1"/>
  <c r="S449" i="1"/>
  <c r="U870" i="1"/>
  <c r="Y765" i="1"/>
  <c r="Z765" i="1"/>
  <c r="V765" i="1"/>
  <c r="S765" i="1"/>
  <c r="U152" i="1"/>
  <c r="Z590" i="1"/>
  <c r="Y590" i="1"/>
  <c r="V590" i="1"/>
  <c r="S590" i="1"/>
  <c r="U69" i="1"/>
  <c r="U12" i="1"/>
  <c r="U322" i="1"/>
  <c r="U313" i="1"/>
  <c r="Z739" i="1"/>
  <c r="Y739" i="1"/>
  <c r="V739" i="1"/>
  <c r="S739" i="1"/>
  <c r="U275" i="1"/>
  <c r="U188" i="1"/>
  <c r="Z770" i="1"/>
  <c r="Y770" i="1"/>
  <c r="V770" i="1"/>
  <c r="S770" i="1"/>
  <c r="U52" i="1"/>
  <c r="Z673" i="1"/>
  <c r="Y673" i="1"/>
  <c r="V673" i="1"/>
  <c r="S673" i="1"/>
  <c r="Z936" i="1"/>
  <c r="Y936" i="1"/>
  <c r="V936" i="1"/>
  <c r="S936" i="1"/>
  <c r="U656" i="1"/>
  <c r="Z535" i="1"/>
  <c r="Y535" i="1"/>
  <c r="V535" i="1"/>
  <c r="S535" i="1"/>
  <c r="Z903" i="1"/>
  <c r="Y903" i="1"/>
  <c r="V903" i="1"/>
  <c r="S903" i="1"/>
  <c r="U806" i="1"/>
  <c r="U607" i="1"/>
  <c r="U669" i="1"/>
  <c r="U96" i="1"/>
  <c r="U199" i="1"/>
  <c r="U590" i="1"/>
  <c r="U270" i="1"/>
  <c r="U469" i="1"/>
  <c r="U149" i="1"/>
  <c r="Z348" i="1"/>
  <c r="Y348" i="1"/>
  <c r="V348" i="1"/>
  <c r="S348" i="1"/>
  <c r="U331" i="1"/>
  <c r="Z322" i="1"/>
  <c r="Y322" i="1"/>
  <c r="V322" i="1"/>
  <c r="S322" i="1"/>
  <c r="Z18" i="1"/>
  <c r="Y18" i="1"/>
  <c r="V18" i="1"/>
  <c r="S18" i="1"/>
  <c r="U449" i="1"/>
  <c r="U41" i="1"/>
  <c r="Z743" i="1"/>
  <c r="Y743" i="1"/>
  <c r="V743" i="1"/>
  <c r="S743" i="1"/>
  <c r="U311" i="1"/>
  <c r="Y838" i="1"/>
  <c r="Z838" i="1"/>
  <c r="V838" i="1"/>
  <c r="S838" i="1"/>
  <c r="U280" i="1"/>
  <c r="U622" i="1"/>
  <c r="U29" i="1"/>
  <c r="U58" i="1"/>
  <c r="U73" i="1"/>
  <c r="Z771" i="1"/>
  <c r="Y771" i="1"/>
  <c r="V771" i="1"/>
  <c r="S771" i="1"/>
  <c r="Z331" i="1"/>
  <c r="Y331" i="1"/>
  <c r="V331" i="1"/>
  <c r="S331" i="1"/>
  <c r="U372" i="1"/>
  <c r="U794" i="1"/>
  <c r="U244" i="1"/>
  <c r="Z705" i="1"/>
  <c r="Y705" i="1"/>
  <c r="V705" i="1"/>
  <c r="S705" i="1"/>
  <c r="U740" i="1"/>
  <c r="U688" i="1"/>
  <c r="Z835" i="1"/>
  <c r="Y835" i="1"/>
  <c r="V835" i="1"/>
  <c r="S835" i="1"/>
  <c r="Z451" i="1"/>
  <c r="Y451" i="1"/>
  <c r="V451" i="1"/>
  <c r="S451" i="1"/>
  <c r="U708" i="1"/>
  <c r="Z858" i="1"/>
  <c r="Y858" i="1"/>
  <c r="V858" i="1"/>
  <c r="S858" i="1"/>
  <c r="Z676" i="1"/>
  <c r="Y676" i="1"/>
  <c r="V676" i="1"/>
  <c r="S676" i="1"/>
  <c r="Z769" i="1"/>
  <c r="Y769" i="1"/>
  <c r="V769" i="1"/>
  <c r="S769" i="1"/>
  <c r="Z265" i="1"/>
  <c r="Y265" i="1"/>
  <c r="V265" i="1"/>
  <c r="S265" i="1"/>
  <c r="Z760" i="1"/>
  <c r="Y760" i="1"/>
  <c r="V760" i="1"/>
  <c r="S760" i="1"/>
  <c r="U380" i="1"/>
  <c r="U571" i="1"/>
  <c r="U59" i="1"/>
  <c r="Z930" i="1"/>
  <c r="Y930" i="1"/>
  <c r="V930" i="1"/>
  <c r="S930" i="1"/>
  <c r="Z602" i="1"/>
  <c r="Y602" i="1"/>
  <c r="V602" i="1"/>
  <c r="S602" i="1"/>
  <c r="Z833" i="1"/>
  <c r="Y833" i="1"/>
  <c r="V833" i="1"/>
  <c r="S833" i="1"/>
  <c r="Z433" i="1"/>
  <c r="Y433" i="1"/>
  <c r="V433" i="1"/>
  <c r="S433" i="1"/>
  <c r="U816" i="1"/>
  <c r="U391" i="1"/>
  <c r="Z599" i="1"/>
  <c r="Y599" i="1"/>
  <c r="V599" i="1"/>
  <c r="S599" i="1"/>
  <c r="U694" i="1"/>
  <c r="U821" i="1"/>
  <c r="U392" i="1"/>
  <c r="Z408" i="1"/>
  <c r="Y408" i="1"/>
  <c r="V408" i="1"/>
  <c r="S408" i="1"/>
  <c r="Z542" i="1"/>
  <c r="Y542" i="1"/>
  <c r="V542" i="1"/>
  <c r="S542" i="1"/>
  <c r="Z222" i="1"/>
  <c r="Y222" i="1"/>
  <c r="V222" i="1"/>
  <c r="S222" i="1"/>
  <c r="Z287" i="1"/>
  <c r="Y287" i="1"/>
  <c r="V287" i="1"/>
  <c r="S287" i="1"/>
  <c r="Z405" i="1"/>
  <c r="Y405" i="1"/>
  <c r="V405" i="1"/>
  <c r="S405" i="1"/>
  <c r="U101" i="1"/>
  <c r="Z452" i="1"/>
  <c r="Y452" i="1"/>
  <c r="V452" i="1"/>
  <c r="S452" i="1"/>
  <c r="Z79" i="1"/>
  <c r="Y79" i="1"/>
  <c r="V79" i="1"/>
  <c r="S79" i="1"/>
  <c r="U650" i="1"/>
  <c r="U314" i="1"/>
  <c r="U361" i="1"/>
  <c r="Z661" i="1"/>
  <c r="Y661" i="1"/>
  <c r="V661" i="1"/>
  <c r="S661" i="1"/>
  <c r="U885" i="1"/>
  <c r="U223" i="1"/>
  <c r="U318" i="1"/>
  <c r="Z325" i="1"/>
  <c r="Y325" i="1"/>
  <c r="V325" i="1"/>
  <c r="S325" i="1"/>
  <c r="U611" i="1"/>
  <c r="U899" i="1"/>
  <c r="Z505" i="1"/>
  <c r="Y505" i="1"/>
  <c r="V505" i="1"/>
  <c r="S505" i="1"/>
  <c r="Z375" i="1"/>
  <c r="Y375" i="1"/>
  <c r="V375" i="1"/>
  <c r="S375" i="1"/>
  <c r="U787" i="1"/>
  <c r="T787" i="1"/>
  <c r="Z371" i="1"/>
  <c r="Y371" i="1"/>
  <c r="V371" i="1"/>
  <c r="S371" i="1"/>
  <c r="U532" i="1"/>
  <c r="Z818" i="1"/>
  <c r="Y818" i="1"/>
  <c r="V818" i="1"/>
  <c r="S818" i="1"/>
  <c r="U364" i="1"/>
  <c r="Z729" i="1"/>
  <c r="Y729" i="1"/>
  <c r="V729" i="1"/>
  <c r="S729" i="1"/>
  <c r="U868" i="1"/>
  <c r="U712" i="1"/>
  <c r="U591" i="1"/>
  <c r="Z836" i="1"/>
  <c r="Y836" i="1"/>
  <c r="V836" i="1"/>
  <c r="S836" i="1"/>
  <c r="U854" i="1"/>
  <c r="U783" i="1"/>
  <c r="U717" i="1"/>
  <c r="U192" i="1"/>
  <c r="U167" i="1"/>
  <c r="U606" i="1"/>
  <c r="Z294" i="1"/>
  <c r="Y294" i="1"/>
  <c r="V294" i="1"/>
  <c r="S294" i="1"/>
  <c r="Z485" i="1"/>
  <c r="Y485" i="1"/>
  <c r="V485" i="1"/>
  <c r="S485" i="1"/>
  <c r="U173" i="1"/>
  <c r="Z444" i="1"/>
  <c r="Y444" i="1"/>
  <c r="V444" i="1"/>
  <c r="S444" i="1"/>
  <c r="U642" i="1"/>
  <c r="Z306" i="1"/>
  <c r="Y306" i="1"/>
  <c r="V306" i="1"/>
  <c r="S306" i="1"/>
  <c r="U289" i="1"/>
  <c r="U756" i="1"/>
  <c r="U159" i="1"/>
  <c r="U286" i="1"/>
  <c r="U485" i="1"/>
  <c r="Z284" i="1"/>
  <c r="Y284" i="1"/>
  <c r="V284" i="1"/>
  <c r="S284" i="1"/>
  <c r="U154" i="1"/>
  <c r="U17" i="1"/>
  <c r="U547" i="1"/>
  <c r="Z842" i="1"/>
  <c r="Y842" i="1"/>
  <c r="V842" i="1"/>
  <c r="S842" i="1"/>
  <c r="Z225" i="1"/>
  <c r="Y225" i="1"/>
  <c r="V225" i="1"/>
  <c r="S225" i="1"/>
  <c r="U327" i="1"/>
  <c r="Z819" i="1"/>
  <c r="Y819" i="1"/>
  <c r="V819" i="1"/>
  <c r="S819" i="1"/>
  <c r="U427" i="1"/>
  <c r="Z660" i="1"/>
  <c r="Y660" i="1"/>
  <c r="V660" i="1"/>
  <c r="S660" i="1"/>
  <c r="U842" i="1"/>
  <c r="Z564" i="1"/>
  <c r="V564" i="1"/>
  <c r="Y564" i="1"/>
  <c r="S564" i="1"/>
  <c r="U753" i="1"/>
  <c r="Z868" i="1"/>
  <c r="Y868" i="1"/>
  <c r="V868" i="1"/>
  <c r="S868" i="1"/>
  <c r="Z712" i="1"/>
  <c r="Y712" i="1"/>
  <c r="V712" i="1"/>
  <c r="S712" i="1"/>
  <c r="Z551" i="1"/>
  <c r="Y551" i="1"/>
  <c r="V551" i="1"/>
  <c r="S551" i="1"/>
  <c r="U935" i="1"/>
  <c r="Z822" i="1"/>
  <c r="Y822" i="1"/>
  <c r="V822" i="1"/>
  <c r="S822" i="1"/>
  <c r="Z749" i="1"/>
  <c r="Y749" i="1"/>
  <c r="V749" i="1"/>
  <c r="S749" i="1"/>
  <c r="U365" i="1"/>
  <c r="Z547" i="1"/>
  <c r="Y547" i="1"/>
  <c r="V547" i="1"/>
  <c r="S547" i="1"/>
  <c r="U345" i="1"/>
  <c r="Z857" i="1"/>
  <c r="Y857" i="1"/>
  <c r="V857" i="1"/>
  <c r="S857" i="1"/>
  <c r="U664" i="1"/>
  <c r="U770" i="1"/>
  <c r="U673" i="1"/>
  <c r="U919" i="1"/>
  <c r="Z677" i="1"/>
  <c r="Y677" i="1"/>
  <c r="V677" i="1"/>
  <c r="S677" i="1"/>
  <c r="Z598" i="1"/>
  <c r="Y598" i="1"/>
  <c r="V598" i="1"/>
  <c r="S598" i="1"/>
  <c r="U157" i="1"/>
  <c r="U457" i="1"/>
  <c r="Z270" i="1"/>
  <c r="Y270" i="1"/>
  <c r="V270" i="1"/>
  <c r="S270" i="1"/>
  <c r="Z506" i="1"/>
  <c r="Y506" i="1"/>
  <c r="V506" i="1"/>
  <c r="S506" i="1"/>
  <c r="U467" i="1"/>
  <c r="U866" i="1"/>
  <c r="Z768" i="1"/>
  <c r="Y768" i="1"/>
  <c r="V768" i="1"/>
  <c r="S768" i="1"/>
  <c r="U319" i="1"/>
  <c r="Z269" i="1"/>
  <c r="Y269" i="1"/>
  <c r="V269" i="1"/>
  <c r="S269" i="1"/>
  <c r="U138" i="1"/>
  <c r="U439" i="1"/>
  <c r="Z301" i="1"/>
  <c r="Y301" i="1"/>
  <c r="V301" i="1"/>
  <c r="S301" i="1"/>
  <c r="U939" i="1"/>
  <c r="T939" i="1"/>
  <c r="Z345" i="1"/>
  <c r="Y345" i="1"/>
  <c r="V345" i="1"/>
  <c r="S345" i="1"/>
  <c r="Z690" i="1"/>
  <c r="Y690" i="1"/>
  <c r="V690" i="1"/>
  <c r="S690" i="1"/>
  <c r="Z852" i="1"/>
  <c r="Y852" i="1"/>
  <c r="V852" i="1"/>
  <c r="S852" i="1"/>
  <c r="Z657" i="1"/>
  <c r="Y657" i="1"/>
  <c r="V657" i="1"/>
  <c r="S657" i="1"/>
  <c r="U879" i="1"/>
  <c r="U111" i="1"/>
  <c r="Z638" i="1"/>
  <c r="Y638" i="1"/>
  <c r="V638" i="1"/>
  <c r="S638" i="1"/>
  <c r="U553" i="1"/>
  <c r="U632" i="1"/>
  <c r="Z188" i="1"/>
  <c r="Y188" i="1"/>
  <c r="V188" i="1"/>
  <c r="S188" i="1"/>
  <c r="U812" i="1"/>
  <c r="Z563" i="1"/>
  <c r="V563" i="1"/>
  <c r="Y563" i="1"/>
  <c r="S563" i="1"/>
  <c r="Z417" i="1"/>
  <c r="Y417" i="1"/>
  <c r="V417" i="1"/>
  <c r="S417" i="1"/>
  <c r="U599" i="1"/>
  <c r="U384" i="1"/>
  <c r="U406" i="1"/>
  <c r="U426" i="1"/>
  <c r="U57" i="1"/>
  <c r="Z571" i="1"/>
  <c r="Y571" i="1"/>
  <c r="V571" i="1"/>
  <c r="S571" i="1"/>
  <c r="Z620" i="1"/>
  <c r="Y620" i="1"/>
  <c r="V620" i="1"/>
  <c r="S620" i="1"/>
  <c r="Z619" i="1"/>
  <c r="Y619" i="1"/>
  <c r="V619" i="1"/>
  <c r="S619" i="1"/>
  <c r="U857" i="1"/>
  <c r="Z783" i="1"/>
  <c r="Y783" i="1"/>
  <c r="V783" i="1"/>
  <c r="S783" i="1"/>
  <c r="U698" i="1"/>
  <c r="T698" i="1"/>
  <c r="Z759" i="1"/>
  <c r="Y759" i="1"/>
  <c r="V759" i="1"/>
  <c r="S759" i="1"/>
  <c r="Z77" i="1"/>
  <c r="Y77" i="1"/>
  <c r="V77" i="1"/>
  <c r="S77" i="1"/>
  <c r="U329" i="1"/>
  <c r="U123" i="1"/>
  <c r="U701" i="1"/>
  <c r="U476" i="1"/>
  <c r="Z843" i="1"/>
  <c r="Y843" i="1"/>
  <c r="V843" i="1"/>
  <c r="S843" i="1"/>
  <c r="U849" i="1"/>
  <c r="U832" i="1"/>
  <c r="U407" i="1"/>
  <c r="Z845" i="1"/>
  <c r="Y845" i="1"/>
  <c r="V845" i="1"/>
  <c r="S845" i="1"/>
  <c r="Z111" i="1"/>
  <c r="Y111" i="1"/>
  <c r="V111" i="1"/>
  <c r="S111" i="1"/>
  <c r="Y156" i="1"/>
  <c r="Z156" i="1"/>
  <c r="V156" i="1"/>
  <c r="S156" i="1"/>
  <c r="U178" i="1"/>
  <c r="U180" i="1"/>
  <c r="Y27" i="1"/>
  <c r="Z27" i="1"/>
  <c r="V27" i="1"/>
  <c r="S27" i="1"/>
  <c r="Z554" i="1"/>
  <c r="Y554" i="1"/>
  <c r="V554" i="1"/>
  <c r="S554" i="1"/>
  <c r="U809" i="1"/>
  <c r="U800" i="1"/>
  <c r="U367" i="1"/>
  <c r="U678" i="1"/>
  <c r="U360" i="1"/>
  <c r="Z264" i="1"/>
  <c r="Y264" i="1"/>
  <c r="V264" i="1"/>
  <c r="S264" i="1"/>
  <c r="U579" i="1"/>
  <c r="Y68" i="1"/>
  <c r="Z68" i="1"/>
  <c r="V68" i="1"/>
  <c r="S68" i="1"/>
  <c r="Z450" i="1"/>
  <c r="Y450" i="1"/>
  <c r="V450" i="1"/>
  <c r="S450" i="1"/>
  <c r="Z806" i="1"/>
  <c r="Y806" i="1"/>
  <c r="V806" i="1"/>
  <c r="S806" i="1"/>
  <c r="U510" i="1"/>
  <c r="Z250" i="1"/>
  <c r="Y250" i="1"/>
  <c r="V250" i="1"/>
  <c r="S250" i="1"/>
  <c r="Z908" i="1"/>
  <c r="Y908" i="1"/>
  <c r="V908" i="1"/>
  <c r="S908" i="1"/>
  <c r="U211" i="1"/>
  <c r="Z738" i="1"/>
  <c r="Y738" i="1"/>
  <c r="V738" i="1"/>
  <c r="S738" i="1"/>
  <c r="Z896" i="1"/>
  <c r="Y896" i="1"/>
  <c r="V896" i="1"/>
  <c r="S896" i="1"/>
  <c r="U487" i="1"/>
  <c r="U774" i="1"/>
  <c r="U544" i="1"/>
  <c r="U238" i="1"/>
  <c r="Z109" i="1"/>
  <c r="Y109" i="1"/>
  <c r="V109" i="1"/>
  <c r="S109" i="1"/>
  <c r="Z662" i="1"/>
  <c r="Y662" i="1"/>
  <c r="V662" i="1"/>
  <c r="S662" i="1"/>
  <c r="Z639" i="1"/>
  <c r="Y639" i="1"/>
  <c r="V639" i="1"/>
  <c r="S639" i="1"/>
  <c r="Z774" i="1"/>
  <c r="Y774" i="1"/>
  <c r="V774" i="1"/>
  <c r="S774" i="1"/>
  <c r="U24" i="1"/>
  <c r="Z550" i="1"/>
  <c r="Y550" i="1"/>
  <c r="V550" i="1"/>
  <c r="S550" i="1"/>
  <c r="Z654" i="1"/>
  <c r="Y654" i="1"/>
  <c r="V654" i="1"/>
  <c r="S654" i="1"/>
  <c r="Z41" i="1"/>
  <c r="Y41" i="1"/>
  <c r="V41" i="1"/>
  <c r="S41" i="1"/>
  <c r="U731" i="1"/>
  <c r="Z267" i="1"/>
  <c r="Y267" i="1"/>
  <c r="V267" i="1"/>
  <c r="S267" i="1"/>
  <c r="U164" i="1"/>
  <c r="U762" i="1"/>
  <c r="U20" i="1"/>
  <c r="U665" i="1"/>
  <c r="U928" i="1"/>
  <c r="U648" i="1"/>
  <c r="Z803" i="1"/>
  <c r="Y803" i="1"/>
  <c r="V803" i="1"/>
  <c r="S803" i="1"/>
  <c r="U387" i="1"/>
  <c r="Z826" i="1"/>
  <c r="Y826" i="1"/>
  <c r="V826" i="1"/>
  <c r="S826" i="1"/>
  <c r="U412" i="1"/>
  <c r="Z737" i="1"/>
  <c r="Y737" i="1"/>
  <c r="V737" i="1"/>
  <c r="S737" i="1"/>
  <c r="U916" i="1"/>
  <c r="U720" i="1"/>
  <c r="U915" i="1"/>
  <c r="U507" i="1"/>
  <c r="Z932" i="1"/>
  <c r="Y932" i="1"/>
  <c r="V932" i="1"/>
  <c r="S932" i="1"/>
  <c r="Z898" i="1"/>
  <c r="Y898" i="1"/>
  <c r="V898" i="1"/>
  <c r="S898" i="1"/>
  <c r="U820" i="1"/>
  <c r="U793" i="1"/>
  <c r="Z329" i="1"/>
  <c r="Y329" i="1"/>
  <c r="V329" i="1"/>
  <c r="S329" i="1"/>
  <c r="U784" i="1"/>
  <c r="U823" i="1"/>
  <c r="U343" i="1"/>
  <c r="U926" i="1"/>
  <c r="U828" i="1"/>
  <c r="Z789" i="1"/>
  <c r="Y789" i="1"/>
  <c r="V789" i="1"/>
  <c r="S789" i="1"/>
  <c r="U328" i="1"/>
  <c r="Z531" i="1"/>
  <c r="Y531" i="1"/>
  <c r="V531" i="1"/>
  <c r="S531" i="1"/>
  <c r="U502" i="1"/>
  <c r="T502" i="1"/>
  <c r="U174" i="1"/>
  <c r="Y179" i="1"/>
  <c r="Z179" i="1"/>
  <c r="V179" i="1"/>
  <c r="S179" i="1"/>
  <c r="U373" i="1"/>
  <c r="U61" i="1"/>
  <c r="Z308" i="1"/>
  <c r="Y308" i="1"/>
  <c r="V308" i="1"/>
  <c r="S308" i="1"/>
  <c r="U300" i="1"/>
  <c r="U586" i="1"/>
  <c r="Z274" i="1"/>
  <c r="Y274" i="1"/>
  <c r="V274" i="1"/>
  <c r="S274" i="1"/>
  <c r="Y568" i="1"/>
  <c r="Z568" i="1"/>
  <c r="V568" i="1"/>
  <c r="S568" i="1"/>
  <c r="U297" i="1"/>
  <c r="Y813" i="1"/>
  <c r="Z813" i="1"/>
  <c r="V813" i="1"/>
  <c r="S813" i="1"/>
  <c r="U95" i="1"/>
  <c r="Z254" i="1"/>
  <c r="Y254" i="1"/>
  <c r="V254" i="1"/>
  <c r="S254" i="1"/>
  <c r="U253" i="1"/>
  <c r="U484" i="1"/>
  <c r="Z496" i="1"/>
  <c r="Y496" i="1"/>
  <c r="V496" i="1"/>
  <c r="S496" i="1"/>
  <c r="Z305" i="1"/>
  <c r="Y305" i="1"/>
  <c r="V305" i="1"/>
  <c r="S305" i="1"/>
  <c r="U483" i="1"/>
  <c r="Z882" i="1"/>
  <c r="Y882" i="1"/>
  <c r="V882" i="1"/>
  <c r="S882" i="1"/>
  <c r="U844" i="1"/>
  <c r="Z919" i="1"/>
  <c r="Y919" i="1"/>
  <c r="V919" i="1"/>
  <c r="S919" i="1"/>
  <c r="U755" i="1"/>
  <c r="Z307" i="1"/>
  <c r="Y307" i="1"/>
  <c r="V307" i="1"/>
  <c r="S307" i="1"/>
  <c r="U292" i="1"/>
  <c r="Z786" i="1"/>
  <c r="Y786" i="1"/>
  <c r="V786" i="1"/>
  <c r="S786" i="1"/>
  <c r="U156" i="1"/>
  <c r="U689" i="1"/>
  <c r="Z692" i="1"/>
  <c r="Y692" i="1"/>
  <c r="V692" i="1"/>
  <c r="S692" i="1"/>
  <c r="U672" i="1"/>
  <c r="U551" i="1"/>
  <c r="U604" i="1"/>
  <c r="U822" i="1"/>
  <c r="U687" i="1"/>
  <c r="U685" i="1"/>
  <c r="U128" i="1"/>
  <c r="U103" i="1"/>
  <c r="U574" i="1"/>
  <c r="U254" i="1"/>
  <c r="Z515" i="1"/>
  <c r="Y515" i="1"/>
  <c r="V515" i="1"/>
  <c r="S515" i="1"/>
  <c r="U437" i="1"/>
  <c r="Z125" i="1"/>
  <c r="Y125" i="1"/>
  <c r="V125" i="1"/>
  <c r="S125" i="1"/>
  <c r="Z300" i="1"/>
  <c r="Y300" i="1"/>
  <c r="V300" i="1"/>
  <c r="S300" i="1"/>
  <c r="Z272" i="1"/>
  <c r="Y272" i="1"/>
  <c r="V272" i="1"/>
  <c r="S272" i="1"/>
  <c r="U578" i="1"/>
  <c r="U274" i="1"/>
  <c r="Z546" i="1"/>
  <c r="Y546" i="1"/>
  <c r="V546" i="1"/>
  <c r="S546" i="1"/>
  <c r="U225" i="1"/>
  <c r="Z781" i="1"/>
  <c r="Y781" i="1"/>
  <c r="V781" i="1"/>
  <c r="S781" i="1"/>
  <c r="U31" i="1"/>
  <c r="Z214" i="1"/>
  <c r="Y214" i="1"/>
  <c r="V214" i="1"/>
  <c r="S214" i="1"/>
  <c r="Z397" i="1"/>
  <c r="Y397" i="1"/>
  <c r="V397" i="1"/>
  <c r="S397" i="1"/>
  <c r="Z259" i="1"/>
  <c r="Y259" i="1"/>
  <c r="V259" i="1"/>
  <c r="S259" i="1"/>
  <c r="Z74" i="1"/>
  <c r="Y74" i="1"/>
  <c r="V74" i="1"/>
  <c r="S74" i="1"/>
  <c r="Z217" i="1"/>
  <c r="Y217" i="1"/>
  <c r="V217" i="1"/>
  <c r="S217" i="1"/>
  <c r="U419" i="1"/>
  <c r="Z746" i="1"/>
  <c r="Y746" i="1"/>
  <c r="V746" i="1"/>
  <c r="S746" i="1"/>
  <c r="Z872" i="1"/>
  <c r="Y872" i="1"/>
  <c r="V872" i="1"/>
  <c r="S872" i="1"/>
  <c r="Z788" i="1"/>
  <c r="Y788" i="1"/>
  <c r="V788" i="1"/>
  <c r="S788" i="1"/>
  <c r="Z787" i="1"/>
  <c r="Y787" i="1"/>
  <c r="V787" i="1"/>
  <c r="S787" i="1"/>
  <c r="U363" i="1"/>
  <c r="U492" i="1"/>
  <c r="U810" i="1"/>
  <c r="U348" i="1"/>
  <c r="U721" i="1"/>
  <c r="Z644" i="1"/>
  <c r="Y644" i="1"/>
  <c r="V644" i="1"/>
  <c r="S644" i="1"/>
  <c r="Z672" i="1"/>
  <c r="Y672" i="1"/>
  <c r="V672" i="1"/>
  <c r="S672" i="1"/>
  <c r="U511" i="1"/>
  <c r="U855" i="1"/>
  <c r="Z790" i="1"/>
  <c r="Y790" i="1"/>
  <c r="V790" i="1"/>
  <c r="S790" i="1"/>
  <c r="U568" i="1"/>
  <c r="U213" i="1"/>
  <c r="Z464" i="1"/>
  <c r="Y464" i="1"/>
  <c r="V464" i="1"/>
  <c r="S464" i="1"/>
  <c r="Z97" i="1"/>
  <c r="Y97" i="1"/>
  <c r="V97" i="1"/>
  <c r="S97" i="1"/>
  <c r="Z753" i="1"/>
  <c r="Y753" i="1"/>
  <c r="V753" i="1"/>
  <c r="S753" i="1"/>
  <c r="Z724" i="1"/>
  <c r="Y724" i="1"/>
  <c r="V724" i="1"/>
  <c r="S724" i="1"/>
  <c r="Z458" i="1"/>
  <c r="Y458" i="1"/>
  <c r="V458" i="1"/>
  <c r="S458" i="1"/>
  <c r="U808" i="1"/>
  <c r="T808" i="1"/>
  <c r="U667" i="1"/>
  <c r="Z877" i="1"/>
  <c r="Y877" i="1"/>
  <c r="V877" i="1"/>
  <c r="S877" i="1"/>
  <c r="Z514" i="1"/>
  <c r="Y514" i="1"/>
  <c r="V514" i="1"/>
  <c r="S514" i="1"/>
  <c r="U216" i="1"/>
  <c r="U354" i="1"/>
  <c r="U838" i="1"/>
  <c r="Z91" i="1"/>
  <c r="Y91" i="1"/>
  <c r="V91" i="1"/>
  <c r="S91" i="1"/>
  <c r="U666" i="1"/>
  <c r="Z652" i="1"/>
  <c r="Y652" i="1"/>
  <c r="V652" i="1"/>
  <c r="S652" i="1"/>
  <c r="U631" i="1"/>
  <c r="U424" i="1"/>
  <c r="U478" i="1"/>
  <c r="U357" i="1"/>
  <c r="Z256" i="1"/>
  <c r="Y256" i="1"/>
  <c r="V256" i="1"/>
  <c r="S256" i="1"/>
  <c r="Z539" i="1"/>
  <c r="Y539" i="1"/>
  <c r="V539" i="1"/>
  <c r="S539" i="1"/>
  <c r="Z914" i="1"/>
  <c r="Y914" i="1"/>
  <c r="V914" i="1"/>
  <c r="S914" i="1"/>
  <c r="Z385" i="1"/>
  <c r="Y385" i="1"/>
  <c r="V385" i="1"/>
  <c r="S385" i="1"/>
  <c r="Z887" i="1"/>
  <c r="Y887" i="1"/>
  <c r="V887" i="1"/>
  <c r="S887" i="1"/>
  <c r="Z10" i="1"/>
  <c r="Y10" i="1"/>
  <c r="V10" i="1"/>
  <c r="S10" i="1"/>
  <c r="Z805" i="1"/>
  <c r="Y805" i="1"/>
  <c r="V805" i="1"/>
  <c r="S805" i="1"/>
  <c r="Y147" i="1"/>
  <c r="Z147" i="1"/>
  <c r="V147" i="1"/>
  <c r="S147" i="1"/>
  <c r="Z446" i="1"/>
  <c r="Y446" i="1"/>
  <c r="V446" i="1"/>
  <c r="S446" i="1"/>
  <c r="U118" i="1"/>
  <c r="U317" i="1"/>
  <c r="U146" i="1"/>
  <c r="U201" i="1"/>
  <c r="Z701" i="1"/>
  <c r="Y701" i="1"/>
  <c r="V701" i="1"/>
  <c r="S701" i="1"/>
  <c r="U88" i="1"/>
  <c r="U589" i="1"/>
  <c r="Z629" i="1"/>
  <c r="Y629" i="1"/>
  <c r="V629" i="1"/>
  <c r="S629" i="1"/>
  <c r="U185" i="1"/>
  <c r="Z707" i="1"/>
  <c r="Y707" i="1"/>
  <c r="V707" i="1"/>
  <c r="S707" i="1"/>
  <c r="U931" i="1"/>
  <c r="Y913" i="1"/>
  <c r="Z913" i="1"/>
  <c r="V913" i="1"/>
  <c r="S913" i="1"/>
  <c r="U633" i="1"/>
  <c r="U608" i="1"/>
  <c r="Z807" i="1"/>
  <c r="Y807" i="1"/>
  <c r="V807" i="1"/>
  <c r="S807" i="1"/>
  <c r="U909" i="1"/>
  <c r="U32" i="1"/>
  <c r="U135" i="1"/>
  <c r="U550" i="1"/>
  <c r="U421" i="1"/>
  <c r="Z236" i="1"/>
  <c r="Y236" i="1"/>
  <c r="V236" i="1"/>
  <c r="S236" i="1"/>
  <c r="U610" i="1"/>
  <c r="Z290" i="1"/>
  <c r="Y290" i="1"/>
  <c r="V290" i="1"/>
  <c r="S290" i="1"/>
  <c r="U385" i="1"/>
  <c r="Z15" i="1"/>
  <c r="Y15" i="1"/>
  <c r="V15" i="1"/>
  <c r="S15" i="1"/>
  <c r="U653" i="1"/>
  <c r="Z556" i="1"/>
  <c r="Y556" i="1"/>
  <c r="V556" i="1"/>
  <c r="S556" i="1"/>
  <c r="Z867" i="1"/>
  <c r="Y867" i="1"/>
  <c r="V867" i="1"/>
  <c r="S867" i="1"/>
  <c r="U475" i="1"/>
  <c r="Z812" i="1"/>
  <c r="Y812" i="1"/>
  <c r="V812" i="1"/>
  <c r="S812" i="1"/>
  <c r="U874" i="1"/>
  <c r="U716" i="1"/>
  <c r="U777" i="1"/>
  <c r="T777" i="1"/>
  <c r="Z289" i="1"/>
  <c r="Y289" i="1"/>
  <c r="V289" i="1"/>
  <c r="S289" i="1"/>
  <c r="U768" i="1"/>
  <c r="Z767" i="1"/>
  <c r="Y767" i="1"/>
  <c r="V767" i="1"/>
  <c r="S767" i="1"/>
  <c r="Z327" i="1"/>
  <c r="Y327" i="1"/>
  <c r="V327" i="1"/>
  <c r="S327" i="1"/>
  <c r="U910" i="1"/>
  <c r="U700" i="1"/>
  <c r="Z773" i="1"/>
  <c r="Y773" i="1"/>
  <c r="V773" i="1"/>
  <c r="S773" i="1"/>
  <c r="U296" i="1"/>
  <c r="U271" i="1"/>
  <c r="Z83" i="1"/>
  <c r="Y83" i="1"/>
  <c r="V83" i="1"/>
  <c r="S83" i="1"/>
  <c r="U390" i="1"/>
  <c r="U86" i="1"/>
  <c r="U605" i="1"/>
  <c r="U277" i="1"/>
  <c r="Z199" i="1"/>
  <c r="Y199" i="1"/>
  <c r="V199" i="1"/>
  <c r="S199" i="1"/>
  <c r="U402" i="1"/>
  <c r="Z98" i="1"/>
  <c r="Y98" i="1"/>
  <c r="V98" i="1"/>
  <c r="S98" i="1"/>
  <c r="Z161" i="1"/>
  <c r="Y161" i="1"/>
  <c r="V161" i="1"/>
  <c r="S161" i="1"/>
  <c r="Y742" i="1"/>
  <c r="Z742" i="1"/>
  <c r="V742" i="1"/>
  <c r="S742" i="1"/>
  <c r="U661" i="1"/>
  <c r="U430" i="1"/>
  <c r="Z501" i="1"/>
  <c r="Y501" i="1"/>
  <c r="V501" i="1"/>
  <c r="S501" i="1"/>
  <c r="Z528" i="1"/>
  <c r="Y528" i="1"/>
  <c r="V528" i="1"/>
  <c r="S528" i="1"/>
  <c r="U170" i="1"/>
  <c r="Z113" i="1"/>
  <c r="Y113" i="1"/>
  <c r="V113" i="1"/>
  <c r="S113" i="1"/>
  <c r="Z668" i="1"/>
  <c r="Y668" i="1"/>
  <c r="V668" i="1"/>
  <c r="S668" i="1"/>
  <c r="U659" i="1"/>
  <c r="U147" i="1"/>
  <c r="Z883" i="1"/>
  <c r="Y883" i="1"/>
  <c r="V883" i="1"/>
  <c r="S883" i="1"/>
  <c r="Z698" i="1"/>
  <c r="Y698" i="1"/>
  <c r="V698" i="1"/>
  <c r="S698" i="1"/>
  <c r="Z881" i="1"/>
  <c r="Y881" i="1"/>
  <c r="V881" i="1"/>
  <c r="S881" i="1"/>
  <c r="Z561" i="1"/>
  <c r="Y561" i="1"/>
  <c r="V561" i="1"/>
  <c r="S561" i="1"/>
  <c r="Z864" i="1"/>
  <c r="Y864" i="1"/>
  <c r="V864" i="1"/>
  <c r="S864" i="1"/>
  <c r="Z900" i="1"/>
  <c r="Y900" i="1"/>
  <c r="V900" i="1"/>
  <c r="S900" i="1"/>
  <c r="Z447" i="1"/>
  <c r="Y447" i="1"/>
  <c r="V447" i="1"/>
  <c r="S447" i="1"/>
  <c r="U735" i="1"/>
  <c r="U742" i="1"/>
  <c r="U869" i="1"/>
  <c r="U480" i="1"/>
  <c r="U71" i="1"/>
  <c r="U518" i="1"/>
  <c r="T518" i="1"/>
  <c r="U190" i="1"/>
  <c r="Z360" i="1"/>
  <c r="Y360" i="1"/>
  <c r="V360" i="1"/>
  <c r="S360" i="1"/>
  <c r="Z381" i="1"/>
  <c r="Y381" i="1"/>
  <c r="V381" i="1"/>
  <c r="S381" i="1"/>
  <c r="U77" i="1"/>
  <c r="Z148" i="1"/>
  <c r="Y148" i="1"/>
  <c r="V148" i="1"/>
  <c r="S148" i="1"/>
  <c r="U546" i="1"/>
  <c r="U258" i="1"/>
  <c r="Y597" i="1"/>
  <c r="Z597" i="1"/>
  <c r="V597" i="1"/>
  <c r="S597" i="1"/>
  <c r="U321" i="1"/>
  <c r="U567" i="1"/>
  <c r="U684" i="1"/>
  <c r="T684" i="1"/>
  <c r="U670" i="1"/>
  <c r="Z576" i="1"/>
  <c r="Y576" i="1"/>
  <c r="V576" i="1"/>
  <c r="S576" i="1"/>
  <c r="Y470" i="1"/>
  <c r="Z470" i="1"/>
  <c r="V470" i="1"/>
  <c r="S470" i="1"/>
  <c r="Z541" i="1"/>
  <c r="Y541" i="1"/>
  <c r="V541" i="1"/>
  <c r="S541" i="1"/>
  <c r="U602" i="1"/>
  <c r="T602" i="1"/>
  <c r="U860" i="1"/>
  <c r="U699" i="1"/>
  <c r="U203" i="1"/>
  <c r="Z931" i="1"/>
  <c r="Y931" i="1"/>
  <c r="V931" i="1"/>
  <c r="S931" i="1"/>
  <c r="U730" i="1"/>
  <c r="U905" i="1"/>
  <c r="Z633" i="1"/>
  <c r="Y633" i="1"/>
  <c r="V633" i="1"/>
  <c r="S633" i="1"/>
  <c r="U888" i="1"/>
  <c r="U600" i="1"/>
  <c r="U763" i="1"/>
  <c r="U323" i="1"/>
  <c r="U340" i="1"/>
  <c r="Z794" i="1"/>
  <c r="Y794" i="1"/>
  <c r="V794" i="1"/>
  <c r="S794" i="1"/>
  <c r="U212" i="1"/>
  <c r="U697" i="1"/>
  <c r="Z740" i="1"/>
  <c r="Y740" i="1"/>
  <c r="V740" i="1"/>
  <c r="S740" i="1"/>
  <c r="U680" i="1"/>
  <c r="U827" i="1"/>
  <c r="U443" i="1"/>
  <c r="Z708" i="1"/>
  <c r="Y708" i="1"/>
  <c r="V708" i="1"/>
  <c r="S708" i="1"/>
  <c r="U850" i="1"/>
  <c r="U636" i="1"/>
  <c r="U761" i="1"/>
  <c r="Z257" i="1"/>
  <c r="Y257" i="1"/>
  <c r="V257" i="1"/>
  <c r="S257" i="1"/>
  <c r="U752" i="1"/>
  <c r="U719" i="1"/>
  <c r="Z303" i="1"/>
  <c r="Y303" i="1"/>
  <c r="V303" i="1"/>
  <c r="S303" i="1"/>
  <c r="U894" i="1"/>
  <c r="U927" i="1"/>
  <c r="Z757" i="1"/>
  <c r="Y757" i="1"/>
  <c r="V757" i="1"/>
  <c r="S757" i="1"/>
  <c r="U264" i="1"/>
  <c r="U563" i="1"/>
  <c r="Z328" i="1"/>
  <c r="Y328" i="1"/>
  <c r="V328" i="1"/>
  <c r="S328" i="1"/>
  <c r="Z462" i="1"/>
  <c r="Y462" i="1"/>
  <c r="V462" i="1"/>
  <c r="S462" i="1"/>
  <c r="U134" i="1"/>
  <c r="U341" i="1"/>
  <c r="U21" i="1"/>
  <c r="Z204" i="1"/>
  <c r="Y204" i="1"/>
  <c r="V204" i="1"/>
  <c r="S204" i="1"/>
  <c r="Z530" i="1"/>
  <c r="Y530" i="1"/>
  <c r="V530" i="1"/>
  <c r="S530" i="1"/>
  <c r="U242" i="1"/>
  <c r="T242" i="1"/>
  <c r="Z355" i="1"/>
  <c r="Y355" i="1"/>
  <c r="V355" i="1"/>
  <c r="S355" i="1"/>
  <c r="U233" i="1"/>
  <c r="Y717" i="1"/>
  <c r="Z717" i="1"/>
  <c r="V717" i="1"/>
  <c r="S717" i="1"/>
  <c r="U126" i="1"/>
  <c r="U125" i="1"/>
  <c r="U634" i="1"/>
  <c r="Z47" i="1"/>
  <c r="Y47" i="1"/>
  <c r="V47" i="1"/>
  <c r="S47" i="1"/>
  <c r="U355" i="1"/>
  <c r="Z810" i="1"/>
  <c r="Y810" i="1"/>
  <c r="V810" i="1"/>
  <c r="S810" i="1"/>
  <c r="Z904" i="1"/>
  <c r="Y904" i="1"/>
  <c r="V904" i="1"/>
  <c r="S904" i="1"/>
  <c r="Z575" i="1"/>
  <c r="Y575" i="1"/>
  <c r="V575" i="1"/>
  <c r="S575" i="1"/>
  <c r="Z723" i="1"/>
  <c r="V723" i="1"/>
  <c r="Y723" i="1"/>
  <c r="S723" i="1"/>
  <c r="U243" i="1"/>
  <c r="U100" i="1"/>
  <c r="Z754" i="1"/>
  <c r="Y754" i="1"/>
  <c r="V754" i="1"/>
  <c r="S754" i="1"/>
  <c r="Z929" i="1"/>
  <c r="Y929" i="1"/>
  <c r="V929" i="1"/>
  <c r="S929" i="1"/>
  <c r="U649" i="1"/>
  <c r="Z912" i="1"/>
  <c r="Y912" i="1"/>
  <c r="V912" i="1"/>
  <c r="S912" i="1"/>
  <c r="Z640" i="1"/>
  <c r="Y640" i="1"/>
  <c r="V640" i="1"/>
  <c r="S640" i="1"/>
  <c r="Z519" i="1"/>
  <c r="Y519" i="1"/>
  <c r="V519" i="1"/>
  <c r="S519" i="1"/>
  <c r="Z855" i="1"/>
  <c r="Y855" i="1"/>
  <c r="V855" i="1"/>
  <c r="S855" i="1"/>
  <c r="U790" i="1"/>
  <c r="U925" i="1"/>
  <c r="T925" i="1"/>
  <c r="U576" i="1"/>
  <c r="U64" i="1"/>
  <c r="U39" i="1"/>
  <c r="U534" i="1"/>
  <c r="T534" i="1"/>
  <c r="U214" i="1"/>
  <c r="T214" i="1"/>
  <c r="U405" i="1"/>
  <c r="Z93" i="1"/>
  <c r="Y93" i="1"/>
  <c r="V93" i="1"/>
  <c r="S93" i="1"/>
  <c r="Z196" i="1"/>
  <c r="Y196" i="1"/>
  <c r="V196" i="1"/>
  <c r="S196" i="1"/>
  <c r="Z176" i="1"/>
  <c r="Y176" i="1"/>
  <c r="V176" i="1"/>
  <c r="S176" i="1"/>
  <c r="U530" i="1"/>
  <c r="U234" i="1"/>
  <c r="Z177" i="1"/>
  <c r="Y177" i="1"/>
  <c r="V177" i="1"/>
  <c r="S177" i="1"/>
  <c r="Z685" i="1"/>
  <c r="Y685" i="1"/>
  <c r="V685" i="1"/>
  <c r="S685" i="1"/>
  <c r="Z659" i="1"/>
  <c r="Y659" i="1"/>
  <c r="V659" i="1"/>
  <c r="S659" i="1"/>
  <c r="U94" i="1"/>
  <c r="Z285" i="1"/>
  <c r="Y285" i="1"/>
  <c r="V285" i="1"/>
  <c r="S285" i="1"/>
  <c r="Z618" i="1"/>
  <c r="Y618" i="1"/>
  <c r="V618" i="1"/>
  <c r="S618" i="1"/>
  <c r="U291" i="1"/>
  <c r="Y570" i="1"/>
  <c r="V570" i="1"/>
  <c r="Z570" i="1"/>
  <c r="S570" i="1"/>
  <c r="Z776" i="1"/>
  <c r="Y776" i="1"/>
  <c r="V776" i="1"/>
  <c r="S776" i="1"/>
  <c r="U759" i="1"/>
  <c r="U747" i="1"/>
  <c r="U299" i="1"/>
  <c r="U276" i="1"/>
  <c r="U778" i="1"/>
  <c r="U124" i="1"/>
  <c r="Z689" i="1"/>
  <c r="Y689" i="1"/>
  <c r="V689" i="1"/>
  <c r="S689" i="1"/>
  <c r="U904" i="1"/>
  <c r="U584" i="1"/>
  <c r="T584" i="1"/>
  <c r="Z455" i="1"/>
  <c r="Y455" i="1"/>
  <c r="V455" i="1"/>
  <c r="S455" i="1"/>
  <c r="U775" i="1"/>
  <c r="Z758" i="1"/>
  <c r="Y758" i="1"/>
  <c r="V758" i="1"/>
  <c r="S758" i="1"/>
  <c r="U376" i="1"/>
  <c r="Z45" i="1"/>
  <c r="Y45" i="1"/>
  <c r="V45" i="1"/>
  <c r="S45" i="1"/>
  <c r="U260" i="1"/>
  <c r="T260" i="1"/>
  <c r="U641" i="1"/>
  <c r="Z583" i="1"/>
  <c r="Y583" i="1"/>
  <c r="V583" i="1"/>
  <c r="S583" i="1"/>
  <c r="U84" i="1"/>
  <c r="Z664" i="1"/>
  <c r="Y664" i="1"/>
  <c r="V664" i="1"/>
  <c r="S664" i="1"/>
  <c r="U647" i="1"/>
  <c r="U104" i="1"/>
  <c r="Z516" i="1"/>
  <c r="Y516" i="1"/>
  <c r="V516" i="1"/>
  <c r="S516" i="1"/>
  <c r="U298" i="1"/>
  <c r="Z49" i="1"/>
  <c r="V49" i="1"/>
  <c r="Y49" i="1"/>
  <c r="S49" i="1"/>
  <c r="U408" i="1"/>
  <c r="U269" i="1"/>
  <c r="U851" i="1"/>
  <c r="U764" i="1"/>
  <c r="Z281" i="1"/>
  <c r="Y281" i="1"/>
  <c r="V281" i="1"/>
  <c r="S281" i="1"/>
  <c r="U767" i="1"/>
  <c r="U765" i="1"/>
  <c r="Z56" i="1"/>
  <c r="Y56" i="1"/>
  <c r="V56" i="1"/>
  <c r="S56" i="1"/>
  <c r="U597" i="1"/>
  <c r="U450" i="1"/>
  <c r="U153" i="1"/>
  <c r="T63" i="1"/>
  <c r="U63" i="1"/>
  <c r="U290" i="1"/>
  <c r="U523" i="1"/>
  <c r="U801" i="1"/>
  <c r="Z643" i="1"/>
  <c r="Y643" i="1"/>
  <c r="V643" i="1"/>
  <c r="S643" i="1"/>
  <c r="Z537" i="1"/>
  <c r="Y537" i="1"/>
  <c r="V537" i="1"/>
  <c r="S537" i="1"/>
  <c r="U116" i="1"/>
  <c r="U912" i="1"/>
  <c r="Z565" i="1"/>
  <c r="Y565" i="1"/>
  <c r="V565" i="1"/>
  <c r="S565" i="1"/>
  <c r="U30" i="1"/>
  <c r="Z105" i="1"/>
  <c r="Y105" i="1"/>
  <c r="V105" i="1"/>
  <c r="S105" i="1"/>
  <c r="Z606" i="1"/>
  <c r="Y606" i="1"/>
  <c r="V606" i="1"/>
  <c r="S606" i="1"/>
  <c r="Z584" i="1"/>
  <c r="Y584" i="1"/>
  <c r="V584" i="1"/>
  <c r="S584" i="1"/>
  <c r="Z594" i="1"/>
  <c r="Y594" i="1"/>
  <c r="V594" i="1"/>
  <c r="S594" i="1"/>
  <c r="Z816" i="1"/>
  <c r="Y816" i="1"/>
  <c r="V816" i="1"/>
  <c r="S816" i="1"/>
  <c r="U813" i="1"/>
  <c r="Z102" i="1"/>
  <c r="Y102" i="1"/>
  <c r="V102" i="1"/>
  <c r="S102" i="1"/>
  <c r="U473" i="1"/>
  <c r="U819" i="1"/>
  <c r="U572" i="1"/>
  <c r="Z513" i="1"/>
  <c r="Y513" i="1"/>
  <c r="V513" i="1"/>
  <c r="S513" i="1"/>
  <c r="U918" i="1"/>
  <c r="Z674" i="1"/>
  <c r="Y674" i="1"/>
  <c r="V674" i="1"/>
  <c r="S674" i="1"/>
  <c r="U881" i="1"/>
  <c r="U447" i="1"/>
  <c r="Z252" i="1"/>
  <c r="Y252" i="1"/>
  <c r="V252" i="1"/>
  <c r="S252" i="1"/>
  <c r="Y218" i="1"/>
  <c r="Z218" i="1"/>
  <c r="V218" i="1"/>
  <c r="S218" i="1"/>
  <c r="Z735" i="1"/>
  <c r="Y735" i="1"/>
  <c r="V735" i="1"/>
  <c r="S735" i="1"/>
  <c r="U110" i="1"/>
  <c r="U441" i="1"/>
  <c r="Z748" i="1"/>
  <c r="Y748" i="1"/>
  <c r="V748" i="1"/>
  <c r="S748" i="1"/>
  <c r="U811" i="1"/>
  <c r="U411" i="1"/>
  <c r="U620" i="1"/>
  <c r="U834" i="1"/>
  <c r="U540" i="1"/>
  <c r="U745" i="1"/>
  <c r="Z209" i="1"/>
  <c r="Y209" i="1"/>
  <c r="V209" i="1"/>
  <c r="S209" i="1"/>
  <c r="U736" i="1"/>
  <c r="U671" i="1"/>
  <c r="Z279" i="1"/>
  <c r="Y279" i="1"/>
  <c r="V279" i="1"/>
  <c r="S279" i="1"/>
  <c r="U878" i="1"/>
  <c r="U871" i="1"/>
  <c r="Y741" i="1"/>
  <c r="Z741" i="1"/>
  <c r="V741" i="1"/>
  <c r="S741" i="1"/>
  <c r="U232" i="1"/>
  <c r="U207" i="1"/>
  <c r="U187" i="1"/>
  <c r="U358" i="1"/>
  <c r="Z54" i="1"/>
  <c r="Y54" i="1"/>
  <c r="V54" i="1"/>
  <c r="S54" i="1"/>
  <c r="Z549" i="1"/>
  <c r="Y549" i="1"/>
  <c r="V549" i="1"/>
  <c r="S549" i="1"/>
  <c r="U245" i="1"/>
  <c r="Z63" i="1"/>
  <c r="Y63" i="1"/>
  <c r="V63" i="1"/>
  <c r="S63" i="1"/>
  <c r="U362" i="1"/>
  <c r="Z66" i="1"/>
  <c r="Y66" i="1"/>
  <c r="V66" i="1"/>
  <c r="S66" i="1"/>
  <c r="U585" i="1"/>
  <c r="Z121" i="1"/>
  <c r="Y121" i="1"/>
  <c r="V121" i="1"/>
  <c r="S121" i="1"/>
  <c r="U702" i="1"/>
  <c r="U536" i="1"/>
  <c r="U127" i="1"/>
  <c r="U382" i="1"/>
  <c r="Z413" i="1"/>
  <c r="Y413" i="1"/>
  <c r="V413" i="1"/>
  <c r="S413" i="1"/>
  <c r="Z95" i="1"/>
  <c r="Y95" i="1"/>
  <c r="V95" i="1"/>
  <c r="S95" i="1"/>
  <c r="U267" i="1"/>
  <c r="Z90" i="1"/>
  <c r="Y90" i="1"/>
  <c r="V90" i="1"/>
  <c r="S90" i="1"/>
  <c r="Z255" i="1"/>
  <c r="Y255" i="1"/>
  <c r="V255" i="1"/>
  <c r="S255" i="1"/>
  <c r="U452" i="1"/>
  <c r="U595" i="1"/>
  <c r="U83" i="1"/>
  <c r="U938" i="1"/>
  <c r="Z658" i="1"/>
  <c r="Y658" i="1"/>
  <c r="V658" i="1"/>
  <c r="S658" i="1"/>
  <c r="Z849" i="1"/>
  <c r="Y849" i="1"/>
  <c r="S849" i="1"/>
  <c r="V849" i="1"/>
  <c r="Z481" i="1"/>
  <c r="Y481" i="1"/>
  <c r="V481" i="1"/>
  <c r="S481" i="1"/>
  <c r="Z832" i="1"/>
  <c r="Y832" i="1"/>
  <c r="V832" i="1"/>
  <c r="S832" i="1"/>
  <c r="U652" i="1"/>
  <c r="Z407" i="1"/>
  <c r="Y407" i="1"/>
  <c r="V407" i="1"/>
  <c r="S407" i="1"/>
  <c r="Z631" i="1"/>
  <c r="Y631" i="1"/>
  <c r="V631" i="1"/>
  <c r="S631" i="1"/>
  <c r="U710" i="1"/>
  <c r="U837" i="1"/>
  <c r="U416" i="1"/>
  <c r="Z595" i="1"/>
  <c r="V595" i="1"/>
  <c r="Y595" i="1"/>
  <c r="S595" i="1"/>
  <c r="U470" i="1"/>
  <c r="Z150" i="1"/>
  <c r="Y150" i="1"/>
  <c r="V150" i="1"/>
  <c r="S150" i="1"/>
  <c r="Y227" i="1"/>
  <c r="Z227" i="1"/>
  <c r="V227" i="1"/>
  <c r="S227" i="1"/>
  <c r="Z349" i="1"/>
  <c r="Y349" i="1"/>
  <c r="V349" i="1"/>
  <c r="S349" i="1"/>
  <c r="U37" i="1"/>
  <c r="Z52" i="1"/>
  <c r="Y52" i="1"/>
  <c r="V52" i="1"/>
  <c r="S52" i="1"/>
  <c r="Z24" i="1"/>
  <c r="Y24" i="1"/>
  <c r="V24" i="1"/>
  <c r="S24" i="1"/>
  <c r="U514" i="1"/>
  <c r="U218" i="1"/>
  <c r="Z208" i="1"/>
  <c r="Y208" i="1"/>
  <c r="V208" i="1"/>
  <c r="S208" i="1"/>
  <c r="U257" i="1"/>
  <c r="Z545" i="1"/>
  <c r="Y545" i="1"/>
  <c r="V545" i="1"/>
  <c r="S545" i="1"/>
  <c r="U535" i="1"/>
  <c r="U903" i="1"/>
  <c r="Z612" i="1"/>
  <c r="V612" i="1"/>
  <c r="Y612" i="1"/>
  <c r="S612" i="1"/>
  <c r="U255" i="1"/>
  <c r="U342" i="1"/>
  <c r="U461" i="1"/>
  <c r="Z484" i="1"/>
  <c r="Y484" i="1"/>
  <c r="V484" i="1"/>
  <c r="S484" i="1"/>
  <c r="Z474" i="1"/>
  <c r="Y474" i="1"/>
  <c r="V474" i="1"/>
  <c r="S474" i="1"/>
  <c r="U228" i="1"/>
  <c r="Z628" i="1"/>
  <c r="Y628" i="1"/>
  <c r="V628" i="1"/>
  <c r="S628" i="1"/>
  <c r="U651" i="1"/>
  <c r="U139" i="1"/>
  <c r="U883" i="1"/>
  <c r="U690" i="1"/>
  <c r="U873" i="1"/>
  <c r="Z553" i="1"/>
  <c r="Y553" i="1"/>
  <c r="V553" i="1"/>
  <c r="S553" i="1"/>
  <c r="U856" i="1"/>
  <c r="U852" i="1"/>
  <c r="Z731" i="1"/>
  <c r="Y731" i="1"/>
  <c r="V731" i="1"/>
  <c r="S731" i="1"/>
  <c r="U259" i="1"/>
  <c r="U148" i="1"/>
  <c r="Z762" i="1"/>
  <c r="Y762" i="1"/>
  <c r="V762" i="1"/>
  <c r="S762" i="1"/>
  <c r="U937" i="1"/>
  <c r="U657" i="1"/>
  <c r="U920" i="1"/>
  <c r="Z648" i="1"/>
  <c r="V648" i="1"/>
  <c r="Y648" i="1"/>
  <c r="S648" i="1"/>
  <c r="U795" i="1"/>
  <c r="Z379" i="1"/>
  <c r="Y379" i="1"/>
  <c r="V379" i="1"/>
  <c r="S379" i="1"/>
  <c r="U556" i="1"/>
  <c r="U818" i="1"/>
  <c r="U388" i="1"/>
  <c r="U729" i="1"/>
  <c r="Z916" i="1"/>
  <c r="V916" i="1"/>
  <c r="Y916" i="1"/>
  <c r="S916" i="1"/>
  <c r="Z720" i="1"/>
  <c r="Y720" i="1"/>
  <c r="V720" i="1"/>
  <c r="S720" i="1"/>
  <c r="U623" i="1"/>
  <c r="U836" i="1"/>
  <c r="Z862" i="1"/>
  <c r="Y862" i="1"/>
  <c r="V862" i="1"/>
  <c r="S862" i="1"/>
  <c r="U815" i="1"/>
  <c r="Z725" i="1"/>
  <c r="Y725" i="1"/>
  <c r="V725" i="1"/>
  <c r="S725" i="1"/>
  <c r="U200" i="1"/>
  <c r="U239" i="1"/>
  <c r="U414" i="1"/>
  <c r="U102" i="1"/>
  <c r="U637" i="1"/>
  <c r="Y293" i="1"/>
  <c r="Z293" i="1"/>
  <c r="V293" i="1"/>
  <c r="S293" i="1"/>
  <c r="Z124" i="1"/>
  <c r="Y124" i="1"/>
  <c r="V124" i="1"/>
  <c r="S124" i="1"/>
  <c r="Z498" i="1"/>
  <c r="Y498" i="1"/>
  <c r="V498" i="1"/>
  <c r="S498" i="1"/>
  <c r="U202" i="1"/>
  <c r="Y163" i="1"/>
  <c r="Z163" i="1"/>
  <c r="V163" i="1"/>
  <c r="S163" i="1"/>
  <c r="U177" i="1"/>
  <c r="U504" i="1"/>
  <c r="Z112" i="1"/>
  <c r="Y112" i="1"/>
  <c r="V112" i="1"/>
  <c r="S112" i="1"/>
  <c r="Z62" i="1"/>
  <c r="Y62" i="1"/>
  <c r="V62" i="1"/>
  <c r="S62" i="1"/>
  <c r="U93" i="1"/>
  <c r="Z490" i="1"/>
  <c r="Y490" i="1"/>
  <c r="V490" i="1"/>
  <c r="S490" i="1"/>
  <c r="U537" i="1"/>
  <c r="U227" i="1"/>
  <c r="Z706" i="1"/>
  <c r="Y706" i="1"/>
  <c r="V706" i="1"/>
  <c r="S706" i="1"/>
  <c r="Z808" i="1"/>
  <c r="Y808" i="1"/>
  <c r="V808" i="1"/>
  <c r="S808" i="1"/>
  <c r="Z796" i="1"/>
  <c r="Y796" i="1"/>
  <c r="V796" i="1"/>
  <c r="S796" i="1"/>
  <c r="U691" i="1"/>
  <c r="U179" i="1"/>
  <c r="U907" i="1"/>
  <c r="Z714" i="1"/>
  <c r="Y714" i="1"/>
  <c r="V714" i="1"/>
  <c r="S714" i="1"/>
  <c r="Z897" i="1"/>
  <c r="Y897" i="1"/>
  <c r="V897" i="1"/>
  <c r="S897" i="1"/>
  <c r="T609" i="1"/>
  <c r="U609" i="1"/>
  <c r="Z880" i="1"/>
  <c r="Y880" i="1"/>
  <c r="V880" i="1"/>
  <c r="S880" i="1"/>
  <c r="Z592" i="1"/>
  <c r="Y592" i="1"/>
  <c r="V592" i="1"/>
  <c r="S592" i="1"/>
  <c r="U463" i="1"/>
  <c r="Z775" i="1"/>
  <c r="Y775" i="1"/>
  <c r="V775" i="1"/>
  <c r="S775" i="1"/>
  <c r="U758" i="1"/>
  <c r="Z893" i="1"/>
  <c r="Y893" i="1"/>
  <c r="V893" i="1"/>
  <c r="S893" i="1"/>
  <c r="U512" i="1"/>
  <c r="Z667" i="1"/>
  <c r="Y667" i="1"/>
  <c r="V667" i="1"/>
  <c r="S667" i="1"/>
  <c r="Z502" i="1"/>
  <c r="Y502" i="1"/>
  <c r="V502" i="1"/>
  <c r="S502" i="1"/>
  <c r="Z174" i="1"/>
  <c r="Y174" i="1"/>
  <c r="V174" i="1"/>
  <c r="S174" i="1"/>
  <c r="Z275" i="1"/>
  <c r="Y275" i="1"/>
  <c r="V275" i="1"/>
  <c r="S275" i="1"/>
  <c r="Z365" i="1"/>
  <c r="Y365" i="1"/>
  <c r="V365" i="1"/>
  <c r="S365" i="1"/>
  <c r="U53" i="1"/>
  <c r="Z116" i="1"/>
  <c r="Y116" i="1"/>
  <c r="V116" i="1"/>
  <c r="S116" i="1"/>
  <c r="U236" i="1"/>
  <c r="U498" i="1"/>
  <c r="U194" i="1"/>
  <c r="U68" i="1"/>
  <c r="Z137" i="1"/>
  <c r="Y137" i="1"/>
  <c r="V137" i="1"/>
  <c r="S137" i="1"/>
  <c r="U440" i="1"/>
  <c r="U22" i="1"/>
  <c r="Z165" i="1"/>
  <c r="Y165" i="1"/>
  <c r="V165" i="1"/>
  <c r="S165" i="1"/>
  <c r="U163" i="1"/>
  <c r="U308" i="1"/>
  <c r="U624" i="1"/>
  <c r="Z886" i="1"/>
  <c r="Y886" i="1"/>
  <c r="V886" i="1"/>
  <c r="S886" i="1"/>
  <c r="U715" i="1"/>
  <c r="U235" i="1"/>
  <c r="U92" i="1"/>
  <c r="U746" i="1"/>
  <c r="U921" i="1"/>
  <c r="Z649" i="1"/>
  <c r="Y649" i="1"/>
  <c r="V649" i="1"/>
  <c r="S649" i="1"/>
  <c r="U872" i="1"/>
  <c r="U724" i="1"/>
  <c r="U423" i="1"/>
  <c r="U679" i="1"/>
  <c r="U686" i="1"/>
  <c r="U184" i="1"/>
  <c r="Z522" i="1"/>
  <c r="Y522" i="1"/>
  <c r="V522" i="1"/>
  <c r="S522" i="1"/>
  <c r="Z119" i="1"/>
  <c r="Y119" i="1"/>
  <c r="V119" i="1"/>
  <c r="S119" i="1"/>
  <c r="U843" i="1"/>
  <c r="Z393" i="1"/>
  <c r="Y393" i="1"/>
  <c r="V393" i="1"/>
  <c r="S393" i="1"/>
  <c r="U455" i="1"/>
  <c r="U739" i="1"/>
  <c r="U936" i="1"/>
  <c r="Z469" i="1"/>
  <c r="Y469" i="1"/>
  <c r="V469" i="1"/>
  <c r="S469" i="1"/>
  <c r="Z910" i="1"/>
  <c r="Y910" i="1"/>
  <c r="V910" i="1"/>
  <c r="S910" i="1"/>
  <c r="Z390" i="1"/>
  <c r="Y390" i="1"/>
  <c r="V390" i="1"/>
  <c r="S390" i="1"/>
  <c r="U524" i="1"/>
  <c r="U615" i="1"/>
  <c r="Z296" i="1"/>
  <c r="Y296" i="1"/>
  <c r="V296" i="1"/>
  <c r="S296" i="1"/>
  <c r="U884" i="1"/>
  <c r="U628" i="1"/>
  <c r="Z873" i="1"/>
  <c r="Y873" i="1"/>
  <c r="V873" i="1"/>
  <c r="S873" i="1"/>
  <c r="U723" i="1"/>
  <c r="U929" i="1"/>
  <c r="U519" i="1"/>
  <c r="U72" i="1"/>
  <c r="U326" i="1"/>
  <c r="U122" i="1"/>
  <c r="T122" i="1"/>
  <c r="U621" i="1"/>
  <c r="U867" i="1"/>
  <c r="U356" i="1"/>
  <c r="U825" i="1"/>
  <c r="T825" i="1"/>
  <c r="U383" i="1"/>
  <c r="T383" i="1"/>
  <c r="Z144" i="1"/>
  <c r="Y144" i="1"/>
  <c r="V144" i="1"/>
  <c r="S144" i="1"/>
  <c r="U481" i="1"/>
  <c r="Z263" i="1"/>
  <c r="Y263" i="1"/>
  <c r="V263" i="1"/>
  <c r="S263" i="1"/>
  <c r="Z785" i="1"/>
  <c r="Y785" i="1"/>
  <c r="V785" i="1"/>
  <c r="S785" i="1"/>
  <c r="U107" i="1"/>
  <c r="Z791" i="1"/>
  <c r="Y791" i="1"/>
  <c r="V791" i="1"/>
  <c r="S791" i="1"/>
  <c r="Z574" i="1"/>
  <c r="Y574" i="1"/>
  <c r="V574" i="1"/>
  <c r="S574" i="1"/>
  <c r="Z831" i="1"/>
  <c r="Y831" i="1"/>
  <c r="V831" i="1"/>
  <c r="S831" i="1"/>
  <c r="Z899" i="1"/>
  <c r="Y899" i="1"/>
  <c r="V899" i="1"/>
  <c r="S899" i="1"/>
  <c r="U864" i="1"/>
  <c r="Z750" i="1"/>
  <c r="Y750" i="1"/>
  <c r="V750" i="1"/>
  <c r="S750" i="1"/>
  <c r="Z526" i="1"/>
  <c r="Y526" i="1"/>
  <c r="V526" i="1"/>
  <c r="S526" i="1"/>
  <c r="U389" i="1"/>
  <c r="Z577" i="1"/>
  <c r="Y577" i="1"/>
  <c r="V577" i="1"/>
  <c r="S577" i="1"/>
  <c r="U339" i="1"/>
  <c r="Z779" i="1"/>
  <c r="Y779" i="1"/>
  <c r="V779" i="1"/>
  <c r="S779" i="1"/>
  <c r="Z347" i="1"/>
  <c r="Y347" i="1"/>
  <c r="V347" i="1"/>
  <c r="S347" i="1"/>
  <c r="U436" i="1"/>
  <c r="U802" i="1"/>
  <c r="U284" i="1"/>
  <c r="U713" i="1"/>
  <c r="Z844" i="1"/>
  <c r="Y844" i="1"/>
  <c r="V844" i="1"/>
  <c r="S844" i="1"/>
  <c r="U696" i="1"/>
  <c r="U583" i="1"/>
  <c r="U748" i="1"/>
  <c r="Z846" i="1"/>
  <c r="Y846" i="1"/>
  <c r="V846" i="1"/>
  <c r="S846" i="1"/>
  <c r="U751" i="1"/>
  <c r="Z709" i="1"/>
  <c r="Y709" i="1"/>
  <c r="V709" i="1"/>
  <c r="S709" i="1"/>
  <c r="U168" i="1"/>
  <c r="T168" i="1"/>
  <c r="U143" i="1"/>
  <c r="U638" i="1"/>
  <c r="U310" i="1"/>
  <c r="U14" i="1"/>
  <c r="U517" i="1"/>
  <c r="U205" i="1"/>
  <c r="Z456" i="1"/>
  <c r="Y456" i="1"/>
  <c r="V456" i="1"/>
  <c r="S456" i="1"/>
  <c r="U76" i="1"/>
  <c r="U379" i="1"/>
  <c r="U330" i="1"/>
  <c r="T330" i="1"/>
  <c r="U26" i="1"/>
  <c r="T26" i="1"/>
  <c r="U521" i="1"/>
  <c r="Z89" i="1"/>
  <c r="Y89" i="1"/>
  <c r="V89" i="1"/>
  <c r="S89" i="1"/>
  <c r="U839" i="1"/>
  <c r="U472" i="1"/>
  <c r="U302" i="1"/>
  <c r="U349" i="1"/>
  <c r="Z332" i="1"/>
  <c r="Y332" i="1"/>
  <c r="V332" i="1"/>
  <c r="S332" i="1"/>
  <c r="Y538" i="1"/>
  <c r="Z538" i="1"/>
  <c r="V538" i="1"/>
  <c r="S538" i="1"/>
  <c r="U18" i="1"/>
  <c r="U500" i="1"/>
  <c r="U36" i="1"/>
  <c r="U531" i="1"/>
  <c r="U19" i="1"/>
  <c r="U906" i="1"/>
  <c r="U8" i="1"/>
  <c r="Z809" i="1"/>
  <c r="Y809" i="1"/>
  <c r="V809" i="1"/>
  <c r="S809" i="1"/>
  <c r="Z361" i="1"/>
  <c r="Y361" i="1"/>
  <c r="V361" i="1"/>
  <c r="S361" i="1"/>
  <c r="Z800" i="1"/>
  <c r="Y800" i="1"/>
  <c r="V800" i="1"/>
  <c r="S800" i="1"/>
  <c r="U863" i="1"/>
  <c r="U359" i="1"/>
  <c r="U10" i="1"/>
  <c r="Z678" i="1"/>
  <c r="Y678" i="1"/>
  <c r="V678" i="1"/>
  <c r="S678" i="1"/>
  <c r="U797" i="1"/>
  <c r="U352" i="1"/>
  <c r="Z239" i="1"/>
  <c r="Y239" i="1"/>
  <c r="V239" i="1"/>
  <c r="S239" i="1"/>
  <c r="U438" i="1"/>
  <c r="Z118" i="1"/>
  <c r="Y118" i="1"/>
  <c r="V118" i="1"/>
  <c r="S118" i="1"/>
  <c r="U451" i="1"/>
  <c r="U309" i="1"/>
  <c r="Z552" i="1"/>
  <c r="Y552" i="1"/>
  <c r="V552" i="1"/>
  <c r="S552" i="1"/>
  <c r="U44" i="1"/>
  <c r="U482" i="1"/>
  <c r="Z170" i="1"/>
  <c r="Y170" i="1"/>
  <c r="V170" i="1"/>
  <c r="S170" i="1"/>
  <c r="Z120" i="1"/>
  <c r="Y120" i="1"/>
  <c r="V120" i="1"/>
  <c r="S120" i="1"/>
  <c r="U193" i="1"/>
  <c r="T193" i="1"/>
  <c r="U479" i="1"/>
  <c r="T479" i="1"/>
  <c r="U807" i="1"/>
  <c r="U727" i="1"/>
  <c r="U191" i="1"/>
  <c r="U230" i="1"/>
  <c r="T230" i="1"/>
  <c r="U381" i="1"/>
  <c r="Z228" i="1"/>
  <c r="Y228" i="1"/>
  <c r="V228" i="1"/>
  <c r="S228" i="1"/>
  <c r="Z386" i="1"/>
  <c r="Y386" i="1"/>
  <c r="V386" i="1"/>
  <c r="S386" i="1"/>
  <c r="U505" i="1"/>
  <c r="Z183" i="1"/>
  <c r="Y183" i="1"/>
  <c r="V183" i="1"/>
  <c r="S183" i="1"/>
  <c r="U428" i="1"/>
  <c r="U587" i="1"/>
  <c r="U75" i="1"/>
  <c r="T75" i="1"/>
  <c r="Z938" i="1"/>
  <c r="Y938" i="1"/>
  <c r="V938" i="1"/>
  <c r="S938" i="1"/>
  <c r="Z642" i="1"/>
  <c r="Y642" i="1"/>
  <c r="V642" i="1"/>
  <c r="S642" i="1"/>
  <c r="U841" i="1"/>
  <c r="Z457" i="1"/>
  <c r="Y457" i="1"/>
  <c r="V457" i="1"/>
  <c r="S457" i="1"/>
  <c r="U824" i="1"/>
  <c r="T824" i="1"/>
  <c r="Z860" i="1"/>
  <c r="Y860" i="1"/>
  <c r="V860" i="1"/>
  <c r="S860" i="1"/>
  <c r="Z699" i="1"/>
  <c r="Y699" i="1"/>
  <c r="V699" i="1"/>
  <c r="S699" i="1"/>
  <c r="U195" i="1"/>
  <c r="U923" i="1"/>
  <c r="U722" i="1"/>
  <c r="Z905" i="1"/>
  <c r="Y905" i="1"/>
  <c r="V905" i="1"/>
  <c r="S905" i="1"/>
  <c r="U625" i="1"/>
  <c r="Z888" i="1"/>
  <c r="V888" i="1"/>
  <c r="Y888" i="1"/>
  <c r="S888" i="1"/>
  <c r="Z600" i="1"/>
  <c r="Y600" i="1"/>
  <c r="V600" i="1"/>
  <c r="S600" i="1"/>
  <c r="Z763" i="1"/>
  <c r="V763" i="1"/>
  <c r="Y763" i="1"/>
  <c r="S763" i="1"/>
  <c r="U315" i="1"/>
  <c r="U316" i="1"/>
  <c r="U786" i="1"/>
  <c r="U172" i="1"/>
  <c r="Z697" i="1"/>
  <c r="Y697" i="1"/>
  <c r="V697" i="1"/>
  <c r="S697" i="1"/>
  <c r="U692" i="1"/>
  <c r="Z680" i="1"/>
  <c r="Y680" i="1"/>
  <c r="V680" i="1"/>
  <c r="S680" i="1"/>
  <c r="U559" i="1"/>
  <c r="Z604" i="1"/>
  <c r="Y604" i="1"/>
  <c r="V604" i="1"/>
  <c r="S604" i="1"/>
  <c r="Z830" i="1"/>
  <c r="Y830" i="1"/>
  <c r="V830" i="1"/>
  <c r="S830" i="1"/>
  <c r="Z687" i="1"/>
  <c r="Y687" i="1"/>
  <c r="V687" i="1"/>
  <c r="S687" i="1"/>
  <c r="Y693" i="1"/>
  <c r="Z693" i="1"/>
  <c r="V693" i="1"/>
  <c r="S693" i="1"/>
  <c r="U136" i="1"/>
  <c r="U175" i="1"/>
  <c r="T175" i="1"/>
  <c r="Z11" i="1"/>
  <c r="Y11" i="1"/>
  <c r="V11" i="1"/>
  <c r="S11" i="1"/>
  <c r="U374" i="1"/>
  <c r="U70" i="1"/>
  <c r="U573" i="1"/>
  <c r="T573" i="1"/>
  <c r="U261" i="1"/>
  <c r="Z20" i="1"/>
  <c r="Y20" i="1"/>
  <c r="V20" i="1"/>
  <c r="S20" i="1"/>
  <c r="Z589" i="1"/>
  <c r="Y589" i="1"/>
  <c r="V589" i="1"/>
  <c r="S589" i="1"/>
  <c r="Z466" i="1"/>
  <c r="Y466" i="1"/>
  <c r="V466" i="1"/>
  <c r="S466" i="1"/>
  <c r="U162" i="1"/>
  <c r="U132" i="1"/>
  <c r="U137" i="1"/>
  <c r="U312" i="1"/>
  <c r="U347" i="1"/>
  <c r="U418" i="1"/>
  <c r="U409" i="1"/>
  <c r="U516" i="1"/>
  <c r="U99" i="1"/>
  <c r="Z772" i="1"/>
  <c r="Y772" i="1"/>
  <c r="V772" i="1"/>
  <c r="S772" i="1"/>
  <c r="U704" i="1"/>
  <c r="Z572" i="1"/>
  <c r="Y572" i="1"/>
  <c r="V572" i="1"/>
  <c r="S572" i="1"/>
  <c r="U627" i="1"/>
  <c r="U115" i="1"/>
  <c r="T115" i="1"/>
  <c r="U859" i="1"/>
  <c r="Z682" i="1"/>
  <c r="Y682" i="1"/>
  <c r="V682" i="1"/>
  <c r="S682" i="1"/>
  <c r="Z865" i="1"/>
  <c r="Y865" i="1"/>
  <c r="V865" i="1"/>
  <c r="S865" i="1"/>
  <c r="Z521" i="1"/>
  <c r="Y521" i="1"/>
  <c r="V521" i="1"/>
  <c r="S521" i="1"/>
  <c r="Z848" i="1"/>
  <c r="V848" i="1"/>
  <c r="Y848" i="1"/>
  <c r="S848" i="1"/>
  <c r="Z804" i="1"/>
  <c r="V804" i="1"/>
  <c r="Y804" i="1"/>
  <c r="S804" i="1"/>
  <c r="U431" i="1"/>
  <c r="T431" i="1"/>
  <c r="Z679" i="1"/>
  <c r="Y679" i="1"/>
  <c r="V679" i="1"/>
  <c r="S679" i="1"/>
  <c r="U726" i="1"/>
  <c r="U853" i="1"/>
  <c r="U448" i="1"/>
  <c r="Z472" i="1"/>
  <c r="Y472" i="1"/>
  <c r="V472" i="1"/>
  <c r="S472" i="1"/>
  <c r="U454" i="1"/>
  <c r="Z134" i="1"/>
  <c r="Y134" i="1"/>
  <c r="V134" i="1"/>
  <c r="S134" i="1"/>
  <c r="Z55" i="1"/>
  <c r="Y55" i="1"/>
  <c r="V55" i="1"/>
  <c r="S55" i="1"/>
  <c r="U333" i="1"/>
  <c r="Z13" i="1"/>
  <c r="Y13" i="1"/>
  <c r="V13" i="1"/>
  <c r="S13" i="1"/>
  <c r="Z12" i="1"/>
  <c r="Y12" i="1"/>
  <c r="V12" i="1"/>
  <c r="S12" i="1"/>
  <c r="Z560" i="1"/>
  <c r="Y560" i="1"/>
  <c r="V560" i="1"/>
  <c r="S560" i="1"/>
  <c r="U466" i="1"/>
  <c r="Z154" i="1"/>
  <c r="Y154" i="1"/>
  <c r="V154" i="1"/>
  <c r="S154" i="1"/>
  <c r="U545" i="1"/>
  <c r="U97" i="1"/>
  <c r="U248" i="1"/>
  <c r="T248" i="1"/>
  <c r="U654" i="1"/>
  <c r="Z416" i="1"/>
  <c r="Y416" i="1"/>
  <c r="V416" i="1"/>
  <c r="S416" i="1"/>
  <c r="U13" i="1"/>
  <c r="U570" i="1"/>
  <c r="U601" i="1"/>
  <c r="Z732" i="1"/>
  <c r="V732" i="1"/>
  <c r="Y732" i="1"/>
  <c r="S732" i="1"/>
  <c r="U35" i="1"/>
  <c r="Z889" i="1"/>
  <c r="Y889" i="1"/>
  <c r="V889" i="1"/>
  <c r="S889" i="1"/>
  <c r="U887" i="1"/>
  <c r="U732" i="1"/>
  <c r="U683" i="1"/>
  <c r="U171" i="1"/>
  <c r="T171" i="1"/>
  <c r="Z907" i="1"/>
  <c r="Y907" i="1"/>
  <c r="V907" i="1"/>
  <c r="S907" i="1"/>
  <c r="U706" i="1"/>
  <c r="T706" i="1"/>
  <c r="U889" i="1"/>
  <c r="T889" i="1"/>
  <c r="Z601" i="1"/>
  <c r="Y601" i="1"/>
  <c r="V601" i="1"/>
  <c r="S601" i="1"/>
  <c r="U840" i="1"/>
  <c r="T840" i="1"/>
  <c r="Z911" i="1"/>
  <c r="Y911" i="1"/>
  <c r="V911" i="1"/>
  <c r="S911" i="1"/>
  <c r="U375" i="1"/>
  <c r="U575" i="1"/>
  <c r="U895" i="1"/>
  <c r="Z191" i="1"/>
  <c r="Y191" i="1"/>
  <c r="V191" i="1"/>
  <c r="S191" i="1"/>
  <c r="U338" i="1"/>
  <c r="Y778" i="1"/>
  <c r="Z778" i="1"/>
  <c r="V778" i="1"/>
  <c r="S778" i="1"/>
  <c r="Z297" i="1"/>
  <c r="Y297" i="1"/>
  <c r="V297" i="1"/>
  <c r="S297" i="1"/>
  <c r="U287" i="1"/>
  <c r="AA205" i="1" l="1"/>
  <c r="AA245" i="1"/>
  <c r="AA235" i="1"/>
  <c r="AA357" i="1"/>
  <c r="AA17" i="1"/>
  <c r="AA945" i="1"/>
  <c r="AA623" i="1"/>
  <c r="AA949" i="1"/>
  <c r="AA9" i="1"/>
  <c r="AA288" i="1"/>
  <c r="AA953" i="1"/>
  <c r="AA362" i="1"/>
  <c r="AA950" i="1"/>
  <c r="AA954" i="1"/>
  <c r="AA946" i="1"/>
  <c r="AA944" i="1"/>
  <c r="T950" i="1"/>
  <c r="W950" i="1" s="1"/>
  <c r="T949" i="1"/>
  <c r="W949" i="1" s="1"/>
  <c r="T942" i="1"/>
  <c r="W942" i="1" s="1"/>
  <c r="T948" i="1"/>
  <c r="W948" i="1" s="1"/>
  <c r="T943" i="1"/>
  <c r="W943" i="1" s="1"/>
  <c r="AA951" i="1"/>
  <c r="AA941" i="1"/>
  <c r="T955" i="1"/>
  <c r="W955" i="1" s="1"/>
  <c r="AA948" i="1"/>
  <c r="AA957" i="1"/>
  <c r="T940" i="1"/>
  <c r="W940" i="1" s="1"/>
  <c r="T954" i="1"/>
  <c r="W954" i="1" s="1"/>
  <c r="T945" i="1"/>
  <c r="W945" i="1" s="1"/>
  <c r="T956" i="1"/>
  <c r="W956" i="1" s="1"/>
  <c r="T941" i="1"/>
  <c r="W941" i="1" s="1"/>
  <c r="T952" i="1"/>
  <c r="W952" i="1" s="1"/>
  <c r="T947" i="1"/>
  <c r="W947" i="1" s="1"/>
  <c r="AA940" i="1"/>
  <c r="AA956" i="1"/>
  <c r="T951" i="1"/>
  <c r="W951" i="1" s="1"/>
  <c r="T944" i="1"/>
  <c r="W944" i="1" s="1"/>
  <c r="T946" i="1"/>
  <c r="W946" i="1" s="1"/>
  <c r="W953" i="1"/>
  <c r="AA947" i="1"/>
  <c r="W957" i="1"/>
  <c r="AA400" i="1"/>
  <c r="AA626" i="1"/>
  <c r="AA388" i="1"/>
  <c r="AA435" i="1"/>
  <c r="AA206" i="1"/>
  <c r="AA423" i="1"/>
  <c r="AA488" i="1"/>
  <c r="AA624" i="1"/>
  <c r="AA573" i="1"/>
  <c r="AA915" i="1"/>
  <c r="AA681" i="1"/>
  <c r="AA419" i="1"/>
  <c r="AA459" i="1"/>
  <c r="AA342" i="1"/>
  <c r="AA436" i="1"/>
  <c r="AA59" i="1"/>
  <c r="AA647" i="1"/>
  <c r="AA755" i="1"/>
  <c r="AA453" i="1"/>
  <c r="AA533" i="1"/>
  <c r="AA473" i="1"/>
  <c r="AA460" i="1"/>
  <c r="AA107" i="1"/>
  <c r="AA671" i="1"/>
  <c r="AA443" i="1"/>
  <c r="AA129" i="1"/>
  <c r="AA780" i="1"/>
  <c r="AA211" i="1"/>
  <c r="AA299" i="1"/>
  <c r="AA410" i="1"/>
  <c r="AA84" i="1"/>
  <c r="AA892" i="1"/>
  <c r="AA489" i="1"/>
  <c r="AA527" i="1"/>
  <c r="AA616" i="1"/>
  <c r="AA58" i="1"/>
  <c r="AA509" i="1"/>
  <c r="AA157" i="1"/>
  <c r="AA821" i="1"/>
  <c r="AA168" i="1"/>
  <c r="AA920" i="1"/>
  <c r="AA323" i="1"/>
  <c r="AA369" i="1"/>
  <c r="AA437" i="1"/>
  <c r="AA182" i="1"/>
  <c r="AA675" i="1"/>
  <c r="AA578" i="1"/>
  <c r="AA33" i="1"/>
  <c r="AA704" i="1"/>
  <c r="AA106" i="1"/>
  <c r="AA646" i="1"/>
  <c r="AA194" i="1"/>
  <c r="AA166" i="1"/>
  <c r="AA363" i="1"/>
  <c r="AA404" i="1"/>
  <c r="AA88" i="1"/>
  <c r="AA406" i="1"/>
  <c r="AA383" i="1"/>
  <c r="AA596" i="1"/>
  <c r="AA448" i="1"/>
  <c r="AA415" i="1"/>
  <c r="AA503" i="1"/>
  <c r="AA627" i="1"/>
  <c r="AA558" i="1"/>
  <c r="AA683" i="1"/>
  <c r="AA108" i="1"/>
  <c r="AA445" i="1"/>
  <c r="AA465" i="1"/>
  <c r="AA340" i="1"/>
  <c r="AA471" i="1"/>
  <c r="AA625" i="1"/>
  <c r="AA837" i="1"/>
  <c r="AA311" i="1"/>
  <c r="AA16" i="1"/>
  <c r="AA890" i="1"/>
  <c r="AA935" i="1"/>
  <c r="AA115" i="1"/>
  <c r="AA85" i="1"/>
  <c r="AA198" i="1"/>
  <c r="AA127" i="1"/>
  <c r="AA851" i="1"/>
  <c r="AA722" i="1"/>
  <c r="AA164" i="1"/>
  <c r="AA688" i="1"/>
  <c r="AA635" i="1"/>
  <c r="AA70" i="1"/>
  <c r="AA870" i="1"/>
  <c r="AA153" i="1"/>
  <c r="AA710" i="1"/>
  <c r="AA333" i="1"/>
  <c r="AA336" i="1"/>
  <c r="AA51" i="1"/>
  <c r="AA665" i="1"/>
  <c r="AA100" i="1"/>
  <c r="AA924" i="1"/>
  <c r="AA172" i="1"/>
  <c r="AA817" i="1"/>
  <c r="AA352" i="1"/>
  <c r="AA60" i="1"/>
  <c r="AA377" i="1"/>
  <c r="AA96" i="1"/>
  <c r="AA703" i="1"/>
  <c r="AA189" i="1"/>
  <c r="AA874" i="1"/>
  <c r="AA192" i="1"/>
  <c r="AA927" i="1"/>
  <c r="AA394" i="1"/>
  <c r="AA40" i="1"/>
  <c r="AA841" i="1"/>
  <c r="AA475" i="1"/>
  <c r="AA588" i="1"/>
  <c r="AA632" i="1"/>
  <c r="AA477" i="1"/>
  <c r="AA136" i="1"/>
  <c r="AA713" i="1"/>
  <c r="AA151" i="1"/>
  <c r="AA866" i="1"/>
  <c r="AA292" i="1"/>
  <c r="AA350" i="1"/>
  <c r="AA425" i="1"/>
  <c r="AA128" i="1"/>
  <c r="AA532" i="1"/>
  <c r="AA863" i="1"/>
  <c r="AA669" i="1"/>
  <c r="AA71" i="1"/>
  <c r="AA593" i="1"/>
  <c r="AA173" i="1"/>
  <c r="AA885" i="1"/>
  <c r="AA67" i="1"/>
  <c r="AA518" i="1"/>
  <c r="AA319" i="1"/>
  <c r="AA367" i="1"/>
  <c r="AA392" i="1"/>
  <c r="AA149" i="1"/>
  <c r="AA461" i="1"/>
  <c r="AA317" i="1"/>
  <c r="AA202" i="1"/>
  <c r="AA504" i="1"/>
  <c r="AA613" i="1"/>
  <c r="AA53" i="1"/>
  <c r="AA795" i="1"/>
  <c r="AA135" i="1"/>
  <c r="AA670" i="1"/>
  <c r="AA304" i="1"/>
  <c r="AA372" i="1"/>
  <c r="AA315" i="1"/>
  <c r="AA411" i="1"/>
  <c r="AA428" i="1"/>
  <c r="AA494" i="1"/>
  <c r="AA19" i="1"/>
  <c r="AA728" i="1"/>
  <c r="AA520" i="1"/>
  <c r="AA81" i="1"/>
  <c r="AA26" i="1"/>
  <c r="AA42" i="1"/>
  <c r="AA380" i="1"/>
  <c r="AA937" i="1"/>
  <c r="AA607" i="1"/>
  <c r="AA158" i="1"/>
  <c r="AA655" i="1"/>
  <c r="AA486" i="1"/>
  <c r="AA487" i="1"/>
  <c r="AA610" i="1"/>
  <c r="AA178" i="1"/>
  <c r="AA399" i="1"/>
  <c r="AA65" i="1"/>
  <c r="AA309" i="1"/>
  <c r="AA608" i="1"/>
  <c r="AA181" i="1"/>
  <c r="AA555" i="1"/>
  <c r="AA117" i="1"/>
  <c r="T7" i="1"/>
  <c r="T658" i="1"/>
  <c r="W658" i="1" s="1"/>
  <c r="T144" i="1"/>
  <c r="W144" i="1" s="1"/>
  <c r="T272" i="1"/>
  <c r="W272" i="1" s="1"/>
  <c r="T429" i="1"/>
  <c r="W429" i="1" s="1"/>
  <c r="T805" i="1"/>
  <c r="W805" i="1" s="1"/>
  <c r="T734" i="1"/>
  <c r="W734" i="1" s="1"/>
  <c r="T49" i="1"/>
  <c r="W49" i="1" s="1"/>
  <c r="T334" i="1"/>
  <c r="T594" i="1"/>
  <c r="W594" i="1" s="1"/>
  <c r="T501" i="1"/>
  <c r="W501" i="1" s="1"/>
  <c r="T593" i="1"/>
  <c r="W593" i="1" s="1"/>
  <c r="T209" i="1"/>
  <c r="W209" i="1" s="1"/>
  <c r="T176" i="1"/>
  <c r="W176" i="1" s="1"/>
  <c r="T229" i="1"/>
  <c r="T158" i="1"/>
  <c r="W158" i="1" s="1"/>
  <c r="T65" i="1"/>
  <c r="T525" i="1"/>
  <c r="W525" i="1" s="1"/>
  <c r="T220" i="1"/>
  <c r="W220" i="1" s="1"/>
  <c r="T11" i="1"/>
  <c r="W11" i="1" s="1"/>
  <c r="T51" i="1"/>
  <c r="W51" i="1" s="1"/>
  <c r="T198" i="1"/>
  <c r="W198" i="1" s="1"/>
  <c r="T263" i="1"/>
  <c r="W263" i="1" s="1"/>
  <c r="T513" i="1"/>
  <c r="W513" i="1" s="1"/>
  <c r="T145" i="1"/>
  <c r="T826" i="1"/>
  <c r="W826" i="1" s="1"/>
  <c r="T515" i="1"/>
  <c r="W515" i="1" s="1"/>
  <c r="T635" i="1"/>
  <c r="W635" i="1" s="1"/>
  <c r="T346" i="1"/>
  <c r="W346" i="1" s="1"/>
  <c r="T204" i="1"/>
  <c r="W204" i="1" s="1"/>
  <c r="T435" i="1"/>
  <c r="W435" i="1" s="1"/>
  <c r="T596" i="1"/>
  <c r="W596" i="1" s="1"/>
  <c r="T231" i="1"/>
  <c r="T221" i="1"/>
  <c r="W221" i="1" s="1"/>
  <c r="T882" i="1"/>
  <c r="T788" i="1"/>
  <c r="W788" i="1" s="1"/>
  <c r="T150" i="1"/>
  <c r="W150" i="1" s="1"/>
  <c r="T192" i="1"/>
  <c r="T328" i="1"/>
  <c r="W328" i="1" s="1"/>
  <c r="T95" i="1"/>
  <c r="W95" i="1" s="1"/>
  <c r="T33" i="1"/>
  <c r="T301" i="1"/>
  <c r="W301" i="1" s="1"/>
  <c r="T240" i="1"/>
  <c r="W240" i="1" s="1"/>
  <c r="T798" i="1"/>
  <c r="W798" i="1" s="1"/>
  <c r="T561" i="1"/>
  <c r="W561" i="1" s="1"/>
  <c r="T743" i="1"/>
  <c r="W743" i="1" s="1"/>
  <c r="T506" i="1"/>
  <c r="W506" i="1" s="1"/>
  <c r="T725" i="1"/>
  <c r="W725" i="1" s="1"/>
  <c r="T279" i="1"/>
  <c r="T542" i="1"/>
  <c r="W542" i="1" s="1"/>
  <c r="T766" i="1"/>
  <c r="W766" i="1" s="1"/>
  <c r="T846" i="1"/>
  <c r="W846" i="1" s="1"/>
  <c r="T325" i="1"/>
  <c r="W325" i="1" s="1"/>
  <c r="T913" i="1"/>
  <c r="W913" i="1" s="1"/>
  <c r="T616" i="1"/>
  <c r="W616" i="1" s="1"/>
  <c r="T40" i="1"/>
  <c r="W40" i="1" s="1"/>
  <c r="T549" i="1"/>
  <c r="T577" i="1"/>
  <c r="W577" i="1" s="1"/>
  <c r="T399" i="1"/>
  <c r="W399" i="1" s="1"/>
  <c r="T769" i="1"/>
  <c r="W769" i="1" s="1"/>
  <c r="T404" i="1"/>
  <c r="W404" i="1" s="1"/>
  <c r="T930" i="1"/>
  <c r="W930" i="1" s="1"/>
  <c r="T796" i="1"/>
  <c r="W796" i="1" s="1"/>
  <c r="T897" i="1"/>
  <c r="W897" i="1" s="1"/>
  <c r="T471" i="1"/>
  <c r="T294" i="1"/>
  <c r="W294" i="1" s="1"/>
  <c r="T181" i="1"/>
  <c r="W181" i="1" s="1"/>
  <c r="T817" i="1"/>
  <c r="W817" i="1" s="1"/>
  <c r="T320" i="1"/>
  <c r="W320" i="1" s="1"/>
  <c r="T324" i="1"/>
  <c r="W324" i="1" s="1"/>
  <c r="T695" i="1"/>
  <c r="W695" i="1" s="1"/>
  <c r="T42" i="1"/>
  <c r="W42" i="1" s="1"/>
  <c r="T129" i="1"/>
  <c r="T27" i="1"/>
  <c r="W27" i="1" s="1"/>
  <c r="T217" i="1"/>
  <c r="W217" i="1" s="1"/>
  <c r="T911" i="1"/>
  <c r="W911" i="1" s="1"/>
  <c r="T674" i="1"/>
  <c r="W674" i="1" s="1"/>
  <c r="T268" i="1"/>
  <c r="W268" i="1" s="1"/>
  <c r="T69" i="1"/>
  <c r="W69" i="1" s="1"/>
  <c r="T806" i="1"/>
  <c r="W806" i="1" s="1"/>
  <c r="T199" i="1"/>
  <c r="T149" i="1"/>
  <c r="W149" i="1" s="1"/>
  <c r="T449" i="1"/>
  <c r="W449" i="1" s="1"/>
  <c r="T311" i="1"/>
  <c r="W311" i="1" s="1"/>
  <c r="T622" i="1"/>
  <c r="W622" i="1" s="1"/>
  <c r="T372" i="1"/>
  <c r="W372" i="1" s="1"/>
  <c r="T59" i="1"/>
  <c r="W59" i="1" s="1"/>
  <c r="T314" i="1"/>
  <c r="W314" i="1" s="1"/>
  <c r="T885" i="1"/>
  <c r="T868" i="1"/>
  <c r="W868" i="1" s="1"/>
  <c r="T286" i="1"/>
  <c r="W286" i="1" s="1"/>
  <c r="T154" i="1"/>
  <c r="W154" i="1" s="1"/>
  <c r="T753" i="1"/>
  <c r="W753" i="1" s="1"/>
  <c r="T365" i="1"/>
  <c r="W365" i="1" s="1"/>
  <c r="T673" i="1"/>
  <c r="W673" i="1" s="1"/>
  <c r="T467" i="1"/>
  <c r="W467" i="1" s="1"/>
  <c r="T319" i="1"/>
  <c r="T439" i="1"/>
  <c r="W439" i="1" s="1"/>
  <c r="T879" i="1"/>
  <c r="W879" i="1" s="1"/>
  <c r="T553" i="1"/>
  <c r="W553" i="1" s="1"/>
  <c r="T812" i="1"/>
  <c r="W812" i="1" s="1"/>
  <c r="T426" i="1"/>
  <c r="W426" i="1" s="1"/>
  <c r="T857" i="1"/>
  <c r="W857" i="1" s="1"/>
  <c r="T329" i="1"/>
  <c r="W329" i="1" s="1"/>
  <c r="T407" i="1"/>
  <c r="T180" i="1"/>
  <c r="W180" i="1" s="1"/>
  <c r="T678" i="1"/>
  <c r="W678" i="1" s="1"/>
  <c r="T579" i="1"/>
  <c r="W579" i="1" s="1"/>
  <c r="T211" i="1"/>
  <c r="W211" i="1" s="1"/>
  <c r="T238" i="1"/>
  <c r="W238" i="1" s="1"/>
  <c r="T731" i="1"/>
  <c r="W731" i="1" s="1"/>
  <c r="T762" i="1"/>
  <c r="W762" i="1" s="1"/>
  <c r="T648" i="1"/>
  <c r="T507" i="1"/>
  <c r="W507" i="1" s="1"/>
  <c r="T926" i="1"/>
  <c r="W926" i="1" s="1"/>
  <c r="T174" i="1"/>
  <c r="W174" i="1" s="1"/>
  <c r="T61" i="1"/>
  <c r="W61" i="1" s="1"/>
  <c r="T586" i="1"/>
  <c r="W586" i="1" s="1"/>
  <c r="T484" i="1"/>
  <c r="W484" i="1" s="1"/>
  <c r="T844" i="1"/>
  <c r="W844" i="1" s="1"/>
  <c r="T822" i="1"/>
  <c r="T562" i="1"/>
  <c r="W562" i="1" s="1"/>
  <c r="T892" i="1"/>
  <c r="W892" i="1" s="1"/>
  <c r="T410" i="1"/>
  <c r="W410" i="1" s="1"/>
  <c r="T90" i="1"/>
  <c r="W90" i="1" s="1"/>
  <c r="T877" i="1"/>
  <c r="W877" i="1" s="1"/>
  <c r="T474" i="1"/>
  <c r="W474" i="1" s="1"/>
  <c r="T249" i="1"/>
  <c r="W249" i="1" s="1"/>
  <c r="T62" i="1"/>
  <c r="W62" i="1" s="1"/>
  <c r="T618" i="1"/>
  <c r="W618" i="1" s="1"/>
  <c r="T131" i="1"/>
  <c r="W131" i="1" s="1"/>
  <c r="T141" i="1"/>
  <c r="W141" i="1" s="1"/>
  <c r="T705" i="1"/>
  <c r="W705" i="1" s="1"/>
  <c r="T630" i="1"/>
  <c r="W630" i="1" s="1"/>
  <c r="T81" i="1"/>
  <c r="W81" i="1" s="1"/>
  <c r="T803" i="1"/>
  <c r="W803" i="1" s="1"/>
  <c r="T460" i="1"/>
  <c r="T728" i="1"/>
  <c r="W728" i="1" s="1"/>
  <c r="T932" i="1"/>
  <c r="W932" i="1" s="1"/>
  <c r="T682" i="1"/>
  <c r="W682" i="1" s="1"/>
  <c r="T848" i="1"/>
  <c r="W848" i="1" s="1"/>
  <c r="T711" i="1"/>
  <c r="W711" i="1" s="1"/>
  <c r="T445" i="1"/>
  <c r="W445" i="1" s="1"/>
  <c r="T50" i="1"/>
  <c r="W50" i="1" s="1"/>
  <c r="T114" i="1"/>
  <c r="T503" i="1"/>
  <c r="W503" i="1" s="1"/>
  <c r="T660" i="1"/>
  <c r="W660" i="1" s="1"/>
  <c r="T295" i="1"/>
  <c r="W295" i="1" s="1"/>
  <c r="T662" i="1"/>
  <c r="W662" i="1" s="1"/>
  <c r="T307" i="1"/>
  <c r="W307" i="1" s="1"/>
  <c r="T371" i="1"/>
  <c r="W371" i="1" s="1"/>
  <c r="T491" i="1"/>
  <c r="W491" i="1" s="1"/>
  <c r="T772" i="1"/>
  <c r="T744" i="1"/>
  <c r="W744" i="1" s="1"/>
  <c r="T108" i="1"/>
  <c r="W108" i="1" s="1"/>
  <c r="T41" i="1"/>
  <c r="W41" i="1" s="1"/>
  <c r="T645" i="1"/>
  <c r="W645" i="1" s="1"/>
  <c r="T246" i="1"/>
  <c r="W246" i="1" s="1"/>
  <c r="T557" i="1"/>
  <c r="W557" i="1" s="1"/>
  <c r="T48" i="1"/>
  <c r="W48" i="1" s="1"/>
  <c r="T183" i="1"/>
  <c r="W183" i="1" s="1"/>
  <c r="T497" i="1"/>
  <c r="W497" i="1" s="1"/>
  <c r="T420" i="1"/>
  <c r="W420" i="1" s="1"/>
  <c r="T369" i="1"/>
  <c r="W369" i="1" s="1"/>
  <c r="T496" i="1"/>
  <c r="W496" i="1" s="1"/>
  <c r="T413" i="1"/>
  <c r="W413" i="1" s="1"/>
  <c r="T161" i="1"/>
  <c r="W161" i="1" s="1"/>
  <c r="T495" i="1"/>
  <c r="W495" i="1" s="1"/>
  <c r="T15" i="1"/>
  <c r="T393" i="1"/>
  <c r="W393" i="1" s="1"/>
  <c r="T344" i="1"/>
  <c r="W344" i="1" s="1"/>
  <c r="T733" i="1"/>
  <c r="W733" i="1" s="1"/>
  <c r="T155" i="1"/>
  <c r="W155" i="1" s="1"/>
  <c r="T237" i="1"/>
  <c r="W237" i="1" s="1"/>
  <c r="T113" i="1"/>
  <c r="W113" i="1" s="1"/>
  <c r="T934" i="1"/>
  <c r="W934" i="1" s="1"/>
  <c r="T617" i="1"/>
  <c r="W617" i="1" s="1"/>
  <c r="T893" i="1"/>
  <c r="W893" i="1" s="1"/>
  <c r="T47" i="1"/>
  <c r="W47" i="1" s="1"/>
  <c r="T169" i="1"/>
  <c r="W169" i="1" s="1"/>
  <c r="T499" i="1"/>
  <c r="W499" i="1" s="1"/>
  <c r="T378" i="1"/>
  <c r="W378" i="1" s="1"/>
  <c r="T370" i="1"/>
  <c r="W370" i="1" s="1"/>
  <c r="T60" i="1"/>
  <c r="W60" i="1" s="1"/>
  <c r="T555" i="1"/>
  <c r="T737" i="1"/>
  <c r="W737" i="1" s="1"/>
  <c r="T865" i="1"/>
  <c r="W865" i="1" s="1"/>
  <c r="T792" i="1"/>
  <c r="W792" i="1" s="1"/>
  <c r="T754" i="1"/>
  <c r="W754" i="1" s="1"/>
  <c r="T533" i="1"/>
  <c r="W533" i="1" s="1"/>
  <c r="T644" i="1"/>
  <c r="W644" i="1" s="1"/>
  <c r="T900" i="1"/>
  <c r="W900" i="1" s="1"/>
  <c r="T152" i="1"/>
  <c r="W152" i="1" s="1"/>
  <c r="T12" i="1"/>
  <c r="W12" i="1" s="1"/>
  <c r="T607" i="1"/>
  <c r="W607" i="1" s="1"/>
  <c r="T590" i="1"/>
  <c r="W590" i="1" s="1"/>
  <c r="T29" i="1"/>
  <c r="W29" i="1" s="1"/>
  <c r="T794" i="1"/>
  <c r="W794" i="1" s="1"/>
  <c r="T740" i="1"/>
  <c r="W740" i="1" s="1"/>
  <c r="T816" i="1"/>
  <c r="W816" i="1" s="1"/>
  <c r="T694" i="1"/>
  <c r="W694" i="1" s="1"/>
  <c r="T361" i="1"/>
  <c r="W361" i="1" s="1"/>
  <c r="T223" i="1"/>
  <c r="W223" i="1" s="1"/>
  <c r="T611" i="1"/>
  <c r="W611" i="1" s="1"/>
  <c r="T364" i="1"/>
  <c r="W364" i="1" s="1"/>
  <c r="T712" i="1"/>
  <c r="W712" i="1" s="1"/>
  <c r="T854" i="1"/>
  <c r="W854" i="1" s="1"/>
  <c r="T167" i="1"/>
  <c r="W167" i="1" s="1"/>
  <c r="T289" i="1"/>
  <c r="W289" i="1" s="1"/>
  <c r="T485" i="1"/>
  <c r="W485" i="1" s="1"/>
  <c r="T17" i="1"/>
  <c r="W17" i="1" s="1"/>
  <c r="T842" i="1"/>
  <c r="W842" i="1" s="1"/>
  <c r="T919" i="1"/>
  <c r="W919" i="1" s="1"/>
  <c r="T866" i="1"/>
  <c r="W866" i="1" s="1"/>
  <c r="T111" i="1"/>
  <c r="W111" i="1" s="1"/>
  <c r="T632" i="1"/>
  <c r="W632" i="1" s="1"/>
  <c r="T599" i="1"/>
  <c r="W599" i="1" s="1"/>
  <c r="T57" i="1"/>
  <c r="W57" i="1" s="1"/>
  <c r="T123" i="1"/>
  <c r="W123" i="1" s="1"/>
  <c r="T809" i="1"/>
  <c r="W809" i="1" s="1"/>
  <c r="T360" i="1"/>
  <c r="W360" i="1" s="1"/>
  <c r="T487" i="1"/>
  <c r="W487" i="1" s="1"/>
  <c r="T24" i="1"/>
  <c r="W24" i="1" s="1"/>
  <c r="T20" i="1"/>
  <c r="W20" i="1" s="1"/>
  <c r="T916" i="1"/>
  <c r="W916" i="1" s="1"/>
  <c r="T820" i="1"/>
  <c r="W820" i="1" s="1"/>
  <c r="T784" i="1"/>
  <c r="W784" i="1" s="1"/>
  <c r="T828" i="1"/>
  <c r="W828" i="1" s="1"/>
  <c r="T297" i="1"/>
  <c r="W297" i="1" s="1"/>
  <c r="T483" i="1"/>
  <c r="W483" i="1" s="1"/>
  <c r="T156" i="1"/>
  <c r="W156" i="1" s="1"/>
  <c r="T672" i="1"/>
  <c r="W672" i="1" s="1"/>
  <c r="T687" i="1"/>
  <c r="W687" i="1" s="1"/>
  <c r="T861" i="1"/>
  <c r="W861" i="1" s="1"/>
  <c r="T598" i="1"/>
  <c r="W598" i="1" s="1"/>
  <c r="T490" i="1"/>
  <c r="W490" i="1" s="1"/>
  <c r="T401" i="1"/>
  <c r="W401" i="1" s="1"/>
  <c r="T215" i="1"/>
  <c r="W215" i="1" s="1"/>
  <c r="T643" i="1"/>
  <c r="W643" i="1" s="1"/>
  <c r="T226" i="1"/>
  <c r="W226" i="1" s="1"/>
  <c r="T186" i="1"/>
  <c r="W186" i="1" s="1"/>
  <c r="T614" i="1"/>
  <c r="W614" i="1" s="1"/>
  <c r="T151" i="1"/>
  <c r="W151" i="1" s="1"/>
  <c r="T304" i="1"/>
  <c r="W304" i="1" s="1"/>
  <c r="T43" i="1"/>
  <c r="W43" i="1" s="1"/>
  <c r="T288" i="1"/>
  <c r="W288" i="1" s="1"/>
  <c r="T251" i="1"/>
  <c r="W251" i="1" s="1"/>
  <c r="T771" i="1"/>
  <c r="W771" i="1" s="1"/>
  <c r="T780" i="1"/>
  <c r="W780" i="1" s="1"/>
  <c r="T509" i="1"/>
  <c r="W509" i="1" s="1"/>
  <c r="T351" i="1"/>
  <c r="W351" i="1" s="1"/>
  <c r="T109" i="1"/>
  <c r="W109" i="1" s="1"/>
  <c r="T395" i="1"/>
  <c r="W395" i="1" s="1"/>
  <c r="T898" i="1"/>
  <c r="W898" i="1" s="1"/>
  <c r="T804" i="1"/>
  <c r="W804" i="1" s="1"/>
  <c r="T456" i="1"/>
  <c r="W456" i="1" s="1"/>
  <c r="T133" i="1"/>
  <c r="W133" i="1" s="1"/>
  <c r="T425" i="1"/>
  <c r="W425" i="1" s="1"/>
  <c r="T252" i="1"/>
  <c r="W252" i="1" s="1"/>
  <c r="T749" i="1"/>
  <c r="W749" i="1" s="1"/>
  <c r="T548" i="1"/>
  <c r="W548" i="1" s="1"/>
  <c r="T353" i="1"/>
  <c r="W353" i="1" s="1"/>
  <c r="T366" i="1"/>
  <c r="W366" i="1" s="1"/>
  <c r="T675" i="1"/>
  <c r="W675" i="1" s="1"/>
  <c r="T415" i="1"/>
  <c r="W415" i="1" s="1"/>
  <c r="T785" i="1"/>
  <c r="W785" i="1" s="1"/>
  <c r="T528" i="1"/>
  <c r="W528" i="1" s="1"/>
  <c r="T196" i="1"/>
  <c r="W196" i="1" s="1"/>
  <c r="T303" i="1"/>
  <c r="W303" i="1" s="1"/>
  <c r="T477" i="1"/>
  <c r="W477" i="1" s="1"/>
  <c r="T799" i="1"/>
  <c r="W799" i="1" s="1"/>
  <c r="T182" i="1"/>
  <c r="W182" i="1" s="1"/>
  <c r="T693" i="1"/>
  <c r="W693" i="1" s="1"/>
  <c r="T529" i="1"/>
  <c r="W529" i="1" s="1"/>
  <c r="T282" i="1"/>
  <c r="W282" i="1" s="1"/>
  <c r="T28" i="1"/>
  <c r="W28" i="1" s="1"/>
  <c r="T831" i="1"/>
  <c r="W831" i="1" s="1"/>
  <c r="T558" i="1"/>
  <c r="W558" i="1" s="1"/>
  <c r="T554" i="1"/>
  <c r="W554" i="1" s="1"/>
  <c r="T847" i="1"/>
  <c r="W847" i="1" s="1"/>
  <c r="T197" i="1"/>
  <c r="T403" i="1"/>
  <c r="W403" i="1" s="1"/>
  <c r="T639" i="1"/>
  <c r="W639" i="1" s="1"/>
  <c r="T224" i="1"/>
  <c r="W224" i="1" s="1"/>
  <c r="T350" i="1"/>
  <c r="W350" i="1" s="1"/>
  <c r="T394" i="1"/>
  <c r="W394" i="1" s="1"/>
  <c r="T829" i="1"/>
  <c r="W829" i="1" s="1"/>
  <c r="T444" i="1"/>
  <c r="W444" i="1" s="1"/>
  <c r="T835" i="1"/>
  <c r="T858" i="1"/>
  <c r="W858" i="1" s="1"/>
  <c r="T880" i="1"/>
  <c r="W880" i="1" s="1"/>
  <c r="T520" i="1"/>
  <c r="W520" i="1" s="1"/>
  <c r="T779" i="1"/>
  <c r="W779" i="1" s="1"/>
  <c r="T876" i="1"/>
  <c r="W876" i="1" s="1"/>
  <c r="T335" i="1"/>
  <c r="W335" i="1" s="1"/>
  <c r="T539" i="1"/>
  <c r="W539" i="1" s="1"/>
  <c r="T565" i="1"/>
  <c r="W565" i="1" s="1"/>
  <c r="T82" i="1"/>
  <c r="W82" i="1" s="1"/>
  <c r="T398" i="1"/>
  <c r="W398" i="1" s="1"/>
  <c r="T281" i="1"/>
  <c r="W281" i="1" s="1"/>
  <c r="T681" i="1"/>
  <c r="W681" i="1" s="1"/>
  <c r="T166" i="1"/>
  <c r="W166" i="1" s="1"/>
  <c r="T655" i="1"/>
  <c r="W655" i="1" s="1"/>
  <c r="T377" i="1"/>
  <c r="W377" i="1" s="1"/>
  <c r="T79" i="1"/>
  <c r="W79" i="1" s="1"/>
  <c r="T142" i="1"/>
  <c r="W142" i="1" s="1"/>
  <c r="T875" i="1"/>
  <c r="W875" i="1" s="1"/>
  <c r="T640" i="1"/>
  <c r="W640" i="1" s="1"/>
  <c r="T434" i="1"/>
  <c r="W434" i="1" s="1"/>
  <c r="T56" i="1"/>
  <c r="W56" i="1" s="1"/>
  <c r="T668" i="1"/>
  <c r="W668" i="1" s="1"/>
  <c r="T488" i="1"/>
  <c r="W488" i="1" s="1"/>
  <c r="T870" i="1"/>
  <c r="W870" i="1" s="1"/>
  <c r="T322" i="1"/>
  <c r="W322" i="1" s="1"/>
  <c r="T275" i="1"/>
  <c r="W275" i="1" s="1"/>
  <c r="T52" i="1"/>
  <c r="W52" i="1" s="1"/>
  <c r="T669" i="1"/>
  <c r="W669" i="1" s="1"/>
  <c r="T270" i="1"/>
  <c r="W270" i="1" s="1"/>
  <c r="T58" i="1"/>
  <c r="W58" i="1" s="1"/>
  <c r="T244" i="1"/>
  <c r="W244" i="1" s="1"/>
  <c r="T688" i="1"/>
  <c r="W688" i="1" s="1"/>
  <c r="T380" i="1"/>
  <c r="W380" i="1" s="1"/>
  <c r="T391" i="1"/>
  <c r="W391" i="1" s="1"/>
  <c r="T821" i="1"/>
  <c r="W821" i="1" s="1"/>
  <c r="T101" i="1"/>
  <c r="W101" i="1" s="1"/>
  <c r="T318" i="1"/>
  <c r="W318" i="1" s="1"/>
  <c r="T899" i="1"/>
  <c r="W899" i="1" s="1"/>
  <c r="T532" i="1"/>
  <c r="W532" i="1" s="1"/>
  <c r="T591" i="1"/>
  <c r="W591" i="1" s="1"/>
  <c r="T783" i="1"/>
  <c r="W783" i="1" s="1"/>
  <c r="T606" i="1"/>
  <c r="W606" i="1" s="1"/>
  <c r="T642" i="1"/>
  <c r="W642" i="1" s="1"/>
  <c r="T756" i="1"/>
  <c r="W756" i="1" s="1"/>
  <c r="T547" i="1"/>
  <c r="W547" i="1" s="1"/>
  <c r="T427" i="1"/>
  <c r="W427" i="1" s="1"/>
  <c r="T664" i="1"/>
  <c r="W664" i="1" s="1"/>
  <c r="T157" i="1"/>
  <c r="W157" i="1" s="1"/>
  <c r="T384" i="1"/>
  <c r="W384" i="1" s="1"/>
  <c r="T701" i="1"/>
  <c r="W701" i="1" s="1"/>
  <c r="T849" i="1"/>
  <c r="W849" i="1" s="1"/>
  <c r="T800" i="1"/>
  <c r="W800" i="1" s="1"/>
  <c r="T774" i="1"/>
  <c r="W774" i="1" s="1"/>
  <c r="T665" i="1"/>
  <c r="W665" i="1" s="1"/>
  <c r="T412" i="1"/>
  <c r="W412" i="1" s="1"/>
  <c r="T720" i="1"/>
  <c r="W720" i="1" s="1"/>
  <c r="T793" i="1"/>
  <c r="W793" i="1" s="1"/>
  <c r="T823" i="1"/>
  <c r="W823" i="1" s="1"/>
  <c r="T292" i="1"/>
  <c r="W292" i="1" s="1"/>
  <c r="T689" i="1"/>
  <c r="W689" i="1" s="1"/>
  <c r="T551" i="1"/>
  <c r="W551" i="1" s="1"/>
  <c r="T685" i="1"/>
  <c r="W685" i="1" s="1"/>
  <c r="T23" i="1"/>
  <c r="W23" i="1" s="1"/>
  <c r="T582" i="1"/>
  <c r="W582" i="1" s="1"/>
  <c r="T210" i="1"/>
  <c r="W210" i="1" s="1"/>
  <c r="T465" i="1"/>
  <c r="W465" i="1" s="1"/>
  <c r="T924" i="1"/>
  <c r="W924" i="1" s="1"/>
  <c r="T757" i="1"/>
  <c r="W757" i="1" s="1"/>
  <c r="T332" i="1"/>
  <c r="W332" i="1" s="1"/>
  <c r="T458" i="1"/>
  <c r="W458" i="1" s="1"/>
  <c r="T781" i="1"/>
  <c r="W781" i="1" s="1"/>
  <c r="T306" i="1"/>
  <c r="W306" i="1" s="1"/>
  <c r="T293" i="1"/>
  <c r="W293" i="1" s="1"/>
  <c r="T160" i="1"/>
  <c r="W160" i="1" s="1"/>
  <c r="T66" i="1"/>
  <c r="W66" i="1" s="1"/>
  <c r="T902" i="1"/>
  <c r="W902" i="1" s="1"/>
  <c r="T130" i="1"/>
  <c r="W130" i="1" s="1"/>
  <c r="T580" i="1"/>
  <c r="W580" i="1" s="1"/>
  <c r="T588" i="1"/>
  <c r="W588" i="1" s="1"/>
  <c r="T619" i="1"/>
  <c r="W619" i="1" s="1"/>
  <c r="T25" i="1"/>
  <c r="W25" i="1" s="1"/>
  <c r="T256" i="1"/>
  <c r="W256" i="1" s="1"/>
  <c r="T914" i="1"/>
  <c r="W914" i="1" s="1"/>
  <c r="T9" i="1"/>
  <c r="W9" i="1" s="1"/>
  <c r="T313" i="1"/>
  <c r="W313" i="1" s="1"/>
  <c r="T73" i="1"/>
  <c r="W73" i="1" s="1"/>
  <c r="T392" i="1"/>
  <c r="W392" i="1" s="1"/>
  <c r="T717" i="1"/>
  <c r="W717" i="1" s="1"/>
  <c r="T345" i="1"/>
  <c r="W345" i="1" s="1"/>
  <c r="T250" i="1"/>
  <c r="W250" i="1" s="1"/>
  <c r="T677" i="1"/>
  <c r="W677" i="1" s="1"/>
  <c r="T508" i="1"/>
  <c r="W508" i="1" s="1"/>
  <c r="T98" i="1"/>
  <c r="W98" i="1" s="1"/>
  <c r="T459" i="1"/>
  <c r="W459" i="1" s="1"/>
  <c r="T592" i="1"/>
  <c r="W592" i="1" s="1"/>
  <c r="T791" i="1"/>
  <c r="W791" i="1" s="1"/>
  <c r="T138" i="1"/>
  <c r="W138" i="1" s="1"/>
  <c r="T406" i="1"/>
  <c r="W406" i="1" s="1"/>
  <c r="T178" i="1"/>
  <c r="W178" i="1" s="1"/>
  <c r="T387" i="1"/>
  <c r="W387" i="1" s="1"/>
  <c r="T343" i="1"/>
  <c r="W343" i="1" s="1"/>
  <c r="T253" i="1"/>
  <c r="W253" i="1" s="1"/>
  <c r="T604" i="1"/>
  <c r="W604" i="1" s="1"/>
  <c r="T653" i="1"/>
  <c r="W653" i="1" s="1"/>
  <c r="T126" i="1"/>
  <c r="W126" i="1" s="1"/>
  <c r="T64" i="1"/>
  <c r="W64" i="1" s="1"/>
  <c r="T647" i="1"/>
  <c r="W647" i="1" s="1"/>
  <c r="T298" i="1"/>
  <c r="W298" i="1" s="1"/>
  <c r="T269" i="1"/>
  <c r="W269" i="1" s="1"/>
  <c r="T116" i="1"/>
  <c r="W116" i="1" s="1"/>
  <c r="T572" i="1"/>
  <c r="W572" i="1" s="1"/>
  <c r="T620" i="1"/>
  <c r="W620" i="1" s="1"/>
  <c r="T187" i="1"/>
  <c r="W187" i="1" s="1"/>
  <c r="T585" i="1"/>
  <c r="W585" i="1" s="1"/>
  <c r="T536" i="1"/>
  <c r="W536" i="1" s="1"/>
  <c r="T452" i="1"/>
  <c r="W452" i="1" s="1"/>
  <c r="T652" i="1"/>
  <c r="W652" i="1" s="1"/>
  <c r="T228" i="1"/>
  <c r="W228" i="1" s="1"/>
  <c r="T139" i="1"/>
  <c r="W139" i="1" s="1"/>
  <c r="T920" i="1"/>
  <c r="W920" i="1" s="1"/>
  <c r="T388" i="1"/>
  <c r="W388" i="1" s="1"/>
  <c r="T202" i="1"/>
  <c r="W202" i="1" s="1"/>
  <c r="T504" i="1"/>
  <c r="W504" i="1" s="1"/>
  <c r="T537" i="1"/>
  <c r="W537" i="1" s="1"/>
  <c r="T691" i="1"/>
  <c r="W691" i="1" s="1"/>
  <c r="T463" i="1"/>
  <c r="W463" i="1" s="1"/>
  <c r="T236" i="1"/>
  <c r="W236" i="1" s="1"/>
  <c r="T624" i="1"/>
  <c r="W624" i="1" s="1"/>
  <c r="T235" i="1"/>
  <c r="W235" i="1" s="1"/>
  <c r="T423" i="1"/>
  <c r="W423" i="1" s="1"/>
  <c r="T843" i="1"/>
  <c r="W843" i="1" s="1"/>
  <c r="T517" i="1"/>
  <c r="W517" i="1" s="1"/>
  <c r="T247" i="1"/>
  <c r="W247" i="1" s="1"/>
  <c r="T552" i="1"/>
  <c r="W552" i="1" s="1"/>
  <c r="T569" i="1"/>
  <c r="W569" i="1" s="1"/>
  <c r="T494" i="1"/>
  <c r="W494" i="1" s="1"/>
  <c r="T564" i="1"/>
  <c r="W564" i="1" s="1"/>
  <c r="T629" i="1"/>
  <c r="W629" i="1" s="1"/>
  <c r="T265" i="1"/>
  <c r="W265" i="1" s="1"/>
  <c r="T656" i="1"/>
  <c r="W656" i="1" s="1"/>
  <c r="T159" i="1"/>
  <c r="W159" i="1" s="1"/>
  <c r="T935" i="1"/>
  <c r="W935" i="1" s="1"/>
  <c r="T832" i="1"/>
  <c r="W832" i="1" s="1"/>
  <c r="T928" i="1"/>
  <c r="W928" i="1" s="1"/>
  <c r="T574" i="1"/>
  <c r="W574" i="1" s="1"/>
  <c r="T437" i="1"/>
  <c r="W437" i="1" s="1"/>
  <c r="T274" i="1"/>
  <c r="W274" i="1" s="1"/>
  <c r="T810" i="1"/>
  <c r="W810" i="1" s="1"/>
  <c r="T855" i="1"/>
  <c r="W855" i="1" s="1"/>
  <c r="T213" i="1"/>
  <c r="W213" i="1" s="1"/>
  <c r="T667" i="1"/>
  <c r="W667" i="1" s="1"/>
  <c r="T357" i="1"/>
  <c r="W357" i="1" s="1"/>
  <c r="T317" i="1"/>
  <c r="W317" i="1" s="1"/>
  <c r="T931" i="1"/>
  <c r="W931" i="1" s="1"/>
  <c r="T608" i="1"/>
  <c r="W608" i="1" s="1"/>
  <c r="T32" i="1"/>
  <c r="W32" i="1" s="1"/>
  <c r="T874" i="1"/>
  <c r="W874" i="1" s="1"/>
  <c r="T605" i="1"/>
  <c r="W605" i="1" s="1"/>
  <c r="T402" i="1"/>
  <c r="W402" i="1" s="1"/>
  <c r="T430" i="1"/>
  <c r="W430" i="1" s="1"/>
  <c r="T869" i="1"/>
  <c r="W869" i="1" s="1"/>
  <c r="T190" i="1"/>
  <c r="W190" i="1" s="1"/>
  <c r="T546" i="1"/>
  <c r="W546" i="1" s="1"/>
  <c r="T321" i="1"/>
  <c r="W321" i="1" s="1"/>
  <c r="T699" i="1"/>
  <c r="W699" i="1" s="1"/>
  <c r="T730" i="1"/>
  <c r="W730" i="1" s="1"/>
  <c r="T888" i="1"/>
  <c r="W888" i="1" s="1"/>
  <c r="T340" i="1"/>
  <c r="W340" i="1" s="1"/>
  <c r="T697" i="1"/>
  <c r="W697" i="1" s="1"/>
  <c r="T827" i="1"/>
  <c r="W827" i="1" s="1"/>
  <c r="T850" i="1"/>
  <c r="W850" i="1" s="1"/>
  <c r="T341" i="1"/>
  <c r="W341" i="1" s="1"/>
  <c r="T649" i="1"/>
  <c r="W649" i="1" s="1"/>
  <c r="T405" i="1"/>
  <c r="W405" i="1" s="1"/>
  <c r="T234" i="1"/>
  <c r="W234" i="1" s="1"/>
  <c r="T291" i="1"/>
  <c r="W291" i="1" s="1"/>
  <c r="T276" i="1"/>
  <c r="W276" i="1" s="1"/>
  <c r="T376" i="1"/>
  <c r="W376" i="1" s="1"/>
  <c r="T641" i="1"/>
  <c r="W641" i="1" s="1"/>
  <c r="T127" i="1"/>
  <c r="W127" i="1" s="1"/>
  <c r="T729" i="1"/>
  <c r="W729" i="1" s="1"/>
  <c r="T72" i="1"/>
  <c r="W72" i="1" s="1"/>
  <c r="T867" i="1"/>
  <c r="W867" i="1" s="1"/>
  <c r="T864" i="1"/>
  <c r="W864" i="1" s="1"/>
  <c r="T339" i="1"/>
  <c r="W339" i="1" s="1"/>
  <c r="T713" i="1"/>
  <c r="W713" i="1" s="1"/>
  <c r="T583" i="1"/>
  <c r="W583" i="1" s="1"/>
  <c r="T751" i="1"/>
  <c r="W751" i="1" s="1"/>
  <c r="T143" i="1"/>
  <c r="W143" i="1" s="1"/>
  <c r="T76" i="1"/>
  <c r="W76" i="1" s="1"/>
  <c r="T521" i="1"/>
  <c r="W521" i="1" s="1"/>
  <c r="T472" i="1"/>
  <c r="W472" i="1" s="1"/>
  <c r="T500" i="1"/>
  <c r="W500" i="1" s="1"/>
  <c r="T906" i="1"/>
  <c r="W906" i="1" s="1"/>
  <c r="T863" i="1"/>
  <c r="W863" i="1" s="1"/>
  <c r="T451" i="1"/>
  <c r="W451" i="1" s="1"/>
  <c r="T44" i="1"/>
  <c r="W44" i="1" s="1"/>
  <c r="T807" i="1"/>
  <c r="W807" i="1" s="1"/>
  <c r="T381" i="1"/>
  <c r="W381" i="1" s="1"/>
  <c r="T428" i="1"/>
  <c r="W428" i="1" s="1"/>
  <c r="T923" i="1"/>
  <c r="W923" i="1" s="1"/>
  <c r="T625" i="1"/>
  <c r="W625" i="1" s="1"/>
  <c r="T316" i="1"/>
  <c r="W316" i="1" s="1"/>
  <c r="T559" i="1"/>
  <c r="W559" i="1" s="1"/>
  <c r="T261" i="1"/>
  <c r="W261" i="1" s="1"/>
  <c r="T132" i="1"/>
  <c r="W132" i="1" s="1"/>
  <c r="T418" i="1"/>
  <c r="W418" i="1" s="1"/>
  <c r="T654" i="1"/>
  <c r="W654" i="1" s="1"/>
  <c r="T570" i="1"/>
  <c r="W570" i="1" s="1"/>
  <c r="T35" i="1"/>
  <c r="W35" i="1" s="1"/>
  <c r="T732" i="1"/>
  <c r="W732" i="1" s="1"/>
  <c r="T375" i="1"/>
  <c r="W375" i="1" s="1"/>
  <c r="T34" i="1"/>
  <c r="W34" i="1" s="1"/>
  <c r="T489" i="1"/>
  <c r="W489" i="1" s="1"/>
  <c r="T886" i="1"/>
  <c r="W886" i="1" s="1"/>
  <c r="T922" i="1"/>
  <c r="W922" i="1" s="1"/>
  <c r="T603" i="1"/>
  <c r="W603" i="1" s="1"/>
  <c r="T188" i="1"/>
  <c r="W188" i="1" s="1"/>
  <c r="T331" i="1"/>
  <c r="W331" i="1" s="1"/>
  <c r="T476" i="1"/>
  <c r="W476" i="1" s="1"/>
  <c r="T510" i="1"/>
  <c r="W510" i="1" s="1"/>
  <c r="T39" i="1"/>
  <c r="W39" i="1" s="1"/>
  <c r="T84" i="1"/>
  <c r="W84" i="1" s="1"/>
  <c r="T104" i="1"/>
  <c r="W104" i="1" s="1"/>
  <c r="T851" i="1"/>
  <c r="W851" i="1" s="1"/>
  <c r="T767" i="1"/>
  <c r="W767" i="1" s="1"/>
  <c r="T597" i="1"/>
  <c r="W597" i="1" s="1"/>
  <c r="T290" i="1"/>
  <c r="W290" i="1" s="1"/>
  <c r="T912" i="1"/>
  <c r="W912" i="1" s="1"/>
  <c r="T834" i="1"/>
  <c r="W834" i="1" s="1"/>
  <c r="T358" i="1"/>
  <c r="W358" i="1" s="1"/>
  <c r="T362" i="1"/>
  <c r="W362" i="1" s="1"/>
  <c r="T595" i="1"/>
  <c r="W595" i="1" s="1"/>
  <c r="T710" i="1"/>
  <c r="W710" i="1" s="1"/>
  <c r="T37" i="1"/>
  <c r="W37" i="1" s="1"/>
  <c r="T535" i="1"/>
  <c r="W535" i="1" s="1"/>
  <c r="T255" i="1"/>
  <c r="W255" i="1" s="1"/>
  <c r="T883" i="1"/>
  <c r="W883" i="1" s="1"/>
  <c r="T200" i="1"/>
  <c r="W200" i="1" s="1"/>
  <c r="T637" i="1"/>
  <c r="W637" i="1" s="1"/>
  <c r="T93" i="1"/>
  <c r="W93" i="1" s="1"/>
  <c r="T227" i="1"/>
  <c r="W227" i="1" s="1"/>
  <c r="T179" i="1"/>
  <c r="W179" i="1" s="1"/>
  <c r="T53" i="1"/>
  <c r="W53" i="1" s="1"/>
  <c r="T498" i="1"/>
  <c r="W498" i="1" s="1"/>
  <c r="T92" i="1"/>
  <c r="W92" i="1" s="1"/>
  <c r="T679" i="1"/>
  <c r="W679" i="1" s="1"/>
  <c r="T703" i="1"/>
  <c r="W703" i="1" s="1"/>
  <c r="T442" i="1"/>
  <c r="W442" i="1" s="1"/>
  <c r="T46" i="1"/>
  <c r="W46" i="1" s="1"/>
  <c r="T78" i="1"/>
  <c r="W78" i="1" s="1"/>
  <c r="T714" i="1"/>
  <c r="W714" i="1" s="1"/>
  <c r="T493" i="1"/>
  <c r="W493" i="1" s="1"/>
  <c r="T417" i="1"/>
  <c r="W417" i="1" s="1"/>
  <c r="T776" i="1"/>
  <c r="W776" i="1" s="1"/>
  <c r="T120" i="1"/>
  <c r="W120" i="1" s="1"/>
  <c r="T396" i="1"/>
  <c r="W396" i="1" s="1"/>
  <c r="T469" i="1"/>
  <c r="W469" i="1" s="1"/>
  <c r="T457" i="1"/>
  <c r="W457" i="1" s="1"/>
  <c r="T300" i="1"/>
  <c r="W300" i="1" s="1"/>
  <c r="T254" i="1"/>
  <c r="W254" i="1" s="1"/>
  <c r="T419" i="1"/>
  <c r="W419" i="1" s="1"/>
  <c r="T348" i="1"/>
  <c r="W348" i="1" s="1"/>
  <c r="T216" i="1"/>
  <c r="W216" i="1" s="1"/>
  <c r="T631" i="1"/>
  <c r="W631" i="1" s="1"/>
  <c r="T146" i="1"/>
  <c r="W146" i="1" s="1"/>
  <c r="T88" i="1"/>
  <c r="W88" i="1" s="1"/>
  <c r="T185" i="1"/>
  <c r="W185" i="1" s="1"/>
  <c r="T135" i="1"/>
  <c r="W135" i="1" s="1"/>
  <c r="T385" i="1"/>
  <c r="W385" i="1" s="1"/>
  <c r="T475" i="1"/>
  <c r="W475" i="1" s="1"/>
  <c r="T716" i="1"/>
  <c r="W716" i="1" s="1"/>
  <c r="T768" i="1"/>
  <c r="W768" i="1" s="1"/>
  <c r="T277" i="1"/>
  <c r="W277" i="1" s="1"/>
  <c r="T170" i="1"/>
  <c r="W170" i="1" s="1"/>
  <c r="T480" i="1"/>
  <c r="W480" i="1" s="1"/>
  <c r="T77" i="1"/>
  <c r="W77" i="1" s="1"/>
  <c r="T258" i="1"/>
  <c r="W258" i="1" s="1"/>
  <c r="T567" i="1"/>
  <c r="W567" i="1" s="1"/>
  <c r="T203" i="1"/>
  <c r="W203" i="1" s="1"/>
  <c r="T905" i="1"/>
  <c r="W905" i="1" s="1"/>
  <c r="T600" i="1"/>
  <c r="W600" i="1" s="1"/>
  <c r="T443" i="1"/>
  <c r="W443" i="1" s="1"/>
  <c r="T636" i="1"/>
  <c r="W636" i="1" s="1"/>
  <c r="T752" i="1"/>
  <c r="W752" i="1" s="1"/>
  <c r="T894" i="1"/>
  <c r="W894" i="1" s="1"/>
  <c r="T264" i="1"/>
  <c r="W264" i="1" s="1"/>
  <c r="T21" i="1"/>
  <c r="W21" i="1" s="1"/>
  <c r="T233" i="1"/>
  <c r="W233" i="1" s="1"/>
  <c r="T125" i="1"/>
  <c r="W125" i="1" s="1"/>
  <c r="T355" i="1"/>
  <c r="W355" i="1" s="1"/>
  <c r="T790" i="1"/>
  <c r="W790" i="1" s="1"/>
  <c r="T759" i="1"/>
  <c r="W759" i="1" s="1"/>
  <c r="T778" i="1"/>
  <c r="W778" i="1" s="1"/>
  <c r="T904" i="1"/>
  <c r="W904" i="1" s="1"/>
  <c r="T775" i="1"/>
  <c r="W775" i="1" s="1"/>
  <c r="T473" i="1"/>
  <c r="W473" i="1" s="1"/>
  <c r="T232" i="1"/>
  <c r="W232" i="1" s="1"/>
  <c r="T739" i="1"/>
  <c r="W739" i="1" s="1"/>
  <c r="T524" i="1"/>
  <c r="W524" i="1" s="1"/>
  <c r="T884" i="1"/>
  <c r="W884" i="1" s="1"/>
  <c r="T723" i="1"/>
  <c r="W723" i="1" s="1"/>
  <c r="T326" i="1"/>
  <c r="W326" i="1" s="1"/>
  <c r="T356" i="1"/>
  <c r="W356" i="1" s="1"/>
  <c r="T389" i="1"/>
  <c r="W389" i="1" s="1"/>
  <c r="T436" i="1"/>
  <c r="W436" i="1" s="1"/>
  <c r="T748" i="1"/>
  <c r="W748" i="1" s="1"/>
  <c r="T638" i="1"/>
  <c r="W638" i="1" s="1"/>
  <c r="T205" i="1"/>
  <c r="W205" i="1" s="1"/>
  <c r="T379" i="1"/>
  <c r="W379" i="1" s="1"/>
  <c r="T302" i="1"/>
  <c r="W302" i="1" s="1"/>
  <c r="T36" i="1"/>
  <c r="W36" i="1" s="1"/>
  <c r="T8" i="1"/>
  <c r="W8" i="1" s="1"/>
  <c r="T359" i="1"/>
  <c r="W359" i="1" s="1"/>
  <c r="T797" i="1"/>
  <c r="W797" i="1" s="1"/>
  <c r="T438" i="1"/>
  <c r="W438" i="1" s="1"/>
  <c r="T309" i="1"/>
  <c r="W309" i="1" s="1"/>
  <c r="T482" i="1"/>
  <c r="W482" i="1" s="1"/>
  <c r="T727" i="1"/>
  <c r="W727" i="1" s="1"/>
  <c r="T505" i="1"/>
  <c r="W505" i="1" s="1"/>
  <c r="T587" i="1"/>
  <c r="W587" i="1" s="1"/>
  <c r="T722" i="1"/>
  <c r="W722" i="1" s="1"/>
  <c r="T786" i="1"/>
  <c r="W786" i="1" s="1"/>
  <c r="T692" i="1"/>
  <c r="W692" i="1" s="1"/>
  <c r="T136" i="1"/>
  <c r="W136" i="1" s="1"/>
  <c r="T374" i="1"/>
  <c r="W374" i="1" s="1"/>
  <c r="T137" i="1"/>
  <c r="W137" i="1" s="1"/>
  <c r="T409" i="1"/>
  <c r="W409" i="1" s="1"/>
  <c r="T627" i="1"/>
  <c r="W627" i="1" s="1"/>
  <c r="T726" i="1"/>
  <c r="W726" i="1" s="1"/>
  <c r="T601" i="1"/>
  <c r="W601" i="1" s="1"/>
  <c r="T683" i="1"/>
  <c r="W683" i="1" s="1"/>
  <c r="T106" i="1"/>
  <c r="W106" i="1" s="1"/>
  <c r="T830" i="1"/>
  <c r="W830" i="1" s="1"/>
  <c r="T285" i="1"/>
  <c r="W285" i="1" s="1"/>
  <c r="T896" i="1"/>
  <c r="W896" i="1" s="1"/>
  <c r="T833" i="1"/>
  <c r="W833" i="1" s="1"/>
  <c r="T890" i="1"/>
  <c r="W890" i="1" s="1"/>
  <c r="T173" i="1"/>
  <c r="W173" i="1" s="1"/>
  <c r="T327" i="1"/>
  <c r="W327" i="1" s="1"/>
  <c r="T164" i="1"/>
  <c r="W164" i="1" s="1"/>
  <c r="T373" i="1"/>
  <c r="W373" i="1" s="1"/>
  <c r="T128" i="1"/>
  <c r="W128" i="1" s="1"/>
  <c r="T31" i="1"/>
  <c r="W31" i="1" s="1"/>
  <c r="T589" i="1"/>
  <c r="W589" i="1" s="1"/>
  <c r="T71" i="1"/>
  <c r="W71" i="1" s="1"/>
  <c r="T764" i="1"/>
  <c r="W764" i="1" s="1"/>
  <c r="T765" i="1"/>
  <c r="W765" i="1" s="1"/>
  <c r="T450" i="1"/>
  <c r="W450" i="1" s="1"/>
  <c r="T523" i="1"/>
  <c r="W523" i="1" s="1"/>
  <c r="T881" i="1"/>
  <c r="W881" i="1" s="1"/>
  <c r="T110" i="1"/>
  <c r="W110" i="1" s="1"/>
  <c r="T811" i="1"/>
  <c r="W811" i="1" s="1"/>
  <c r="T540" i="1"/>
  <c r="W540" i="1" s="1"/>
  <c r="T736" i="1"/>
  <c r="W736" i="1" s="1"/>
  <c r="T878" i="1"/>
  <c r="W878" i="1" s="1"/>
  <c r="T245" i="1"/>
  <c r="W245" i="1" s="1"/>
  <c r="T382" i="1"/>
  <c r="W382" i="1" s="1"/>
  <c r="T83" i="1"/>
  <c r="W83" i="1" s="1"/>
  <c r="T837" i="1"/>
  <c r="W837" i="1" s="1"/>
  <c r="T470" i="1"/>
  <c r="W470" i="1" s="1"/>
  <c r="T514" i="1"/>
  <c r="W514" i="1" s="1"/>
  <c r="T257" i="1"/>
  <c r="W257" i="1" s="1"/>
  <c r="T903" i="1"/>
  <c r="W903" i="1" s="1"/>
  <c r="T342" i="1"/>
  <c r="W342" i="1" s="1"/>
  <c r="T690" i="1"/>
  <c r="W690" i="1" s="1"/>
  <c r="T856" i="1"/>
  <c r="W856" i="1" s="1"/>
  <c r="T259" i="1"/>
  <c r="W259" i="1" s="1"/>
  <c r="T937" i="1"/>
  <c r="W937" i="1" s="1"/>
  <c r="T556" i="1"/>
  <c r="W556" i="1" s="1"/>
  <c r="T623" i="1"/>
  <c r="W623" i="1" s="1"/>
  <c r="T815" i="1"/>
  <c r="W815" i="1" s="1"/>
  <c r="T239" i="1"/>
  <c r="W239" i="1" s="1"/>
  <c r="T907" i="1"/>
  <c r="W907" i="1" s="1"/>
  <c r="T512" i="1"/>
  <c r="W512" i="1" s="1"/>
  <c r="T194" i="1"/>
  <c r="W194" i="1" s="1"/>
  <c r="T440" i="1"/>
  <c r="W440" i="1" s="1"/>
  <c r="T163" i="1"/>
  <c r="W163" i="1" s="1"/>
  <c r="T746" i="1"/>
  <c r="W746" i="1" s="1"/>
  <c r="T872" i="1"/>
  <c r="W872" i="1" s="1"/>
  <c r="T686" i="1"/>
  <c r="W686" i="1" s="1"/>
  <c r="T481" i="1"/>
  <c r="W481" i="1" s="1"/>
  <c r="T10" i="1"/>
  <c r="W10" i="1" s="1"/>
  <c r="T70" i="1"/>
  <c r="W70" i="1" s="1"/>
  <c r="T97" i="1"/>
  <c r="W97" i="1" s="1"/>
  <c r="T707" i="1"/>
  <c r="W707" i="1" s="1"/>
  <c r="T117" i="1"/>
  <c r="W117" i="1" s="1"/>
  <c r="T760" i="1"/>
  <c r="W760" i="1" s="1"/>
  <c r="T468" i="1"/>
  <c r="W468" i="1" s="1"/>
  <c r="T543" i="1"/>
  <c r="W543" i="1" s="1"/>
  <c r="T933" i="1"/>
  <c r="W933" i="1" s="1"/>
  <c r="T96" i="1"/>
  <c r="W96" i="1" s="1"/>
  <c r="T708" i="1"/>
  <c r="W708" i="1" s="1"/>
  <c r="T650" i="1"/>
  <c r="W650" i="1" s="1"/>
  <c r="T770" i="1"/>
  <c r="W770" i="1" s="1"/>
  <c r="T103" i="1"/>
  <c r="W103" i="1" s="1"/>
  <c r="T225" i="1"/>
  <c r="W225" i="1" s="1"/>
  <c r="T568" i="1"/>
  <c r="W568" i="1" s="1"/>
  <c r="T118" i="1"/>
  <c r="W118" i="1" s="1"/>
  <c r="T909" i="1"/>
  <c r="W909" i="1" s="1"/>
  <c r="T86" i="1"/>
  <c r="W86" i="1" s="1"/>
  <c r="T134" i="1"/>
  <c r="W134" i="1" s="1"/>
  <c r="T94" i="1"/>
  <c r="W94" i="1" s="1"/>
  <c r="T408" i="1"/>
  <c r="W408" i="1" s="1"/>
  <c r="T153" i="1"/>
  <c r="W153" i="1" s="1"/>
  <c r="T813" i="1"/>
  <c r="W813" i="1" s="1"/>
  <c r="T819" i="1"/>
  <c r="W819" i="1" s="1"/>
  <c r="T918" i="1"/>
  <c r="W918" i="1" s="1"/>
  <c r="T447" i="1"/>
  <c r="W447" i="1" s="1"/>
  <c r="T441" i="1"/>
  <c r="W441" i="1" s="1"/>
  <c r="T411" i="1"/>
  <c r="W411" i="1" s="1"/>
  <c r="T745" i="1"/>
  <c r="W745" i="1" s="1"/>
  <c r="T671" i="1"/>
  <c r="W671" i="1" s="1"/>
  <c r="T871" i="1"/>
  <c r="W871" i="1" s="1"/>
  <c r="T207" i="1"/>
  <c r="W207" i="1" s="1"/>
  <c r="T702" i="1"/>
  <c r="W702" i="1" s="1"/>
  <c r="T267" i="1"/>
  <c r="W267" i="1" s="1"/>
  <c r="T938" i="1"/>
  <c r="W938" i="1" s="1"/>
  <c r="T416" i="1"/>
  <c r="W416" i="1" s="1"/>
  <c r="T218" i="1"/>
  <c r="W218" i="1" s="1"/>
  <c r="T651" i="1"/>
  <c r="W651" i="1" s="1"/>
  <c r="T873" i="1"/>
  <c r="W873" i="1" s="1"/>
  <c r="T852" i="1"/>
  <c r="W852" i="1" s="1"/>
  <c r="T148" i="1"/>
  <c r="W148" i="1" s="1"/>
  <c r="T657" i="1"/>
  <c r="W657" i="1" s="1"/>
  <c r="T795" i="1"/>
  <c r="W795" i="1" s="1"/>
  <c r="T818" i="1"/>
  <c r="W818" i="1" s="1"/>
  <c r="T836" i="1"/>
  <c r="W836" i="1" s="1"/>
  <c r="T414" i="1"/>
  <c r="W414" i="1" s="1"/>
  <c r="T177" i="1"/>
  <c r="W177" i="1" s="1"/>
  <c r="T758" i="1"/>
  <c r="W758" i="1" s="1"/>
  <c r="T68" i="1"/>
  <c r="W68" i="1" s="1"/>
  <c r="T308" i="1"/>
  <c r="W308" i="1" s="1"/>
  <c r="T715" i="1"/>
  <c r="W715" i="1" s="1"/>
  <c r="T921" i="1"/>
  <c r="W921" i="1" s="1"/>
  <c r="T724" i="1"/>
  <c r="W724" i="1" s="1"/>
  <c r="T184" i="1"/>
  <c r="W184" i="1" s="1"/>
  <c r="T455" i="1"/>
  <c r="W455" i="1" s="1"/>
  <c r="T696" i="1"/>
  <c r="W696" i="1" s="1"/>
  <c r="T287" i="1"/>
  <c r="W287" i="1" s="1"/>
  <c r="T895" i="1"/>
  <c r="W895" i="1" s="1"/>
  <c r="T13" i="1"/>
  <c r="W13" i="1" s="1"/>
  <c r="T466" i="1"/>
  <c r="W466" i="1" s="1"/>
  <c r="T454" i="1"/>
  <c r="W454" i="1" s="1"/>
  <c r="T853" i="1"/>
  <c r="W853" i="1" s="1"/>
  <c r="T162" i="1"/>
  <c r="W162" i="1" s="1"/>
  <c r="T315" i="1"/>
  <c r="W315" i="1" s="1"/>
  <c r="T839" i="1"/>
  <c r="W839" i="1" s="1"/>
  <c r="T107" i="1"/>
  <c r="W107" i="1" s="1"/>
  <c r="T22" i="1"/>
  <c r="W22" i="1" s="1"/>
  <c r="T124" i="1"/>
  <c r="W124" i="1" s="1"/>
  <c r="T530" i="1"/>
  <c r="W530" i="1" s="1"/>
  <c r="T390" i="1"/>
  <c r="W390" i="1" s="1"/>
  <c r="T296" i="1"/>
  <c r="W296" i="1" s="1"/>
  <c r="T910" i="1"/>
  <c r="W910" i="1" s="1"/>
  <c r="T421" i="1"/>
  <c r="W421" i="1" s="1"/>
  <c r="T721" i="1"/>
  <c r="W721" i="1" s="1"/>
  <c r="T578" i="1"/>
  <c r="W578" i="1" s="1"/>
  <c r="T915" i="1"/>
  <c r="W915" i="1" s="1"/>
  <c r="T571" i="1"/>
  <c r="W571" i="1" s="1"/>
  <c r="T936" i="1"/>
  <c r="W936" i="1" s="1"/>
  <c r="T661" i="1"/>
  <c r="W661" i="1" s="1"/>
  <c r="T610" i="1"/>
  <c r="W610" i="1" s="1"/>
  <c r="T550" i="1"/>
  <c r="W550" i="1" s="1"/>
  <c r="T201" i="1"/>
  <c r="W201" i="1" s="1"/>
  <c r="T283" i="1"/>
  <c r="W283" i="1" s="1"/>
  <c r="T676" i="1"/>
  <c r="W676" i="1" s="1"/>
  <c r="T338" i="1"/>
  <c r="W338" i="1" s="1"/>
  <c r="T347" i="1"/>
  <c r="W347" i="1" s="1"/>
  <c r="T545" i="1"/>
  <c r="W545" i="1" s="1"/>
  <c r="T191" i="1"/>
  <c r="W191" i="1" s="1"/>
  <c r="T14" i="1"/>
  <c r="W14" i="1" s="1"/>
  <c r="T519" i="1"/>
  <c r="W519" i="1" s="1"/>
  <c r="T615" i="1"/>
  <c r="W615" i="1" s="1"/>
  <c r="T102" i="1"/>
  <c r="W102" i="1" s="1"/>
  <c r="T30" i="1"/>
  <c r="W30" i="1" s="1"/>
  <c r="T801" i="1"/>
  <c r="W801" i="1" s="1"/>
  <c r="T100" i="1"/>
  <c r="W100" i="1" s="1"/>
  <c r="T761" i="1"/>
  <c r="W761" i="1" s="1"/>
  <c r="T323" i="1"/>
  <c r="W323" i="1" s="1"/>
  <c r="T838" i="1"/>
  <c r="W838" i="1" s="1"/>
  <c r="T544" i="1"/>
  <c r="W544" i="1" s="1"/>
  <c r="T738" i="1"/>
  <c r="W738" i="1" s="1"/>
  <c r="T575" i="1"/>
  <c r="W575" i="1" s="1"/>
  <c r="T18" i="1"/>
  <c r="W18" i="1" s="1"/>
  <c r="T887" i="1"/>
  <c r="W887" i="1" s="1"/>
  <c r="T99" i="1"/>
  <c r="W99" i="1" s="1"/>
  <c r="T312" i="1"/>
  <c r="W312" i="1" s="1"/>
  <c r="T172" i="1"/>
  <c r="W172" i="1" s="1"/>
  <c r="T352" i="1"/>
  <c r="W352" i="1" s="1"/>
  <c r="T19" i="1"/>
  <c r="W19" i="1" s="1"/>
  <c r="T349" i="1"/>
  <c r="W349" i="1" s="1"/>
  <c r="T284" i="1"/>
  <c r="W284" i="1" s="1"/>
  <c r="T628" i="1"/>
  <c r="W628" i="1" s="1"/>
  <c r="T299" i="1"/>
  <c r="W299" i="1" s="1"/>
  <c r="T634" i="1"/>
  <c r="W634" i="1" s="1"/>
  <c r="T719" i="1"/>
  <c r="W719" i="1" s="1"/>
  <c r="T212" i="1"/>
  <c r="W212" i="1" s="1"/>
  <c r="T742" i="1"/>
  <c r="W742" i="1" s="1"/>
  <c r="T147" i="1"/>
  <c r="W147" i="1" s="1"/>
  <c r="T633" i="1"/>
  <c r="W633" i="1" s="1"/>
  <c r="T478" i="1"/>
  <c r="W478" i="1" s="1"/>
  <c r="T492" i="1"/>
  <c r="W492" i="1" s="1"/>
  <c r="T755" i="1"/>
  <c r="W755" i="1" s="1"/>
  <c r="T367" i="1"/>
  <c r="W367" i="1" s="1"/>
  <c r="T891" i="1"/>
  <c r="W891" i="1" s="1"/>
  <c r="T859" i="1"/>
  <c r="W859" i="1" s="1"/>
  <c r="T195" i="1"/>
  <c r="W195" i="1" s="1"/>
  <c r="T841" i="1"/>
  <c r="W841" i="1" s="1"/>
  <c r="T310" i="1"/>
  <c r="W310" i="1" s="1"/>
  <c r="T621" i="1"/>
  <c r="W621" i="1" s="1"/>
  <c r="T929" i="1"/>
  <c r="W929" i="1" s="1"/>
  <c r="T461" i="1"/>
  <c r="W461" i="1" s="1"/>
  <c r="T576" i="1"/>
  <c r="W576" i="1" s="1"/>
  <c r="T243" i="1"/>
  <c r="W243" i="1" s="1"/>
  <c r="T927" i="1"/>
  <c r="W927" i="1" s="1"/>
  <c r="T680" i="1"/>
  <c r="W680" i="1" s="1"/>
  <c r="T763" i="1"/>
  <c r="W763" i="1" s="1"/>
  <c r="T860" i="1"/>
  <c r="W860" i="1" s="1"/>
  <c r="T670" i="1"/>
  <c r="W670" i="1" s="1"/>
  <c r="T666" i="1"/>
  <c r="W666" i="1" s="1"/>
  <c r="T354" i="1"/>
  <c r="W354" i="1" s="1"/>
  <c r="T280" i="1"/>
  <c r="W280" i="1" s="1"/>
  <c r="T67" i="1"/>
  <c r="W67" i="1" s="1"/>
  <c r="T333" i="1"/>
  <c r="W333" i="1" s="1"/>
  <c r="T448" i="1"/>
  <c r="W448" i="1" s="1"/>
  <c r="T704" i="1"/>
  <c r="W704" i="1" s="1"/>
  <c r="T516" i="1"/>
  <c r="W516" i="1" s="1"/>
  <c r="T531" i="1"/>
  <c r="W531" i="1" s="1"/>
  <c r="T802" i="1"/>
  <c r="W802" i="1" s="1"/>
  <c r="T747" i="1"/>
  <c r="W747" i="1" s="1"/>
  <c r="T563" i="1"/>
  <c r="W563" i="1" s="1"/>
  <c r="T735" i="1"/>
  <c r="W735" i="1" s="1"/>
  <c r="T659" i="1"/>
  <c r="W659" i="1" s="1"/>
  <c r="T271" i="1"/>
  <c r="W271" i="1" s="1"/>
  <c r="T700" i="1"/>
  <c r="W700" i="1" s="1"/>
  <c r="T424" i="1"/>
  <c r="W424" i="1" s="1"/>
  <c r="T511" i="1"/>
  <c r="W511" i="1" s="1"/>
  <c r="T363" i="1"/>
  <c r="W363" i="1" s="1"/>
  <c r="T522" i="1"/>
  <c r="W522" i="1" s="1"/>
  <c r="W4" i="1"/>
  <c r="AA80" i="1"/>
  <c r="AA320" i="1"/>
  <c r="AA684" i="1"/>
  <c r="AA439" i="1"/>
  <c r="AA524" i="1"/>
  <c r="AA241" i="1"/>
  <c r="AA934" i="1"/>
  <c r="AA50" i="1"/>
  <c r="AA622" i="1"/>
  <c r="AA167" i="1"/>
  <c r="AA75" i="1"/>
  <c r="W7" i="1"/>
  <c r="AA185" i="1"/>
  <c r="AA829" i="1"/>
  <c r="W334" i="1"/>
  <c r="AA603" i="1"/>
  <c r="AA711" i="1"/>
  <c r="AA341" i="1"/>
  <c r="AA87" i="1"/>
  <c r="AA587" i="1"/>
  <c r="AA339" i="1"/>
  <c r="AA391" i="1"/>
  <c r="AA318" i="1"/>
  <c r="AA847" i="1"/>
  <c r="AA316" i="1"/>
  <c r="W33" i="1"/>
  <c r="AA479" i="1"/>
  <c r="T74" i="1"/>
  <c r="W74" i="1" s="1"/>
  <c r="T45" i="1"/>
  <c r="W45" i="1" s="1"/>
  <c r="T189" i="1"/>
  <c r="W189" i="1" s="1"/>
  <c r="T422" i="1"/>
  <c r="W422" i="1" s="1"/>
  <c r="T336" i="1"/>
  <c r="W336" i="1" s="1"/>
  <c r="T646" i="1"/>
  <c r="W646" i="1" s="1"/>
  <c r="T208" i="1"/>
  <c r="W208" i="1" s="1"/>
  <c r="T814" i="1"/>
  <c r="W814" i="1" s="1"/>
  <c r="T337" i="1"/>
  <c r="W337" i="1" s="1"/>
  <c r="T527" i="1"/>
  <c r="W527" i="1" s="1"/>
  <c r="T165" i="1"/>
  <c r="W165" i="1" s="1"/>
  <c r="T433" i="1"/>
  <c r="W433" i="1" s="1"/>
  <c r="T750" i="1"/>
  <c r="W750" i="1" s="1"/>
  <c r="T54" i="1"/>
  <c r="W54" i="1" s="1"/>
  <c r="T917" i="1"/>
  <c r="W917" i="1" s="1"/>
  <c r="T266" i="1"/>
  <c r="W266" i="1" s="1"/>
  <c r="T222" i="1"/>
  <c r="W222" i="1" s="1"/>
  <c r="T862" i="1"/>
  <c r="W862" i="1" s="1"/>
  <c r="T486" i="1"/>
  <c r="W486" i="1" s="1"/>
  <c r="T901" i="1"/>
  <c r="W901" i="1" s="1"/>
  <c r="T613" i="1"/>
  <c r="W613" i="1" s="1"/>
  <c r="T541" i="1"/>
  <c r="W541" i="1" s="1"/>
  <c r="T206" i="1"/>
  <c r="W206" i="1" s="1"/>
  <c r="T782" i="1"/>
  <c r="W782" i="1" s="1"/>
  <c r="T119" i="1"/>
  <c r="W119" i="1" s="1"/>
  <c r="T400" i="1"/>
  <c r="W400" i="1" s="1"/>
  <c r="T612" i="1"/>
  <c r="W612" i="1" s="1"/>
  <c r="T87" i="1"/>
  <c r="W87" i="1" s="1"/>
  <c r="T446" i="1"/>
  <c r="W446" i="1" s="1"/>
  <c r="T105" i="1"/>
  <c r="W105" i="1" s="1"/>
  <c r="T241" i="1"/>
  <c r="W241" i="1" s="1"/>
  <c r="T85" i="1"/>
  <c r="W85" i="1" s="1"/>
  <c r="T526" i="1"/>
  <c r="W526" i="1" s="1"/>
  <c r="T560" i="1"/>
  <c r="W560" i="1" s="1"/>
  <c r="T432" i="1"/>
  <c r="W432" i="1" s="1"/>
  <c r="T305" i="1"/>
  <c r="W305" i="1" s="1"/>
  <c r="T219" i="1"/>
  <c r="W219" i="1" s="1"/>
  <c r="T773" i="1"/>
  <c r="W773" i="1" s="1"/>
  <c r="T89" i="1"/>
  <c r="W89" i="1" s="1"/>
  <c r="T789" i="1"/>
  <c r="W789" i="1" s="1"/>
  <c r="T453" i="1"/>
  <c r="W453" i="1" s="1"/>
  <c r="T112" i="1"/>
  <c r="W112" i="1" s="1"/>
  <c r="T386" i="1"/>
  <c r="W386" i="1" s="1"/>
  <c r="T397" i="1"/>
  <c r="W397" i="1" s="1"/>
  <c r="T581" i="1"/>
  <c r="W581" i="1" s="1"/>
  <c r="T80" i="1"/>
  <c r="W80" i="1" s="1"/>
  <c r="T908" i="1"/>
  <c r="W908" i="1" s="1"/>
  <c r="T121" i="1"/>
  <c r="W121" i="1" s="1"/>
  <c r="T262" i="1"/>
  <c r="W262" i="1" s="1"/>
  <c r="T663" i="1"/>
  <c r="W663" i="1" s="1"/>
  <c r="T462" i="1"/>
  <c r="W462" i="1" s="1"/>
  <c r="T368" i="1"/>
  <c r="W368" i="1" s="1"/>
  <c r="T538" i="1"/>
  <c r="W538" i="1" s="1"/>
  <c r="T38" i="1"/>
  <c r="W38" i="1" s="1"/>
  <c r="T741" i="1"/>
  <c r="W741" i="1" s="1"/>
  <c r="T273" i="1"/>
  <c r="W273" i="1" s="1"/>
  <c r="T845" i="1"/>
  <c r="W845" i="1" s="1"/>
  <c r="T718" i="1"/>
  <c r="W718" i="1" s="1"/>
  <c r="T16" i="1"/>
  <c r="W16" i="1" s="1"/>
  <c r="T566" i="1"/>
  <c r="W566" i="1" s="1"/>
  <c r="T464" i="1"/>
  <c r="W464" i="1" s="1"/>
  <c r="T709" i="1"/>
  <c r="W709" i="1" s="1"/>
  <c r="T626" i="1"/>
  <c r="W626" i="1" s="1"/>
  <c r="T140" i="1"/>
  <c r="W140" i="1" s="1"/>
  <c r="T91" i="1"/>
  <c r="W91" i="1" s="1"/>
  <c r="T278" i="1"/>
  <c r="W278" i="1" s="1"/>
  <c r="T55" i="1"/>
  <c r="W55" i="1" s="1"/>
  <c r="AA351" i="1"/>
  <c r="AA110" i="1"/>
  <c r="AA76" i="1"/>
  <c r="AA609" i="1"/>
  <c r="AA302" i="1"/>
  <c r="AA78" i="1"/>
  <c r="AA307" i="1"/>
  <c r="AA826" i="1"/>
  <c r="AA654" i="1"/>
  <c r="AA250" i="1"/>
  <c r="AA843" i="1"/>
  <c r="AA759" i="1"/>
  <c r="AA620" i="1"/>
  <c r="AA852" i="1"/>
  <c r="AA345" i="1"/>
  <c r="W319" i="1"/>
  <c r="AA270" i="1"/>
  <c r="AA598" i="1"/>
  <c r="AA280" i="1"/>
  <c r="W129" i="1"/>
  <c r="AA724" i="1"/>
  <c r="AA97" i="1"/>
  <c r="AA644" i="1"/>
  <c r="AA217" i="1"/>
  <c r="AA259" i="1"/>
  <c r="AA214" i="1"/>
  <c r="AA300" i="1"/>
  <c r="AA744" i="1"/>
  <c r="AA591" i="1"/>
  <c r="AA876" i="1"/>
  <c r="AA525" i="1"/>
  <c r="AA326" i="1"/>
  <c r="AA894" i="1"/>
  <c r="AA850" i="1"/>
  <c r="AA827" i="1"/>
  <c r="AA57" i="1"/>
  <c r="AA838" i="1"/>
  <c r="AA417" i="1"/>
  <c r="AA869" i="1"/>
  <c r="AA814" i="1"/>
  <c r="AA732" i="1"/>
  <c r="AA848" i="1"/>
  <c r="AA595" i="1"/>
  <c r="AA48" i="1"/>
  <c r="AA197" i="1"/>
  <c r="AA696" i="1"/>
  <c r="AA89" i="1"/>
  <c r="AA709" i="1"/>
  <c r="AA844" i="1"/>
  <c r="AA779" i="1"/>
  <c r="AA750" i="1"/>
  <c r="AA429" i="1"/>
  <c r="AA251" i="1"/>
  <c r="AA23" i="1"/>
  <c r="AA734" i="1"/>
  <c r="AA939" i="1"/>
  <c r="AA387" i="1"/>
  <c r="AA155" i="1"/>
  <c r="W145" i="1"/>
  <c r="AA186" i="1"/>
  <c r="AA534" i="1"/>
  <c r="AA86" i="1"/>
  <c r="AA716" i="1"/>
  <c r="AA753" i="1"/>
  <c r="AA464" i="1"/>
  <c r="AA790" i="1"/>
  <c r="AA672" i="1"/>
  <c r="W787" i="1"/>
  <c r="AA74" i="1"/>
  <c r="AA397" i="1"/>
  <c r="AA546" i="1"/>
  <c r="AA272" i="1"/>
  <c r="AA125" i="1"/>
  <c r="AA882" i="1"/>
  <c r="AA789" i="1"/>
  <c r="AA916" i="1"/>
  <c r="AA191" i="1"/>
  <c r="AA601" i="1"/>
  <c r="AA907" i="1"/>
  <c r="W248" i="1"/>
  <c r="AA154" i="1"/>
  <c r="AA134" i="1"/>
  <c r="AA679" i="1"/>
  <c r="AA572" i="1"/>
  <c r="AA589" i="1"/>
  <c r="W573" i="1"/>
  <c r="AA11" i="1"/>
  <c r="AA749" i="1"/>
  <c r="AA284" i="1"/>
  <c r="AA729" i="1"/>
  <c r="AA661" i="1"/>
  <c r="AA287" i="1"/>
  <c r="AA542" i="1"/>
  <c r="AA433" i="1"/>
  <c r="AA602" i="1"/>
  <c r="AA835" i="1"/>
  <c r="AA705" i="1"/>
  <c r="AA365" i="1"/>
  <c r="AA174" i="1"/>
  <c r="AA667" i="1"/>
  <c r="AA714" i="1"/>
  <c r="AA62" i="1"/>
  <c r="AA725" i="1"/>
  <c r="AA545" i="1"/>
  <c r="AA349" i="1"/>
  <c r="AA150" i="1"/>
  <c r="AA631" i="1"/>
  <c r="AA413" i="1"/>
  <c r="AA63" i="1"/>
  <c r="AA594" i="1"/>
  <c r="AA606" i="1"/>
  <c r="AA56" i="1"/>
  <c r="AA281" i="1"/>
  <c r="AA758" i="1"/>
  <c r="AA618" i="1"/>
  <c r="AA929" i="1"/>
  <c r="AA575" i="1"/>
  <c r="AA810" i="1"/>
  <c r="W242" i="1"/>
  <c r="AA204" i="1"/>
  <c r="AA708" i="1"/>
  <c r="AA633" i="1"/>
  <c r="AA931" i="1"/>
  <c r="W684" i="1"/>
  <c r="AA148" i="1"/>
  <c r="AA900" i="1"/>
  <c r="AA561" i="1"/>
  <c r="AA698" i="1"/>
  <c r="AA113" i="1"/>
  <c r="AA199" i="1"/>
  <c r="AA767" i="1"/>
  <c r="AA812" i="1"/>
  <c r="AA15" i="1"/>
  <c r="AA707" i="1"/>
  <c r="AA210" i="1"/>
  <c r="AA131" i="1"/>
  <c r="AA839" i="1"/>
  <c r="AA31" i="1"/>
  <c r="AA580" i="1"/>
  <c r="AA44" i="1"/>
  <c r="AA909" i="1"/>
  <c r="AA246" i="1"/>
  <c r="AA782" i="1"/>
  <c r="AA263" i="1"/>
  <c r="W383" i="1"/>
  <c r="AA873" i="1"/>
  <c r="AA296" i="1"/>
  <c r="AA390" i="1"/>
  <c r="AA469" i="1"/>
  <c r="AA565" i="1"/>
  <c r="AA537" i="1"/>
  <c r="AA516" i="1"/>
  <c r="AA664" i="1"/>
  <c r="AA723" i="1"/>
  <c r="AA673" i="1"/>
  <c r="AA432" i="1"/>
  <c r="AA797" i="1"/>
  <c r="AA569" i="1"/>
  <c r="AA420" i="1"/>
  <c r="AA856" i="1"/>
  <c r="AA906" i="1"/>
  <c r="W122" i="1"/>
  <c r="AA853" i="1"/>
  <c r="AA233" i="1"/>
  <c r="AA891" i="1"/>
  <c r="AA266" i="1"/>
  <c r="AA557" i="1"/>
  <c r="AA401" i="1"/>
  <c r="AA338" i="1"/>
  <c r="AA719" i="1"/>
  <c r="AA249" i="1"/>
  <c r="AA721" i="1"/>
  <c r="AA544" i="1"/>
  <c r="AA431" i="1"/>
  <c r="AA529" i="1"/>
  <c r="AA875" i="1"/>
  <c r="AA337" i="1"/>
  <c r="AA884" i="1"/>
  <c r="AA193" i="1"/>
  <c r="AA802" i="1"/>
  <c r="AA798" i="1"/>
  <c r="AA637" i="1"/>
  <c r="AA295" i="1"/>
  <c r="W555" i="1"/>
  <c r="AA804" i="1"/>
  <c r="AA568" i="1"/>
  <c r="AA857" i="1"/>
  <c r="AA752" i="1"/>
  <c r="AA297" i="1"/>
  <c r="AA560" i="1"/>
  <c r="AA13" i="1"/>
  <c r="AA472" i="1"/>
  <c r="AA521" i="1"/>
  <c r="AA682" i="1"/>
  <c r="AA772" i="1"/>
  <c r="AA457" i="1"/>
  <c r="AA120" i="1"/>
  <c r="AA361" i="1"/>
  <c r="W609" i="1"/>
  <c r="W706" i="1"/>
  <c r="AA911" i="1"/>
  <c r="AA12" i="1"/>
  <c r="AA865" i="1"/>
  <c r="W115" i="1"/>
  <c r="W175" i="1"/>
  <c r="W75" i="1"/>
  <c r="W330" i="1"/>
  <c r="AA642" i="1"/>
  <c r="AA228" i="1"/>
  <c r="W192" i="1"/>
  <c r="AA293" i="1"/>
  <c r="AA648" i="1"/>
  <c r="AA218" i="1"/>
  <c r="AA583" i="1"/>
  <c r="AA45" i="1"/>
  <c r="AA659" i="1"/>
  <c r="AA177" i="1"/>
  <c r="AA176" i="1"/>
  <c r="AA93" i="1"/>
  <c r="AA519" i="1"/>
  <c r="AA912" i="1"/>
  <c r="AA462" i="1"/>
  <c r="AA740" i="1"/>
  <c r="AA794" i="1"/>
  <c r="AA360" i="1"/>
  <c r="AA501" i="1"/>
  <c r="AA98" i="1"/>
  <c r="AA556" i="1"/>
  <c r="AA807" i="1"/>
  <c r="AA446" i="1"/>
  <c r="AA805" i="1"/>
  <c r="AA887" i="1"/>
  <c r="AA914" i="1"/>
  <c r="AA256" i="1"/>
  <c r="AA877" i="1"/>
  <c r="AA787" i="1"/>
  <c r="AA872" i="1"/>
  <c r="AA781" i="1"/>
  <c r="AA393" i="1"/>
  <c r="AA886" i="1"/>
  <c r="AA275" i="1"/>
  <c r="AA502" i="1"/>
  <c r="AA775" i="1"/>
  <c r="AA897" i="1"/>
  <c r="W808" i="1"/>
  <c r="AA112" i="1"/>
  <c r="AA628" i="1"/>
  <c r="AA407" i="1"/>
  <c r="AA95" i="1"/>
  <c r="AA121" i="1"/>
  <c r="W549" i="1"/>
  <c r="W279" i="1"/>
  <c r="AA570" i="1"/>
  <c r="AA830" i="1"/>
  <c r="AA697" i="1"/>
  <c r="AA600" i="1"/>
  <c r="AA860" i="1"/>
  <c r="AA938" i="1"/>
  <c r="AA386" i="1"/>
  <c r="W230" i="1"/>
  <c r="W479" i="1"/>
  <c r="AA239" i="1"/>
  <c r="AA678" i="1"/>
  <c r="AA332" i="1"/>
  <c r="W26" i="1"/>
  <c r="W168" i="1"/>
  <c r="AA347" i="1"/>
  <c r="AA526" i="1"/>
  <c r="AA831" i="1"/>
  <c r="AA791" i="1"/>
  <c r="AA144" i="1"/>
  <c r="AA522" i="1"/>
  <c r="AA649" i="1"/>
  <c r="AA165" i="1"/>
  <c r="AA137" i="1"/>
  <c r="AA893" i="1"/>
  <c r="AA880" i="1"/>
  <c r="AA808" i="1"/>
  <c r="AA124" i="1"/>
  <c r="AA862" i="1"/>
  <c r="AA720" i="1"/>
  <c r="AA379" i="1"/>
  <c r="AA762" i="1"/>
  <c r="AA731" i="1"/>
  <c r="AA553" i="1"/>
  <c r="AA484" i="1"/>
  <c r="AA208" i="1"/>
  <c r="AA24" i="1"/>
  <c r="AA481" i="1"/>
  <c r="AA658" i="1"/>
  <c r="AA90" i="1"/>
  <c r="AA549" i="1"/>
  <c r="AA279" i="1"/>
  <c r="AA209" i="1"/>
  <c r="AA748" i="1"/>
  <c r="AA735" i="1"/>
  <c r="AA252" i="1"/>
  <c r="W260" i="1"/>
  <c r="AA455" i="1"/>
  <c r="AA689" i="1"/>
  <c r="AA776" i="1"/>
  <c r="AA685" i="1"/>
  <c r="AA196" i="1"/>
  <c r="AA855" i="1"/>
  <c r="AA640" i="1"/>
  <c r="AA47" i="1"/>
  <c r="AA355" i="1"/>
  <c r="AA328" i="1"/>
  <c r="AA757" i="1"/>
  <c r="AA303" i="1"/>
  <c r="AA257" i="1"/>
  <c r="AA381" i="1"/>
  <c r="W518" i="1"/>
  <c r="W698" i="1"/>
  <c r="AA528" i="1"/>
  <c r="AA161" i="1"/>
  <c r="W199" i="1"/>
  <c r="AA289" i="1"/>
  <c r="AA867" i="1"/>
  <c r="W15" i="1"/>
  <c r="AA290" i="1"/>
  <c r="AA629" i="1"/>
  <c r="AA701" i="1"/>
  <c r="AA10" i="1"/>
  <c r="AA385" i="1"/>
  <c r="AA539" i="1"/>
  <c r="AA652" i="1"/>
  <c r="AA514" i="1"/>
  <c r="AA140" i="1"/>
  <c r="AA919" i="1"/>
  <c r="AA496" i="1"/>
  <c r="AA254" i="1"/>
  <c r="AA274" i="1"/>
  <c r="AA308" i="1"/>
  <c r="AA531" i="1"/>
  <c r="AA932" i="1"/>
  <c r="AA803" i="1"/>
  <c r="AA267" i="1"/>
  <c r="AA639" i="1"/>
  <c r="AA109" i="1"/>
  <c r="AA738" i="1"/>
  <c r="AA806" i="1"/>
  <c r="AA845" i="1"/>
  <c r="AA712" i="1"/>
  <c r="AA660" i="1"/>
  <c r="AA842" i="1"/>
  <c r="AA306" i="1"/>
  <c r="AA294" i="1"/>
  <c r="AA836" i="1"/>
  <c r="AA818" i="1"/>
  <c r="AA505" i="1"/>
  <c r="AA325" i="1"/>
  <c r="AA452" i="1"/>
  <c r="AA599" i="1"/>
  <c r="AA760" i="1"/>
  <c r="AA769" i="1"/>
  <c r="AA858" i="1"/>
  <c r="AA771" i="1"/>
  <c r="AA322" i="1"/>
  <c r="AA535" i="1"/>
  <c r="AA770" i="1"/>
  <c r="AA739" i="1"/>
  <c r="AA449" i="1"/>
  <c r="AA497" i="1"/>
  <c r="AA840" i="1"/>
  <c r="AA925" i="1"/>
  <c r="AA25" i="1"/>
  <c r="AA823" i="1"/>
  <c r="AA321" i="1"/>
  <c r="AA820" i="1"/>
  <c r="AA499" i="1"/>
  <c r="W471" i="1"/>
  <c r="AA441" i="1"/>
  <c r="AA764" i="1"/>
  <c r="AA229" i="1"/>
  <c r="AA523" i="1"/>
  <c r="AA736" i="1"/>
  <c r="AA745" i="1"/>
  <c r="AA811" i="1"/>
  <c r="AA190" i="1"/>
  <c r="AA364" i="1"/>
  <c r="AA219" i="1"/>
  <c r="AA92" i="1"/>
  <c r="AA374" i="1"/>
  <c r="AA766" i="1"/>
  <c r="AA187" i="1"/>
  <c r="AA879" i="1"/>
  <c r="AA34" i="1"/>
  <c r="AA691" i="1"/>
  <c r="AA313" i="1"/>
  <c r="AA586" i="1"/>
  <c r="AA247" i="1"/>
  <c r="AA828" i="1"/>
  <c r="AA695" i="1"/>
  <c r="AA726" i="1"/>
  <c r="AA82" i="1"/>
  <c r="AA312" i="1"/>
  <c r="AA666" i="1"/>
  <c r="AA799" i="1"/>
  <c r="AA923" i="1"/>
  <c r="AA579" i="1"/>
  <c r="AA273" i="1"/>
  <c r="W229" i="1"/>
  <c r="AA878" i="1"/>
  <c r="AA834" i="1"/>
  <c r="AA442" i="1"/>
  <c r="AA917" i="1"/>
  <c r="AA641" i="1"/>
  <c r="AA742" i="1"/>
  <c r="AA913" i="1"/>
  <c r="AA765" i="1"/>
  <c r="AA310" i="1"/>
  <c r="AA278" i="1"/>
  <c r="W840" i="1"/>
  <c r="W925" i="1"/>
  <c r="AA680" i="1"/>
  <c r="AA905" i="1"/>
  <c r="AA183" i="1"/>
  <c r="AA170" i="1"/>
  <c r="AA552" i="1"/>
  <c r="AA118" i="1"/>
  <c r="AA800" i="1"/>
  <c r="AA809" i="1"/>
  <c r="AA456" i="1"/>
  <c r="AA846" i="1"/>
  <c r="AA577" i="1"/>
  <c r="AA899" i="1"/>
  <c r="AA119" i="1"/>
  <c r="AA116" i="1"/>
  <c r="W502" i="1"/>
  <c r="AA592" i="1"/>
  <c r="AA796" i="1"/>
  <c r="AA706" i="1"/>
  <c r="AA490" i="1"/>
  <c r="AA498" i="1"/>
  <c r="W648" i="1"/>
  <c r="AA474" i="1"/>
  <c r="AA52" i="1"/>
  <c r="W407" i="1"/>
  <c r="AA832" i="1"/>
  <c r="AA849" i="1"/>
  <c r="AA255" i="1"/>
  <c r="AA66" i="1"/>
  <c r="AA54" i="1"/>
  <c r="AA285" i="1"/>
  <c r="AA754" i="1"/>
  <c r="AA904" i="1"/>
  <c r="AA530" i="1"/>
  <c r="AA541" i="1"/>
  <c r="AA576" i="1"/>
  <c r="AA447" i="1"/>
  <c r="AA864" i="1"/>
  <c r="AA881" i="1"/>
  <c r="AA883" i="1"/>
  <c r="AA668" i="1"/>
  <c r="AA83" i="1"/>
  <c r="AA773" i="1"/>
  <c r="AA327" i="1"/>
  <c r="AA236" i="1"/>
  <c r="AA91" i="1"/>
  <c r="AA458" i="1"/>
  <c r="AA788" i="1"/>
  <c r="AA746" i="1"/>
  <c r="AA515" i="1"/>
  <c r="AA692" i="1"/>
  <c r="AA786" i="1"/>
  <c r="W882" i="1"/>
  <c r="AA305" i="1"/>
  <c r="AA329" i="1"/>
  <c r="AA898" i="1"/>
  <c r="AA737" i="1"/>
  <c r="AA774" i="1"/>
  <c r="AA662" i="1"/>
  <c r="AA896" i="1"/>
  <c r="AA450" i="1"/>
  <c r="AA554" i="1"/>
  <c r="AA111" i="1"/>
  <c r="AA547" i="1"/>
  <c r="W822" i="1"/>
  <c r="AA551" i="1"/>
  <c r="AA868" i="1"/>
  <c r="AA225" i="1"/>
  <c r="AA485" i="1"/>
  <c r="AA375" i="1"/>
  <c r="AA79" i="1"/>
  <c r="AA265" i="1"/>
  <c r="AA676" i="1"/>
  <c r="AA331" i="1"/>
  <c r="AA743" i="1"/>
  <c r="AA18" i="1"/>
  <c r="AA903" i="1"/>
  <c r="AA590" i="1"/>
  <c r="AA718" i="1"/>
  <c r="AA854" i="1"/>
  <c r="AA548" i="1"/>
  <c r="AA761" i="1"/>
  <c r="AA582" i="1"/>
  <c r="AA123" i="1"/>
  <c r="AA792" i="1"/>
  <c r="AA801" i="1"/>
  <c r="W460" i="1"/>
  <c r="AA354" i="1"/>
  <c r="AA500" i="1"/>
  <c r="AA727" i="1"/>
  <c r="AA859" i="1"/>
  <c r="AA621" i="1"/>
  <c r="AA634" i="1"/>
  <c r="AA421" i="1"/>
  <c r="AA693" i="1"/>
  <c r="W889" i="1"/>
  <c r="AA888" i="1"/>
  <c r="W584" i="1"/>
  <c r="W171" i="1"/>
  <c r="W825" i="1"/>
  <c r="AA778" i="1"/>
  <c r="AA763" i="1"/>
  <c r="AA889" i="1"/>
  <c r="AA416" i="1"/>
  <c r="AA55" i="1"/>
  <c r="W772" i="1"/>
  <c r="AA466" i="1"/>
  <c r="AA20" i="1"/>
  <c r="AA687" i="1"/>
  <c r="AA604" i="1"/>
  <c r="AA699" i="1"/>
  <c r="AA49" i="1"/>
  <c r="AA41" i="1"/>
  <c r="AA550" i="1"/>
  <c r="AA908" i="1"/>
  <c r="AA264" i="1"/>
  <c r="AA77" i="1"/>
  <c r="AA822" i="1"/>
  <c r="AA819" i="1"/>
  <c r="AA444" i="1"/>
  <c r="AA371" i="1"/>
  <c r="W885" i="1"/>
  <c r="AA405" i="1"/>
  <c r="AA222" i="1"/>
  <c r="AA408" i="1"/>
  <c r="AA833" i="1"/>
  <c r="AA930" i="1"/>
  <c r="AA451" i="1"/>
  <c r="AA348" i="1"/>
  <c r="AA936" i="1"/>
  <c r="AA482" i="1"/>
  <c r="AA37" i="1"/>
  <c r="AA567" i="1"/>
  <c r="AA424" i="1"/>
  <c r="AA918" i="1"/>
  <c r="AA585" i="1"/>
  <c r="AA30" i="1"/>
  <c r="W231" i="1"/>
  <c r="AA895" i="1"/>
  <c r="AA715" i="1"/>
  <c r="AA454" i="1"/>
  <c r="AA663" i="1"/>
  <c r="AA200" i="1"/>
  <c r="AA861" i="1"/>
  <c r="W431" i="1"/>
  <c r="W193" i="1"/>
  <c r="AA46" i="1"/>
  <c r="AA733" i="1"/>
  <c r="W197" i="1"/>
  <c r="AA14" i="1"/>
  <c r="W534" i="1"/>
  <c r="AA694" i="1"/>
  <c r="AA221" i="1"/>
  <c r="W777" i="1"/>
  <c r="W65" i="1"/>
  <c r="AA538" i="1"/>
  <c r="AA574" i="1"/>
  <c r="AA163" i="1"/>
  <c r="AA227" i="1"/>
  <c r="AA513" i="1"/>
  <c r="AA816" i="1"/>
  <c r="AA584" i="1"/>
  <c r="AA105" i="1"/>
  <c r="AA147" i="1"/>
  <c r="AA813" i="1"/>
  <c r="AA619" i="1"/>
  <c r="AA571" i="1"/>
  <c r="AA188" i="1"/>
  <c r="AA638" i="1"/>
  <c r="AA657" i="1"/>
  <c r="AA690" i="1"/>
  <c r="AA768" i="1"/>
  <c r="AA506" i="1"/>
  <c r="AA677" i="1"/>
  <c r="AA335" i="1"/>
  <c r="W114" i="1"/>
  <c r="AA171" i="1"/>
  <c r="AA921" i="1"/>
  <c r="AA825" i="1"/>
  <c r="AA922" i="1"/>
  <c r="AA747" i="1"/>
  <c r="AA39" i="1"/>
  <c r="AA630" i="1"/>
  <c r="AA253" i="1"/>
  <c r="AA926" i="1"/>
  <c r="AA226" i="1"/>
  <c r="AA378" i="1"/>
  <c r="AA651" i="1"/>
  <c r="W824" i="1"/>
  <c r="AA258" i="1"/>
  <c r="W63" i="1"/>
  <c r="W214" i="1"/>
  <c r="AA563" i="1"/>
  <c r="W602" i="1"/>
  <c r="W835" i="1"/>
  <c r="AA700" i="1"/>
  <c r="W939" i="1"/>
  <c r="AA784" i="1"/>
  <c r="AA785" i="1"/>
  <c r="AA910" i="1"/>
  <c r="AA612" i="1"/>
  <c r="AA741" i="1"/>
  <c r="AA674" i="1"/>
  <c r="AA102" i="1"/>
  <c r="AA643" i="1"/>
  <c r="AA717" i="1"/>
  <c r="AA470" i="1"/>
  <c r="AA597" i="1"/>
  <c r="AA179" i="1"/>
  <c r="AA68" i="1"/>
  <c r="AA27" i="1"/>
  <c r="AA156" i="1"/>
  <c r="AA783" i="1"/>
  <c r="AA301" i="1"/>
  <c r="AA269" i="1"/>
  <c r="AA564" i="1"/>
  <c r="AA114" i="1"/>
  <c r="AA104" i="1"/>
  <c r="AA543" i="1"/>
  <c r="AA262" i="1"/>
  <c r="AA777" i="1"/>
  <c r="AA793" i="1"/>
  <c r="AA614" i="1"/>
  <c r="AA824" i="1"/>
  <c r="AA195" i="1"/>
  <c r="AA581" i="1"/>
  <c r="AA201" i="1"/>
  <c r="AA215" i="1"/>
</calcChain>
</file>

<file path=xl/sharedStrings.xml><?xml version="1.0" encoding="utf-8"?>
<sst xmlns="http://schemas.openxmlformats.org/spreadsheetml/2006/main" count="7557" uniqueCount="1593">
  <si>
    <t>QIPP Year 6 Eligibility Cut-off Point</t>
  </si>
  <si>
    <t>Total Number of Nursing Facilities</t>
  </si>
  <si>
    <t>Number of Qualifying NSGO Facilities</t>
  </si>
  <si>
    <t>Number of Qualifying Private Facilities</t>
  </si>
  <si>
    <t>Facility ID</t>
  </si>
  <si>
    <t>Facility Name</t>
  </si>
  <si>
    <t>County</t>
  </si>
  <si>
    <t>Contract Number Used for CR or AR</t>
  </si>
  <si>
    <t>Most Recent CR or AR Begin Date</t>
  </si>
  <si>
    <t>Most Recent CR or AR End Date</t>
  </si>
  <si>
    <t>Eligibility Report</t>
  </si>
  <si>
    <t>Total Medicaid Days</t>
  </si>
  <si>
    <t>Total Days of Service</t>
  </si>
  <si>
    <t>Medicaid Percent Utilization</t>
  </si>
  <si>
    <t>Privately Owned, Non-State Government Owned (NSGO), or State Owned</t>
  </si>
  <si>
    <t>BELL</t>
  </si>
  <si>
    <t>01/01/2020</t>
  </si>
  <si>
    <t>12/31/2020</t>
  </si>
  <si>
    <t>2020 CR</t>
  </si>
  <si>
    <t>Privately Owned</t>
  </si>
  <si>
    <t>BEXAR</t>
  </si>
  <si>
    <t>DALLAS</t>
  </si>
  <si>
    <t>TRAYMORE NURSING CENTER</t>
  </si>
  <si>
    <t>NOCONA HOSPITAL DISTRICT</t>
  </si>
  <si>
    <t>09/01/2019</t>
  </si>
  <si>
    <t>08/31/2020</t>
  </si>
  <si>
    <t>NSGO</t>
  </si>
  <si>
    <t>TREEMONT HEALTHCARE AND REHABILITATION CENTER</t>
  </si>
  <si>
    <t>DIVERSICARE TREEMONT LLC</t>
  </si>
  <si>
    <t>HARRIS</t>
  </si>
  <si>
    <t>03/31/2020</t>
  </si>
  <si>
    <t>ALPINE TERRACE</t>
  </si>
  <si>
    <t>UVALDE COUNTY HOSPITAL AUTHORITY</t>
  </si>
  <si>
    <t>KERR</t>
  </si>
  <si>
    <t>07/01/2019</t>
  </si>
  <si>
    <t>06/30/2020</t>
  </si>
  <si>
    <t>LUBBOCK</t>
  </si>
  <si>
    <t>TARRANT</t>
  </si>
  <si>
    <t>WICHITA</t>
  </si>
  <si>
    <t>HIDALGO</t>
  </si>
  <si>
    <t>CAMERON</t>
  </si>
  <si>
    <t>SHARPVIEW RESIDENCE AND REHABILITATION CENTER</t>
  </si>
  <si>
    <t>CHAMBERS COUNTY PUBLIC HOSPITAL DISTRICT NO 1 </t>
  </si>
  <si>
    <t>MEADOW CREEK NURSING AND REHABILITATION</t>
  </si>
  <si>
    <t>STRATFORD HOSPITAL DISTRICT</t>
  </si>
  <si>
    <t>TOM GREEN</t>
  </si>
  <si>
    <t>2020 AR</t>
  </si>
  <si>
    <t>TRAVIS</t>
  </si>
  <si>
    <t>COTTONWOOD CREEK HEALTHCARE COMMUNITY</t>
  </si>
  <si>
    <t>OLNEYHAMILTON HOSPITAL DISTRICT</t>
  </si>
  <si>
    <t>PARKLANE WEST HEALTHCARE CENTER</t>
  </si>
  <si>
    <t>DEWITT MEDICAL DISTRICT</t>
  </si>
  <si>
    <t>10/01/2019</t>
  </si>
  <si>
    <t>09/30/2020</t>
  </si>
  <si>
    <t>FOCUSED CARE AT BRENHAM</t>
  </si>
  <si>
    <t>HAMILTON COUNTY HOSPITAL DISTRICT</t>
  </si>
  <si>
    <t>WASHINGTON</t>
  </si>
  <si>
    <t>04/01/2020</t>
  </si>
  <si>
    <t>ANGELINA</t>
  </si>
  <si>
    <t>SMITH</t>
  </si>
  <si>
    <t>CITYVIEW NURSING AND REHABILITATION CENTER</t>
  </si>
  <si>
    <t>DECATUR HOSPITAL AUTHORITY</t>
  </si>
  <si>
    <t>BOWIE</t>
  </si>
  <si>
    <t>NUECES</t>
  </si>
  <si>
    <t>SEVEN ACRES JEWISH SENIOR CARE SERVICES INC</t>
  </si>
  <si>
    <t>SEVEN ACRES JEWISH SENIOR CARE SERVICES, INC</t>
  </si>
  <si>
    <t>DFW NURSING &amp; REHAB</t>
  </si>
  <si>
    <t>CARECHOICE OF BOERNE</t>
  </si>
  <si>
    <t>KENDALL</t>
  </si>
  <si>
    <t>ATHENS HEALTHCARE AND REHABILITATION CENTER</t>
  </si>
  <si>
    <t>LOH OPS ATHENS LLC</t>
  </si>
  <si>
    <t>HENDERSON</t>
  </si>
  <si>
    <t>FOCUSED CARE AT HAMILTON</t>
  </si>
  <si>
    <t>HAMILTON</t>
  </si>
  <si>
    <t>JIM WELLS</t>
  </si>
  <si>
    <t>CRESTVIEW HEALTHCARE RESIDENCE</t>
  </si>
  <si>
    <t>CORYELL COUNTY MEMORIAL HOSPITAL AUTHORITY</t>
  </si>
  <si>
    <t>MCLENNAN</t>
  </si>
  <si>
    <t>ELECTRA HEALTHCARE CENTER</t>
  </si>
  <si>
    <t>CORONADO NURSING CENTER</t>
  </si>
  <si>
    <t>EASTLAND MEMORIAL HOSPITAL DISTRICT</t>
  </si>
  <si>
    <t>TAYLOR</t>
  </si>
  <si>
    <t>WOODLAND SPRINGS NURSING CENTER</t>
  </si>
  <si>
    <t>SOUTH LIMESTONE HOSPITAL DISTRICT</t>
  </si>
  <si>
    <t>POTTER</t>
  </si>
  <si>
    <t>THE VILLA AT MOUNTAIN VIEW</t>
  </si>
  <si>
    <t>DALLAS COUNTY HOSPITAL DISTRICT</t>
  </si>
  <si>
    <t>CORYELL</t>
  </si>
  <si>
    <t>TRINITY CARE CENTER</t>
  </si>
  <si>
    <t>CARADAY TRINITY, LLC</t>
  </si>
  <si>
    <t>WILLIAMSON</t>
  </si>
  <si>
    <t>EDEN HOME</t>
  </si>
  <si>
    <t>GUADALUPE COUNTY HOSPITAL BOARD</t>
  </si>
  <si>
    <t>COMAL</t>
  </si>
  <si>
    <t>WALNUT SPRINGS HEALTH AND REHABILITATION</t>
  </si>
  <si>
    <t>FANNIN COUNTY HOSPITAL AUTHORITY</t>
  </si>
  <si>
    <t>GUADALUPE</t>
  </si>
  <si>
    <t>STEPHENVILLE NURSING AND REHABILITATION</t>
  </si>
  <si>
    <t>TICKNOR ENTERPRISES STEPHENVILLE LLC</t>
  </si>
  <si>
    <t>ERATH</t>
  </si>
  <si>
    <t> STEPHENVILLE REHABILITATION AND WELLNESS CENTER</t>
  </si>
  <si>
    <t>WINNIESTOWELL HOSPITAL DISTRICT</t>
  </si>
  <si>
    <t>SUNSET HOME</t>
  </si>
  <si>
    <t>BOSQUE COUNTY HOSPITAL DISTRICT</t>
  </si>
  <si>
    <t>BOSQUE</t>
  </si>
  <si>
    <t>MULLICAN CARE CENTER</t>
  </si>
  <si>
    <t>MULLICAN SCC LLC</t>
  </si>
  <si>
    <t>FANNIN</t>
  </si>
  <si>
    <t>ALTAMONTE CARE OF BEAUMONT LLC</t>
  </si>
  <si>
    <t>ALTAMONTE CARE OF BEAUMONT, LLC</t>
  </si>
  <si>
    <t>JEFFERSON</t>
  </si>
  <si>
    <t>03/13/2020</t>
  </si>
  <si>
    <t>MIRA VISTA COURT</t>
  </si>
  <si>
    <t>SCHULENBURG NURSING &amp; REHABILITATION LLC</t>
  </si>
  <si>
    <t>FAYETTE</t>
  </si>
  <si>
    <t>BENDER TERRACE OF LUBBOCK</t>
  </si>
  <si>
    <t>MPD BENDER TERRACE OF LUBBOCK LLC</t>
  </si>
  <si>
    <t>RETAMA MANOR NURSING CENTERSAN ANTONIO NORTH</t>
  </si>
  <si>
    <t>DENISON NURSING AND REHAB</t>
  </si>
  <si>
    <t>MSL DENISON, LLC</t>
  </si>
  <si>
    <t>GRAYSON</t>
  </si>
  <si>
    <t>MENARD MANOR</t>
  </si>
  <si>
    <t>MENARD COUNTY HOSPITAL DISTRICT</t>
  </si>
  <si>
    <t>MENARD</t>
  </si>
  <si>
    <t>ROCKWALL NURSING CARE CENTER</t>
  </si>
  <si>
    <t>RW SCC LLC</t>
  </si>
  <si>
    <t>ROCKWALL</t>
  </si>
  <si>
    <t>COON MEMORIAL HOME</t>
  </si>
  <si>
    <t>DALLAMHARTLEY COUNTIES HOSPITAL DISTRICT</t>
  </si>
  <si>
    <t>HARTLEY</t>
  </si>
  <si>
    <t>08/01/2019</t>
  </si>
  <si>
    <t>07/31/2020</t>
  </si>
  <si>
    <t>JOHN PAUL II NURSING HOME</t>
  </si>
  <si>
    <t>THE SERAPHIC SISTERS,INC</t>
  </si>
  <si>
    <t>KARNES</t>
  </si>
  <si>
    <t>05/01/2019</t>
  </si>
  <si>
    <t>04/30/2020</t>
  </si>
  <si>
    <t>SAINT FRANCIS NURSING HOME</t>
  </si>
  <si>
    <t>GOLDEN YEARS NURSING AND REHABILITATION CENTER</t>
  </si>
  <si>
    <t>FALLS</t>
  </si>
  <si>
    <t>WEST COKE COUNTY HOSPITAL DISTRICT DBA ROBERT LEE CARE CENTER</t>
  </si>
  <si>
    <t>WEST COKE COUNTY HOSPITAL DISTRICT</t>
  </si>
  <si>
    <t>COKE</t>
  </si>
  <si>
    <t>WINDSOR ARBOR VIEW</t>
  </si>
  <si>
    <t>STARR COUNTY HOSPITAL DISTRICT</t>
  </si>
  <si>
    <t>WINDSOR GARDENS</t>
  </si>
  <si>
    <t>SUNFLOWER PARK HEALTH CARE</t>
  </si>
  <si>
    <t>KAUFMAN</t>
  </si>
  <si>
    <t>SPJST REST HOME 3</t>
  </si>
  <si>
    <t>OAKBEND MEDICAL CENTER</t>
  </si>
  <si>
    <t>WHARTON</t>
  </si>
  <si>
    <t>SPJST REST HOME 1</t>
  </si>
  <si>
    <t>NORMANDY TERRACE NURSING &amp; REHABILITATION CENTER</t>
  </si>
  <si>
    <t>DIVERSICARE NORMANDY TERRACE LLC</t>
  </si>
  <si>
    <t>CARADAY OF QUITMAN</t>
  </si>
  <si>
    <t>WOOD</t>
  </si>
  <si>
    <t>FOCUSED CARE OF WAXAHACHIE</t>
  </si>
  <si>
    <t>FPACP ELLIS LLC</t>
  </si>
  <si>
    <t>ELLIS</t>
  </si>
  <si>
    <t>WHARTON NURSING AND REHABILITATION CENTER</t>
  </si>
  <si>
    <t>CITIZENS MEDICAL CENTER COUNTY OF VICTORIA</t>
  </si>
  <si>
    <t>GOLDEN ACRES LIVING AND REHABILITATION CENTER</t>
  </si>
  <si>
    <t>RETIREMENT AND NURSING CENTER AUSTIN</t>
  </si>
  <si>
    <t>CALDWELL</t>
  </si>
  <si>
    <t>CARE NURSING &amp; REHABILITATION</t>
  </si>
  <si>
    <t>BROWN</t>
  </si>
  <si>
    <t>06/01/2020</t>
  </si>
  <si>
    <t>LEGACY NURSING AND REHABILITATION</t>
  </si>
  <si>
    <t>CAMERON OPCO LLC</t>
  </si>
  <si>
    <t>MILAM</t>
  </si>
  <si>
    <t>LAPORTE HEALTHCARE CENTER</t>
  </si>
  <si>
    <t>SLP LAPORTE  LLC</t>
  </si>
  <si>
    <t>LYTLE NURSING HOME</t>
  </si>
  <si>
    <t>LABRANJOR HEALTH CARE LLC</t>
  </si>
  <si>
    <t>ATASCOSA</t>
  </si>
  <si>
    <t>GARRISON NURSING HOME &amp; REHABILITATION CENTER</t>
  </si>
  <si>
    <t>NACOGDOCHES</t>
  </si>
  <si>
    <t>MEMORIAL MEDICAL NURSING CENTER</t>
  </si>
  <si>
    <t>RED OAK HEALTH AND REHABILITATION CENTER</t>
  </si>
  <si>
    <t>WINNIE-STOWELL HOSPITAL DISTRICT</t>
  </si>
  <si>
    <t>HIGHLAND NURSING CENTER</t>
  </si>
  <si>
    <t>SAN ANTONIO HEALTH SERVICE CORPORATION</t>
  </si>
  <si>
    <t>GREGG</t>
  </si>
  <si>
    <t>COLEMAN</t>
  </si>
  <si>
    <t>DEERINGS NURSING AND REHABILITATION</t>
  </si>
  <si>
    <t>ODESSA II ENTERPRISES, LLC</t>
  </si>
  <si>
    <t>ECTOR</t>
  </si>
  <si>
    <t>02/01/2020</t>
  </si>
  <si>
    <t>COLONIAL PINES HEALTHCARE CENTER</t>
  </si>
  <si>
    <t>LIBERTY COUNTY HOSPITAL DISTRICT NO 1</t>
  </si>
  <si>
    <t>SAN AUGUSTINE</t>
  </si>
  <si>
    <t>HILL</t>
  </si>
  <si>
    <t>LULING CARE CENTER</t>
  </si>
  <si>
    <t>SAN JOSE NURSING CENTER</t>
  </si>
  <si>
    <t>ANDERSON NURSING CENTER</t>
  </si>
  <si>
    <t>LOH OPS GRAND SALINE LLC</t>
  </si>
  <si>
    <t>VAN ZANDT</t>
  </si>
  <si>
    <t>WINDSOR REHABILITATION AND HEALTHCARE</t>
  </si>
  <si>
    <t>BALMORAL LTD</t>
  </si>
  <si>
    <t>COURTYARD GARDENS</t>
  </si>
  <si>
    <t>MCCASKILL HEALTH CARE LLC</t>
  </si>
  <si>
    <t>KENT COUNTY NURSING HOME</t>
  </si>
  <si>
    <t>KENT COUNTY</t>
  </si>
  <si>
    <t>KENT</t>
  </si>
  <si>
    <t>WILLOW SPRINGS HEALTH &amp; REHABILITATION CENTER</t>
  </si>
  <si>
    <t>CHILDRESS COUNTY HOSPITAL DISTRICT</t>
  </si>
  <si>
    <t>PARK VIEW NURSING CARE CENTER</t>
  </si>
  <si>
    <t>MULESHOE AREA HOSPITAL DISTRICT</t>
  </si>
  <si>
    <t>BAILEY</t>
  </si>
  <si>
    <t>STONEBRIDGE HEALTH REHAB</t>
  </si>
  <si>
    <t>AMISTAD NURSING AND REHABILITATION CENTER</t>
  </si>
  <si>
    <t>VAL VERDE COUNTY HOSPITAL DISTRICT</t>
  </si>
  <si>
    <t>UVALDE</t>
  </si>
  <si>
    <t>MITCHELL COUNTY NURSING AND REHABILITATION CENTER</t>
  </si>
  <si>
    <t>MITCHELL COUNTY HOSPITAL DISTRICT</t>
  </si>
  <si>
    <t>MITCHELL</t>
  </si>
  <si>
    <t>LAMPASAS NURSING AND REHABILITATION CENTER</t>
  </si>
  <si>
    <t>LAMPASAS</t>
  </si>
  <si>
    <t>THE MANOR AT SEAGOVILLE</t>
  </si>
  <si>
    <t>HOUSTON</t>
  </si>
  <si>
    <t>WESTERN HILLS HEALTHCARE RESIDENCE</t>
  </si>
  <si>
    <t>COMANCHE</t>
  </si>
  <si>
    <t>SOUTHERN SPECIALTY REHAB &amp; NURSING</t>
  </si>
  <si>
    <t>ARLINGTON VILLAS REHABILITATION AND HEALTHCARE CENTER</t>
  </si>
  <si>
    <t>NEXT GEN SP, LLC</t>
  </si>
  <si>
    <t>NORTH POINTE NURSING &amp; REHABILITATION</t>
  </si>
  <si>
    <t>WATAUGA I ENTERPRISES, LLC</t>
  </si>
  <si>
    <t>SAN RAFAEL NURSING AND REHABILITATION CENTER</t>
  </si>
  <si>
    <t>BOOKER HOSPITAL DISTRICT</t>
  </si>
  <si>
    <t>07/01/2020</t>
  </si>
  <si>
    <t>HOMESTEAD NURSING AND REHABILITATION OF BAIRD</t>
  </si>
  <si>
    <t>STEPHENS MEMORIAL HOSPITAL DISTRICT</t>
  </si>
  <si>
    <t>CALLAHAN</t>
  </si>
  <si>
    <t>BRAZOS VALLEY CARE HOME</t>
  </si>
  <si>
    <t>SLP KNOX CITY, LLC</t>
  </si>
  <si>
    <t>KNOX</t>
  </si>
  <si>
    <t>CISCO NURSING &amp; REHABILITATION</t>
  </si>
  <si>
    <t>EASTLAND</t>
  </si>
  <si>
    <t>MABANK NURSING CENTER</t>
  </si>
  <si>
    <t>LAVACA</t>
  </si>
  <si>
    <t>PORT LAVACA NURSING AND REHABILITATION CENTER</t>
  </si>
  <si>
    <t>CALHOUN</t>
  </si>
  <si>
    <t>WELLINGTON REHABILITATION AND HEALTHCARE</t>
  </si>
  <si>
    <t>COUNTRY VILLAGE CARE</t>
  </si>
  <si>
    <t>BRAZORIA</t>
  </si>
  <si>
    <t>CROSS COUNTRY HEALTHCARE CENTER</t>
  </si>
  <si>
    <t>FOCUSED CARE AT CLARKSVILLE</t>
  </si>
  <si>
    <t>RED RIVER</t>
  </si>
  <si>
    <t>DAYTON NURSING AND REHABILITATION</t>
  </si>
  <si>
    <t>DT DAYTON, LLC</t>
  </si>
  <si>
    <t>LIBERTY</t>
  </si>
  <si>
    <t>HOMESTEAD NURSING AND REHABILITATION OF COLLINSVILLE</t>
  </si>
  <si>
    <t>JACK COUNTY HOSPITAL DISTRICT</t>
  </si>
  <si>
    <t>FOCUSED CARE AT CRANE</t>
  </si>
  <si>
    <t>MCCULLOCH COUNTY HOSPITAL DISTRICT</t>
  </si>
  <si>
    <t>CRANE</t>
  </si>
  <si>
    <t>WILLOBELL</t>
  </si>
  <si>
    <t>GREENBRIER HEALTH CARE CENTER</t>
  </si>
  <si>
    <t>SMYRNA MANAGEMENT, LLC</t>
  </si>
  <si>
    <t>11/01/2020</t>
  </si>
  <si>
    <t>FOCUSED CARE AT HOGAN PARK</t>
  </si>
  <si>
    <t>MIDLAND COUNTY HOSPITAL DISTRICT</t>
  </si>
  <si>
    <t>MIDLAND</t>
  </si>
  <si>
    <t>BROWNFIELD REHABILITATION AND CARE CENTER</t>
  </si>
  <si>
    <t>TERRY</t>
  </si>
  <si>
    <t>THE VILLAGES OF DALLAS</t>
  </si>
  <si>
    <t>FRIENDSHIP HAVEN HEALTHCARE AND REHABILITATION CENTER</t>
  </si>
  <si>
    <t>GALVESTON</t>
  </si>
  <si>
    <t>HOMESTEAD NURSING AND REHABILITATION OF ITASCA</t>
  </si>
  <si>
    <t>COTTONWOOD NURSING &amp; REHABILITATION</t>
  </si>
  <si>
    <t>DENTON I ENTERPRISES, LLC</t>
  </si>
  <si>
    <t>DENTON</t>
  </si>
  <si>
    <t>THE OASIS AT GOLFCREST</t>
  </si>
  <si>
    <t>THE OASIS AT GOLFCREST, LLC</t>
  </si>
  <si>
    <t>LIMESTONE</t>
  </si>
  <si>
    <t>CHEROKEE TRAILS NURSING HOME</t>
  </si>
  <si>
    <t>RUSK NURSING &amp; REHAB CENTER LLC</t>
  </si>
  <si>
    <t>CHEROKEE</t>
  </si>
  <si>
    <t>OAK MANOR OF COMMERCE NURSING AND REHABILITATION</t>
  </si>
  <si>
    <t>HUNT</t>
  </si>
  <si>
    <t>STILLHOUSE REHABILITATION AND HEALTHCARE CENTER</t>
  </si>
  <si>
    <t>LAMAR</t>
  </si>
  <si>
    <t>MADISON</t>
  </si>
  <si>
    <t>TRINITY NURSING &amp; REHAB OF GRANBURY</t>
  </si>
  <si>
    <t>CITY OF ENNIS</t>
  </si>
  <si>
    <t>HOOD</t>
  </si>
  <si>
    <t>HOLIDAY NURSING &amp; REHABILITATION</t>
  </si>
  <si>
    <t>SHELBY</t>
  </si>
  <si>
    <t>SLATON CARE CENTER</t>
  </si>
  <si>
    <t>SLATON I ENTERPRISES LLC</t>
  </si>
  <si>
    <t>MEMORIAL CITY HEALTH AND REHABILITATION CENTER</t>
  </si>
  <si>
    <t>RISING STAR NURSING CENTER</t>
  </si>
  <si>
    <t>PEACH TREE PLACE</t>
  </si>
  <si>
    <t>PARKER</t>
  </si>
  <si>
    <t>RALLS NURSING HOME</t>
  </si>
  <si>
    <t>CROSBY</t>
  </si>
  <si>
    <t>RENAISSANCE CARE CENTER</t>
  </si>
  <si>
    <t>COOKE</t>
  </si>
  <si>
    <t>LA DORA NURSING AND REHABILITATION CENTER</t>
  </si>
  <si>
    <t>BEACON HILL</t>
  </si>
  <si>
    <t>ADVANCED REHABILITATION AND HEALTHCARE OF VERNON</t>
  </si>
  <si>
    <t>BAYLOR COUNTY HOSPITAL DISTRICT</t>
  </si>
  <si>
    <t>WILBARGER</t>
  </si>
  <si>
    <t>TEXOMA HEALTHCARE CENTER</t>
  </si>
  <si>
    <t>LUBBOCK HOSPITALITY NURSING AND REHABILITATION CENTER</t>
  </si>
  <si>
    <t>LEGACY REHABILITATION AND LIVING</t>
  </si>
  <si>
    <t>RANDALL</t>
  </si>
  <si>
    <t>BRAZOS</t>
  </si>
  <si>
    <t>BUENA VIDA NURSING &amp; REHAB ODESSA</t>
  </si>
  <si>
    <t>ODESSA I ENTERPRISES, LLC</t>
  </si>
  <si>
    <t>OAK PARK NURSING AND REHABILITATION CENTER</t>
  </si>
  <si>
    <t>ADVANCED REHABILITATION &amp; HEALTHCARE OF LIVE OAK</t>
  </si>
  <si>
    <t>STONEBROOK MANOR SNF LLC</t>
  </si>
  <si>
    <t>WEST JANISCH HEALTH CARE CENTER</t>
  </si>
  <si>
    <t>HSMTXJANISCHHOUSTON LLC</t>
  </si>
  <si>
    <t>MANSFIELD NURSING &amp; REHABILITATION CENTER</t>
  </si>
  <si>
    <t>WINTERS HEALTHCARE AND REHABILITATION CENTER</t>
  </si>
  <si>
    <t>NORTH RUNNELS COUNTY HOSPITAL</t>
  </si>
  <si>
    <t>RUNNELS</t>
  </si>
  <si>
    <t>PAMPA NURSING CENTER</t>
  </si>
  <si>
    <t>GRAY</t>
  </si>
  <si>
    <t>RENAISSANCE REHABILITATION AND HEALTHCARE CENTER</t>
  </si>
  <si>
    <t>12/01/2020</t>
  </si>
  <si>
    <t>FAITH MEMORIAL NURSING HOME</t>
  </si>
  <si>
    <t>SSC PASADENA OPERATING COMPANY LLC</t>
  </si>
  <si>
    <t>JACKSONVILLE HEALTHCARE CENTER</t>
  </si>
  <si>
    <t>SLP JACKSONVILLE LLC</t>
  </si>
  <si>
    <t>CROSBYTON NURSING AND REHABILITATION CENTER</t>
  </si>
  <si>
    <t>ARDEN WOOD</t>
  </si>
  <si>
    <t>ALTAMONTE CARE OF HOUSTON NORTHWEST, LLC</t>
  </si>
  <si>
    <t>THE SARAH ROBERTS FRENCH HOME</t>
  </si>
  <si>
    <t>GOLDEN VILLA</t>
  </si>
  <si>
    <t>CASS</t>
  </si>
  <si>
    <t>CLEVELAND HEALTH CARE CENTER</t>
  </si>
  <si>
    <t>HSMTXCLEVELAND LLC</t>
  </si>
  <si>
    <t>GREENVILLE GARDENS</t>
  </si>
  <si>
    <t>HILLSIDE HEIGHTS REHABILITATION SUITES</t>
  </si>
  <si>
    <t>GRACE CARE CENTER OF HENRIETTA</t>
  </si>
  <si>
    <t>CLAY</t>
  </si>
  <si>
    <t>IOWA PARK HEALTHCARE CENTER</t>
  </si>
  <si>
    <t>LAKE SHORE VILLAGE HEALTHCARE CENTER</t>
  </si>
  <si>
    <t>CLYDE NURSING CENTER</t>
  </si>
  <si>
    <t>PALO PINTO COUNTY HOSPITAL DISTRICT</t>
  </si>
  <si>
    <t>WOOD MEMORIAL NURSING AND REHABILITATION CENTER</t>
  </si>
  <si>
    <t>HOMEPLACE MANOR</t>
  </si>
  <si>
    <t>SLP HAMLIN LLC</t>
  </si>
  <si>
    <t>JONES</t>
  </si>
  <si>
    <t>CREEKSIDE TERRACE REHABILITATION</t>
  </si>
  <si>
    <t>JOHNSON</t>
  </si>
  <si>
    <t>PECAN MANOR NURSING AND REHABILITATION</t>
  </si>
  <si>
    <t>SUMMIT LTC KENNEDALE LLC</t>
  </si>
  <si>
    <t>BARTON VALLEY REHABILITATION AND HEALTHCARE CENTER</t>
  </si>
  <si>
    <t>NEXION HEALTH AT AUSTIN, INC</t>
  </si>
  <si>
    <t>GOLDTHWAITE HEALTH &amp; REHAB CENTER</t>
  </si>
  <si>
    <t>MILLS</t>
  </si>
  <si>
    <t>PALO DURO NURSING HOME</t>
  </si>
  <si>
    <t>ARMSTRONG</t>
  </si>
  <si>
    <t>EVERGREEN HEALTHCARE CENTER</t>
  </si>
  <si>
    <t>GREAT PLAINS NURSING AND REHABILITATION</t>
  </si>
  <si>
    <t>DUMAS I ENTERPRISES LLC</t>
  </si>
  <si>
    <t>MOORE</t>
  </si>
  <si>
    <t>ORANGE</t>
  </si>
  <si>
    <t>08/01/2020</t>
  </si>
  <si>
    <t>RIVER CITY CARE CENTER</t>
  </si>
  <si>
    <t>SAN ANTONIO I ENTERPRISES, LLC</t>
  </si>
  <si>
    <t>ADVANCED REHABILITATION AND HEALTHCARE OF BOWIE</t>
  </si>
  <si>
    <t>MONTAGUE</t>
  </si>
  <si>
    <t>ENNIS CARE CENTER</t>
  </si>
  <si>
    <t>SEYMOUR REHABILITATION AND HEALTHCARE</t>
  </si>
  <si>
    <t>BAYLOR</t>
  </si>
  <si>
    <t>FAIRVIEW HEALTHCARE RESIDENCE</t>
  </si>
  <si>
    <t>FREESTONE</t>
  </si>
  <si>
    <t>ASHFORD HALL</t>
  </si>
  <si>
    <t>ASHFORD HALL, INC</t>
  </si>
  <si>
    <t>WHITEHALL REHAB &amp; NURSING</t>
  </si>
  <si>
    <t>DIVERSICARE OF LAKE HIGHLANDS</t>
  </si>
  <si>
    <t>DIVERSICARE DOCTORS LLC</t>
  </si>
  <si>
    <t>COLUMBUS OAKS HEALTHCARE COMMUNITY</t>
  </si>
  <si>
    <t>SWEENY HOSPITAL DISTRICT</t>
  </si>
  <si>
    <t>COLORADO</t>
  </si>
  <si>
    <t>THE LENNWOOD NURSING AND REHABILITATION</t>
  </si>
  <si>
    <t>DK LANCASTER LAND COMPANY LIMITED PARTNERSHIP</t>
  </si>
  <si>
    <t>THE HILLTOP ON MAIN</t>
  </si>
  <si>
    <t>MSL MERIDIAN LLC</t>
  </si>
  <si>
    <t>GARLAND NURSING &amp; REHABILITATION</t>
  </si>
  <si>
    <t>WALKER</t>
  </si>
  <si>
    <t>LARKSPUR</t>
  </si>
  <si>
    <t>GALLERIA RESIDENCE AND REHABILITATION CENTER</t>
  </si>
  <si>
    <t>STONEYBROOK TX MANAGEMENT LLC</t>
  </si>
  <si>
    <t>09/01/2020</t>
  </si>
  <si>
    <t>KENEDY HEALTH &amp; REHABILITATION</t>
  </si>
  <si>
    <t>KENEDY I ENTERPRISES LLC</t>
  </si>
  <si>
    <t>PLAINVIEW HEALTHCARE CENTER</t>
  </si>
  <si>
    <t>HALE</t>
  </si>
  <si>
    <t>SHADY ACRES HEALTH &amp; REHABILITATION</t>
  </si>
  <si>
    <t>CLINT L HINES, INC</t>
  </si>
  <si>
    <t>NEWTON</t>
  </si>
  <si>
    <t>TEXAN NURSING &amp; REHAB OF GONZALES</t>
  </si>
  <si>
    <t>GONZALES HEALTHCARE SYSTEMS</t>
  </si>
  <si>
    <t>GONZALES</t>
  </si>
  <si>
    <t>PARK MANOR OF CYFAIR</t>
  </si>
  <si>
    <t>HACIENDA OAKS AT BEEVILLE</t>
  </si>
  <si>
    <t>HACIENDA OAKS NURSING AND REHAB CENTER, LLC</t>
  </si>
  <si>
    <t>BEE</t>
  </si>
  <si>
    <t>FOCUSED CARE AT STONEBRIAR</t>
  </si>
  <si>
    <t>MAGNOLIA MANOR</t>
  </si>
  <si>
    <t>TYLER COUNTY HOSPITAL DISTRICT</t>
  </si>
  <si>
    <t>GILMER NURSING &amp; REHABILITATION</t>
  </si>
  <si>
    <t>GILMER I ENTERPRISES, LLC</t>
  </si>
  <si>
    <t>UPSHUR</t>
  </si>
  <si>
    <t>THE OASIS AT BEAUMONT</t>
  </si>
  <si>
    <t>BEAUMONT SNF LLC</t>
  </si>
  <si>
    <t>NESBIT LIVING &amp; RECOVERY CENTER</t>
  </si>
  <si>
    <t>HERITAGE PLACE OF DECATUR</t>
  </si>
  <si>
    <t>DECATUR II ENTERPRISES, LLC</t>
  </si>
  <si>
    <t>WISE</t>
  </si>
  <si>
    <t>MARSHALL MANOR NURSING &amp; REHABILITATION CENTER</t>
  </si>
  <si>
    <t>HARRISON</t>
  </si>
  <si>
    <t>MI CASITA NURSING AND REHABILITATION</t>
  </si>
  <si>
    <t>HANSFORD COUNTY HOSPITAL DISTRICT</t>
  </si>
  <si>
    <t>HILLTOP VILLAGE NURSING AND REHABILITATION CENTER</t>
  </si>
  <si>
    <t>BANGS NURSING AND REHABILITATION CENTER</t>
  </si>
  <si>
    <t>RUSK</t>
  </si>
  <si>
    <t>MONTGOMERY</t>
  </si>
  <si>
    <t>BROOKSHIRE RESIDENCE AND REHABILITATION CENTER</t>
  </si>
  <si>
    <t>WALLER</t>
  </si>
  <si>
    <t>RETAMA MANOR NURSING CENTERPLEASANTON NORTH</t>
  </si>
  <si>
    <t>DIMMIT REGIONAL HOSPITAL DISTRICT</t>
  </si>
  <si>
    <t>ARBOR GRACE WELLNESS CENTER</t>
  </si>
  <si>
    <t>PDM OPERATORS LLC</t>
  </si>
  <si>
    <t>LAMB</t>
  </si>
  <si>
    <t>FORT BEND</t>
  </si>
  <si>
    <t>LOCKNEY HEALTH AND REHABILITATION CENTER</t>
  </si>
  <si>
    <t>FLOYD</t>
  </si>
  <si>
    <t>KEENELAND NURSING &amp; REHABILITATION</t>
  </si>
  <si>
    <t>SUMMIT LTC WEATHERFORD II, LLC</t>
  </si>
  <si>
    <t>GILLESPIE</t>
  </si>
  <si>
    <t>BERTRAM NURSING &amp; REHABILITATION</t>
  </si>
  <si>
    <t>BURNET</t>
  </si>
  <si>
    <t>UVALDE HEALTHCARE AND REHABILITATION CENTER</t>
  </si>
  <si>
    <t>05/01/2020</t>
  </si>
  <si>
    <t>COLONIAL MANOR NURSING CENTER</t>
  </si>
  <si>
    <t>IMMANUELS HEALTHCARE</t>
  </si>
  <si>
    <t>FORT WORTH SKILLED CARE LLC</t>
  </si>
  <si>
    <t>RICHLAND HILLS REHABILITATION AND HEALTHCARE CENTER</t>
  </si>
  <si>
    <t>COMMUNITY CARE CENTER OF HONDO</t>
  </si>
  <si>
    <t>MEDINA COUNTY HOSPITAL DISTRICT</t>
  </si>
  <si>
    <t>MEDINA</t>
  </si>
  <si>
    <t>WILLOWBEND NURSING AND REHABILITATION CENTER</t>
  </si>
  <si>
    <t>COLONIAL MANOR CARE CENTER</t>
  </si>
  <si>
    <t>SLP NEW BRAUNFELS, LLC</t>
  </si>
  <si>
    <t>12/16/2019</t>
  </si>
  <si>
    <t>CEDAR CREEK NURSING AND REHABILITATION CENTER</t>
  </si>
  <si>
    <t>BANDERA I ENTERPRISES LLC</t>
  </si>
  <si>
    <t>BANDERA</t>
  </si>
  <si>
    <t>OAKS NURSING CENTER</t>
  </si>
  <si>
    <t>WINDSOR ATRIUM</t>
  </si>
  <si>
    <t>SAN JUAN NURSING HOME INC</t>
  </si>
  <si>
    <t>CARTHAGE LTC PARTNERS INC</t>
  </si>
  <si>
    <t>PANOLA</t>
  </si>
  <si>
    <t>RETAMA MANOR NURSING CENTERRAYMONDVILLE</t>
  </si>
  <si>
    <t>WILLACY</t>
  </si>
  <si>
    <t>VAL VERDE NURSING AND REHABILITATION CENTER</t>
  </si>
  <si>
    <t>VAL VERDE</t>
  </si>
  <si>
    <t>LLANO NURSING AND REHABILITATION CENTER</t>
  </si>
  <si>
    <t>LLANO</t>
  </si>
  <si>
    <t>OAKCREST NURSING AND REHABILITATION CENTER</t>
  </si>
  <si>
    <t>OAKCREST OPERATING  LLC</t>
  </si>
  <si>
    <t>THE LAKES AT TEXAS CITY</t>
  </si>
  <si>
    <t>BAY OAKS SNF LLC</t>
  </si>
  <si>
    <t>REFUGIO</t>
  </si>
  <si>
    <t>FLORESVILLE RESIDENCE AND REHABILITATION CENTER</t>
  </si>
  <si>
    <t>WILSON</t>
  </si>
  <si>
    <t>PONDEROSA NURSING AND REHABILITATION CENTER</t>
  </si>
  <si>
    <t>NACOGDOCHES COUNTY HOSPITAL DISTRICT</t>
  </si>
  <si>
    <t>HENDERSON HEALTH &amp; REHABILITATION CENTER</t>
  </si>
  <si>
    <t>HENDERSON SNF LLC</t>
  </si>
  <si>
    <t>HIGH HOPE CARE CENTER OF BRENHAM</t>
  </si>
  <si>
    <t>TULIA HEALTH AND REHABILITATION CENTER</t>
  </si>
  <si>
    <t>SWISHER</t>
  </si>
  <si>
    <t>BLUEBONNET REHAB AT ENNIS</t>
  </si>
  <si>
    <t>GAINESVILLE NURSING &amp; REHAB</t>
  </si>
  <si>
    <t>COUNTY OF THROCKMORTON</t>
  </si>
  <si>
    <t>COLEMAN HEALTHCARE CENTER</t>
  </si>
  <si>
    <t>STEVENS HEALTHCARE OF YOAKUM</t>
  </si>
  <si>
    <t>WEST WHARTON COUNTY HOSPITAL DISTRICT</t>
  </si>
  <si>
    <t>DEWITT</t>
  </si>
  <si>
    <t>RETAMA MANOR NURSING CENTER</t>
  </si>
  <si>
    <t>SSC NUECES RETAMA LLC</t>
  </si>
  <si>
    <t>WINDSOR PLACE</t>
  </si>
  <si>
    <t>J JIREH LLC</t>
  </si>
  <si>
    <t>MORRIS</t>
  </si>
  <si>
    <t>AUSTIN HEALTHCARE AND REHABILITATION CENTER</t>
  </si>
  <si>
    <t>LONE STAR RANCH REHABILITATION AND HEALTHCARE CENTER</t>
  </si>
  <si>
    <t>KLEBERG</t>
  </si>
  <si>
    <t>03/01/2020</t>
  </si>
  <si>
    <t>WINDSOR NURSING AND REHABILITATION CENTER OF SEGUIN</t>
  </si>
  <si>
    <t>WESTVIEW MANOR AND REHABILITATION CENTER</t>
  </si>
  <si>
    <t>ALAMO HEIGHTS HEALTH AND REHABILITATION CENTER</t>
  </si>
  <si>
    <t>FRIO HOSPITAL DISTRICT</t>
  </si>
  <si>
    <t>PALESTINE HEALTHCARE CENTER</t>
  </si>
  <si>
    <t>SLP PALESTINE LLC</t>
  </si>
  <si>
    <t>ANDERSON</t>
  </si>
  <si>
    <t>PARIS HEALTHCARE CENTER</t>
  </si>
  <si>
    <t>SLP PARIS LLC</t>
  </si>
  <si>
    <t>HURST PLAZA NURSING AND REHAB</t>
  </si>
  <si>
    <t>HURST NURSING AND REHAB CENTER, LLC</t>
  </si>
  <si>
    <t>NORTH PARK HEALTH AND REHABILITATION CENTER</t>
  </si>
  <si>
    <t>COLLIN</t>
  </si>
  <si>
    <t>FOCUSED CARE AT PECOS</t>
  </si>
  <si>
    <t>TRINITYFPACP PECOS LLC</t>
  </si>
  <si>
    <t>REEVES</t>
  </si>
  <si>
    <t>COLLEGE STREET HEALTH CARE CENTER</t>
  </si>
  <si>
    <t>LEVELLAND NURSING &amp; REHABILITATION CENTER</t>
  </si>
  <si>
    <t>HOCKLEY</t>
  </si>
  <si>
    <t>MCKINNEY HEALTHCARE AND REHABILITATION CENTER</t>
  </si>
  <si>
    <t>NEXION HEALTH AT MCKINNEY INC</t>
  </si>
  <si>
    <t>GEORGIA MANOR NURSING HOME</t>
  </si>
  <si>
    <t>AMARILLO VI ENTERPRISES LLC</t>
  </si>
  <si>
    <t>BENBROOK NURSING &amp; REHABILITATION CENTER</t>
  </si>
  <si>
    <t>SOUTH DALLAS NURSING &amp; REHABILITATION</t>
  </si>
  <si>
    <t>MODERN SENIOR LIVING LLC</t>
  </si>
  <si>
    <t>MEADOWBROOK CARE CENTER</t>
  </si>
  <si>
    <t>ARDEN PLACE</t>
  </si>
  <si>
    <t>ALTAMONTE CARE OF HOUSTON SOUTHEAST LLC</t>
  </si>
  <si>
    <t>ALVARADO LTC PARTNERS INC</t>
  </si>
  <si>
    <t>DIBOLL NURSING AND REHAB</t>
  </si>
  <si>
    <t>SLP DIBOLL, LLC</t>
  </si>
  <si>
    <t>2018 CR</t>
  </si>
  <si>
    <t>MORNINGSIDE MANOR</t>
  </si>
  <si>
    <t>FOCUSED CARE AT LINDEN</t>
  </si>
  <si>
    <t>OASIS NURSING &amp; REHABILITATION CENTER</t>
  </si>
  <si>
    <t>EL PASO</t>
  </si>
  <si>
    <t>KERENS CARE CENTER</t>
  </si>
  <si>
    <t>KERENS I ENTERPRISES, LLC</t>
  </si>
  <si>
    <t>NAVARRO</t>
  </si>
  <si>
    <t>LAKESIDE REHABILITATION AND CARE CENTER</t>
  </si>
  <si>
    <t>HASKELL HEALTHCARE CENTER</t>
  </si>
  <si>
    <t>HASKELL</t>
  </si>
  <si>
    <t>SHADY OAK NURSING AND REHABILITATION</t>
  </si>
  <si>
    <t>FORT BEND HEALTH CARE</t>
  </si>
  <si>
    <t>MEMORIAL MEDICAL CENTER</t>
  </si>
  <si>
    <t>RETAMA MANOR NURSING CENTERJOURDANTON</t>
  </si>
  <si>
    <t>CASCADES AT SENIOR REHAB</t>
  </si>
  <si>
    <t>ROSE TRAIL NURSING AND REHABILITATION CENTER</t>
  </si>
  <si>
    <t>HOPKINS COUNTY HOSPITAL DISTRICT</t>
  </si>
  <si>
    <t>PARK HIGHLANDS NURSING &amp; REHABILITATION CENTER</t>
  </si>
  <si>
    <t>STERLING HILLS REHABILITATION AND HEALTHCARE CENTER</t>
  </si>
  <si>
    <t>NOLAN</t>
  </si>
  <si>
    <t>VALLEY GRANDE MANOR</t>
  </si>
  <si>
    <t>SWEETWATER HEALTHCARE CENTER</t>
  </si>
  <si>
    <t>AUSTIN</t>
  </si>
  <si>
    <t>NAVASOTA NURSING &amp; REHABILITATION</t>
  </si>
  <si>
    <t>NAVASOTA I ENTERPRISES, LLC</t>
  </si>
  <si>
    <t>GRIMES</t>
  </si>
  <si>
    <t>BAY VILLA HEALTHCARE CENTER</t>
  </si>
  <si>
    <t>MATAGORDA</t>
  </si>
  <si>
    <t>STARR COUNTY HOSPITAL DISTRICT DBA RETAMA MANOR NURSING CENTERMCALLEN</t>
  </si>
  <si>
    <t>WOODVILLE HEALTH AND REHABILITATION CENTER</t>
  </si>
  <si>
    <t>TYLER</t>
  </si>
  <si>
    <t>KAUFMAN HEALTHCARE CENTER</t>
  </si>
  <si>
    <t>MILL CREEK</t>
  </si>
  <si>
    <t>HARDIN</t>
  </si>
  <si>
    <t>THE BRADFORD AT BROOKSIDE</t>
  </si>
  <si>
    <t>POLK</t>
  </si>
  <si>
    <t>CARADAY OF MOUNT VERNON</t>
  </si>
  <si>
    <t>FRANKLIN</t>
  </si>
  <si>
    <t>ARDEN PLACE OF RICHLAND HILLS</t>
  </si>
  <si>
    <t>ALTAMONTE CARE OF RICHLAND HILLS, LLC</t>
  </si>
  <si>
    <t>FARMERSVILLE HEALTH AND REHABILITATION</t>
  </si>
  <si>
    <t>VAN HEALTHCARE</t>
  </si>
  <si>
    <t>FOCUSED CARE AT LAMESA</t>
  </si>
  <si>
    <t>DAWSON</t>
  </si>
  <si>
    <t>SCHLEICHER COUNTY MEDICAL CENTER</t>
  </si>
  <si>
    <t>SCHLEICHER COUNTY HOSPITAL DISTRICT</t>
  </si>
  <si>
    <t>SCHLEICHER</t>
  </si>
  <si>
    <t>KOUNTZE NURSING CENTER</t>
  </si>
  <si>
    <t>NORTHERN OAKS LIVING &amp; REHABILITATION CENTER</t>
  </si>
  <si>
    <t>ST JAMES HOUSE OF BAYTOWN</t>
  </si>
  <si>
    <t>DOWNTOWN HEALTH AND REHABILITATION CENTER</t>
  </si>
  <si>
    <t>ALTA VISTA REHABILITATION AND HEALTHCARE</t>
  </si>
  <si>
    <t>BROWNSVILLE CARE ASSOCIATES INC</t>
  </si>
  <si>
    <t>STEVENS NURSING AND REHABILITATION CENTER OF HALLETTSVILLE</t>
  </si>
  <si>
    <t>LAUREL COURT</t>
  </si>
  <si>
    <t>GARDEN VILLA NURSING &amp; REHABILITATION</t>
  </si>
  <si>
    <t>RETAMA MANOR NURSING CENTERHARLINGEN</t>
  </si>
  <si>
    <t>ZION HEALTHCARE OF ALAMO HEIGHTS</t>
  </si>
  <si>
    <t>BLANCO VILLA OP LLC</t>
  </si>
  <si>
    <t>HERITAGE OAKS</t>
  </si>
  <si>
    <t>GIBBONS TX MANAGEMENT LLC</t>
  </si>
  <si>
    <t>WHITE SETTLEMENT NURSING CENTER</t>
  </si>
  <si>
    <t>MARSHALL MANOR WEST</t>
  </si>
  <si>
    <t>THE MEDICAL LODGE OF AMARILLO</t>
  </si>
  <si>
    <t>ROWLETT CREEK HEALTHCARE, INC</t>
  </si>
  <si>
    <t>THE COURTYARD REHABILITATION AND HEALTHCARE CENTER</t>
  </si>
  <si>
    <t>VICTORIA</t>
  </si>
  <si>
    <t>PALO PINTO NURSING CENTER</t>
  </si>
  <si>
    <t>PALO PINTO</t>
  </si>
  <si>
    <t>TOWN AND COUNTRY NURSING AND REHABILITATION CENTER</t>
  </si>
  <si>
    <t>RETAMA MANOR NURSING CENTERPLEASANTON SOUTH</t>
  </si>
  <si>
    <t>RETAMA MANOR NURSING CENTEREDINBURG</t>
  </si>
  <si>
    <t>SSC EDINBURG OPERATING COMPANY LLC</t>
  </si>
  <si>
    <t>SULPHUR SPRINGS HEALTH AND REHABILITATION</t>
  </si>
  <si>
    <t>SULPHUR SPRINGS SNF LLC</t>
  </si>
  <si>
    <t>HOPKINS</t>
  </si>
  <si>
    <t>GLENVIEW WELLNESS &amp; REHABILITATION</t>
  </si>
  <si>
    <t>ADVANCED REHABILITATION AND HEALTHCARE OF WICHITA FALLS</t>
  </si>
  <si>
    <t>DEL RIO NURSING AND REHABILITATION CENTER</t>
  </si>
  <si>
    <t>BRADY WEST REHAB &amp; NURSING</t>
  </si>
  <si>
    <t>MCCULLOCH</t>
  </si>
  <si>
    <t>VERANDA REHABILITATION AND HEALTHCARE</t>
  </si>
  <si>
    <t>THE MANOR HEALTHCARE RESIDENCE</t>
  </si>
  <si>
    <t>REGENCY MANOR HEALTHCARE CENTER</t>
  </si>
  <si>
    <t>SLP REGENCY MANOR, LLC</t>
  </si>
  <si>
    <t>PITTSBURG NURSING CENTER</t>
  </si>
  <si>
    <t>CAMP</t>
  </si>
  <si>
    <t>HILLVIEW NURSING AND REHABILITATION</t>
  </si>
  <si>
    <t>BRAZOSVIEW HEALTHCARE CENTER</t>
  </si>
  <si>
    <t>OAKWOOD MANOR NURSING HOME</t>
  </si>
  <si>
    <t>MESA VISTA INN HEALTH CENTER</t>
  </si>
  <si>
    <t>SAN ANTONIO III ENTERPRISES, LLC</t>
  </si>
  <si>
    <t>SKYLINE NURSING CENTER</t>
  </si>
  <si>
    <t>MUNDAY NURSING CENTER</t>
  </si>
  <si>
    <t>KNOX COUNTY HOSPITAL DISTRICT</t>
  </si>
  <si>
    <t>RETAMA MANOR NURSING CENTERLAREDOWEST</t>
  </si>
  <si>
    <t>WEBB</t>
  </si>
  <si>
    <t>YORKTOWN NURSING AND REHABILITATION CENTER</t>
  </si>
  <si>
    <t>WHISPERING SPRINGS REHABILITATION AND HEALTHCARE CENTER</t>
  </si>
  <si>
    <t>NEXION HEALTH AT CARRIZO SPRINGS, INC</t>
  </si>
  <si>
    <t>DIMMIT</t>
  </si>
  <si>
    <t>LAKEVIEW REHABILITATION AND HEALTHCARE CENTER</t>
  </si>
  <si>
    <t>VILLAGE CREEK NURSING &amp; REHABILITATION LLC</t>
  </si>
  <si>
    <t>KENNEDY HEALTH &amp; REHAB</t>
  </si>
  <si>
    <t>11/30/2020</t>
  </si>
  <si>
    <t>WATERSIDE NURSING &amp; REHABILITATION</t>
  </si>
  <si>
    <t>VILLA HAVEN HEALTH AND REHABILITATION CENTER</t>
  </si>
  <si>
    <t>STEPHENS</t>
  </si>
  <si>
    <t>AFTON OAKS NURSING CENTER</t>
  </si>
  <si>
    <t>DIVERSICARE AFTON OAKS LLC</t>
  </si>
  <si>
    <t>GIDDINGS RESIDENCE AND REHABILITATION CENTER</t>
  </si>
  <si>
    <t>LEE</t>
  </si>
  <si>
    <t>JEFFREY PLACE HEALTHCARE CENTER</t>
  </si>
  <si>
    <t>SLP JEFFREY PLACE, LLC</t>
  </si>
  <si>
    <t>CRESTWOOD HEALTH AND REHABILITATION CENTER</t>
  </si>
  <si>
    <t>12/01/2019</t>
  </si>
  <si>
    <t>GROVETON NURSING HOME</t>
  </si>
  <si>
    <t>GROVETON I ENTERPRISES LLC</t>
  </si>
  <si>
    <t>TRINITY</t>
  </si>
  <si>
    <t>FT WORTH WELLNESS &amp; REHABILITATION</t>
  </si>
  <si>
    <t>HERITAGE PARK REHABILITATION AND SKILLED NURSING CENTER</t>
  </si>
  <si>
    <t>VILLAGE HEALTHCARE AND REHABILITATION</t>
  </si>
  <si>
    <t>TLC WEST NURSING AND REHABILITATION</t>
  </si>
  <si>
    <t>CARADAY TEMPLE WEST, LLC</t>
  </si>
  <si>
    <t>BEAUMONT NURSING AND REHABILITATION</t>
  </si>
  <si>
    <t>BEAUMONT I ENTERPRISES LLC</t>
  </si>
  <si>
    <t>WHISPERING PINES NURSING AND REHAB</t>
  </si>
  <si>
    <t>TITUS COUNTY HOSPITAL DISTRICT</t>
  </si>
  <si>
    <t>MOUNTAIN VIEW HEALTH &amp; REHABILITATION</t>
  </si>
  <si>
    <t>BUENA VIDA NURSING &amp; REHAB SAN ANTONIO</t>
  </si>
  <si>
    <t>AUTUMN WINDS LIVING &amp; REHABILITATION</t>
  </si>
  <si>
    <t>ROSE HAVEN RETREAT</t>
  </si>
  <si>
    <t>DENTON REHABILITATION AND NURSING CENTER</t>
  </si>
  <si>
    <t>GREENVIEW MANOR</t>
  </si>
  <si>
    <t>TWIN OAKS HEALTH &amp; REHABILITATION CENTER</t>
  </si>
  <si>
    <t>ASHTON PARKE CARE CENTER INC</t>
  </si>
  <si>
    <t>WTCS HEALTH CARE CENTER INC</t>
  </si>
  <si>
    <t>SEABREEZE NURSING AND REHABILITATION</t>
  </si>
  <si>
    <t>SLP TEXAS CITY, LLC</t>
  </si>
  <si>
    <t>ASHFORD GARDENS</t>
  </si>
  <si>
    <t>MATAGORDA HOUSE HEALTHCARE CENTER</t>
  </si>
  <si>
    <t>PARK VIEW CARE CENTER</t>
  </si>
  <si>
    <t>ARBOR TERRACE HEALTHCARE CENTER</t>
  </si>
  <si>
    <t>GRACE CARE CENTER OF NOCONA</t>
  </si>
  <si>
    <t>ROBSTOWN NURSING AND REHABILITATION CENTER</t>
  </si>
  <si>
    <t>REGENCY IHS OF ROBSTOWN LLC</t>
  </si>
  <si>
    <t>DIVERSICARE OF LULING</t>
  </si>
  <si>
    <t>CASCADES AT JACINTO</t>
  </si>
  <si>
    <t>CASCADES AT JACINTO REHAB, LP</t>
  </si>
  <si>
    <t>CARADAY OF HOUSTON</t>
  </si>
  <si>
    <t>CARADAY HOUSTON, LLC</t>
  </si>
  <si>
    <t>SEVEN OAKS NURSING &amp; REHABILITATION</t>
  </si>
  <si>
    <t>BONHAM I ENTERPRISES, LLC</t>
  </si>
  <si>
    <t>SPJST REST HOME NO 2</t>
  </si>
  <si>
    <t>CARE INN OF LA GRANGE</t>
  </si>
  <si>
    <t>RETAMA MANOR NURSING CENTERALICE</t>
  </si>
  <si>
    <t>CENTRAL TEXAS NURSING &amp; REHABILITATION</t>
  </si>
  <si>
    <t>QUALITY CARE OF WACO</t>
  </si>
  <si>
    <t>CYPRESS WOODS CARE CENTER</t>
  </si>
  <si>
    <t>ANGLETON NURSING AND REHAB CENTER, LLC</t>
  </si>
  <si>
    <t>KIRKLAND COURT HEALTH AND REHABILITATION CENTER</t>
  </si>
  <si>
    <t>CHRISTIAN CARE CENTER</t>
  </si>
  <si>
    <t>HMS HOLDINGS AT TEXARKANA LLC</t>
  </si>
  <si>
    <t>FREDERICKSBURG NURSING AND REHABILITATION</t>
  </si>
  <si>
    <t>ARLINGTON RESIDENCE AND REHABILITATION CENTER</t>
  </si>
  <si>
    <t>COUNTRYVIEW NURSING &amp; REHABILITATION</t>
  </si>
  <si>
    <t>TERRELL I ENTERPRISES, LLC</t>
  </si>
  <si>
    <t>THE TERRACE AT DENISON</t>
  </si>
  <si>
    <t>HERITAGE HOUSE NURSING AND REHABILITATION</t>
  </si>
  <si>
    <t>ROSEBUD I ENTERPRISES LLC</t>
  </si>
  <si>
    <t>HONEY GROVE NURSING CENTER</t>
  </si>
  <si>
    <t>HG SCC LLC</t>
  </si>
  <si>
    <t>NAZARETH LIVING CARE CENTER</t>
  </si>
  <si>
    <t>EL PASO COUNTY HOSPITAL DISTRICT</t>
  </si>
  <si>
    <t>GLEN ROSE NURSING AND REHAB CENTER</t>
  </si>
  <si>
    <t>SOMERVELL COUNTY HOSPITAL DISTRICT</t>
  </si>
  <si>
    <t>SOMERVELL</t>
  </si>
  <si>
    <t>RIVER VALLEY HEALTH &amp; REHABILITATION CENTER</t>
  </si>
  <si>
    <t>FOCUSED CARE AT SHERMAN</t>
  </si>
  <si>
    <t>FPACP SHERMAN LLC</t>
  </si>
  <si>
    <t>WEATHERFORD HEALTH CARE CENTER</t>
  </si>
  <si>
    <t>MEXIA LTC NURSING &amp; REHAB</t>
  </si>
  <si>
    <t>GRACE CARE CENTER OF OLNEY</t>
  </si>
  <si>
    <t>YOUNG</t>
  </si>
  <si>
    <t>BIRCHWOOD NURSING &amp; REHABILITATION</t>
  </si>
  <si>
    <t>COOPER I ENTERPRISES, LLC</t>
  </si>
  <si>
    <t>DELTA</t>
  </si>
  <si>
    <t>BASTROP NURSING CENTER</t>
  </si>
  <si>
    <t>BASTROP</t>
  </si>
  <si>
    <t>UNIVERSITY PARK NURSING &amp; REHABILITATION</t>
  </si>
  <si>
    <t>WICHITA FALLS I ENTERPRISES, LLC</t>
  </si>
  <si>
    <t>BROWNWOOD NURSING AND REHABILITATION</t>
  </si>
  <si>
    <t>BROWNWOOD V ENTERPRISES, LLC</t>
  </si>
  <si>
    <t>GANADO NURSING AND REHABILITATION CENTER</t>
  </si>
  <si>
    <t>JACKSON</t>
  </si>
  <si>
    <t>IRVING NURSING AND REHABILITATION</t>
  </si>
  <si>
    <t>LOH IRVING, LLC</t>
  </si>
  <si>
    <t>LEGEND HEALTHCARE AND REHABILITATION  GREENVILLE</t>
  </si>
  <si>
    <t>JACKSBORO HEALTHCARE CENTER</t>
  </si>
  <si>
    <t>JACK</t>
  </si>
  <si>
    <t>STERLING COUNTY NURSING HOME</t>
  </si>
  <si>
    <t>STERLING COUNTY</t>
  </si>
  <si>
    <t>STERLING</t>
  </si>
  <si>
    <t>TOMBALL REHAB &amp; NURSING</t>
  </si>
  <si>
    <t>CHISOLM TRAIL NURSING AND REHABILITATION CENTER</t>
  </si>
  <si>
    <t>DIVERSICARE CHISOLM LLC</t>
  </si>
  <si>
    <t>THE PALMS NURSING &amp; REHABILITATION</t>
  </si>
  <si>
    <t>03/17/2020</t>
  </si>
  <si>
    <t>GARDEN TERRACE HEALTHCARE CENTER</t>
  </si>
  <si>
    <t>GRAND TERRACE REHABILITATION AND HEALTHCARE</t>
  </si>
  <si>
    <t>MCALLEN CARE ASSOCIATES INC</t>
  </si>
  <si>
    <t>BRONTE HEALTH AND REHAB CENTER</t>
  </si>
  <si>
    <t>EAST COKE COUNTY HOSPITAL DISTRICT</t>
  </si>
  <si>
    <t>LBJ MEDICAL CENTER</t>
  </si>
  <si>
    <t>BLANCO</t>
  </si>
  <si>
    <t>CARADAY OF LAMPASAS</t>
  </si>
  <si>
    <t>CARADAY LAMPASAS, LLC</t>
  </si>
  <si>
    <t>CENTERVILLE HEALTHCARE CENTER</t>
  </si>
  <si>
    <t>LEON</t>
  </si>
  <si>
    <t>GROESBECK LTC NURSING AND REHABILITATION</t>
  </si>
  <si>
    <t>HAMILTON HEALTHCARE CENTER</t>
  </si>
  <si>
    <t>SAN MARCOS REHABILITATION AND HEALTHCARE CENTER</t>
  </si>
  <si>
    <t>HAYS</t>
  </si>
  <si>
    <t>CLARENDON NURSING HOME</t>
  </si>
  <si>
    <t>CLARENDON NH OPERATIONS LTD</t>
  </si>
  <si>
    <t>DONLEY</t>
  </si>
  <si>
    <t>WHISPERING OAKS REHAB &amp; NURSING</t>
  </si>
  <si>
    <t>WHISPERING OAKS SNF LLC</t>
  </si>
  <si>
    <t>DE LEON NURSING AND REHABILITATION</t>
  </si>
  <si>
    <t>KEMP CARE CENTER</t>
  </si>
  <si>
    <t>CARTHAGE HEALTHCARE CENTER</t>
  </si>
  <si>
    <t>SLP CARTHAGE, LLC</t>
  </si>
  <si>
    <t>WHISPERWOOD NURSING &amp; REHABILITATION CENTER</t>
  </si>
  <si>
    <t>STAMFORD RESIDENCE AND REHABILITATION CENTER</t>
  </si>
  <si>
    <t>STAMFORD HEALTHCARE MANAGEMENT LLC</t>
  </si>
  <si>
    <t>WELLINGTON CARE CENTER</t>
  </si>
  <si>
    <t>WELLINGTON I ENTERPRISES LLC</t>
  </si>
  <si>
    <t>COLLINGSWORTH</t>
  </si>
  <si>
    <t>FOCUSED CARE OF CENTER</t>
  </si>
  <si>
    <t>FPACP TIMPSON LLC</t>
  </si>
  <si>
    <t>PLEASANT MANOR HEALTHCARE AND REHABILITATION</t>
  </si>
  <si>
    <t>HANSFORD COUNTY HOSPITAL DISTRICT DBA LAKERIDGE NURSING AND REHABILITATION</t>
  </si>
  <si>
    <t>FOCUSED CARE AT HUNTSVILLE</t>
  </si>
  <si>
    <t>FPACP HUNTSVILLE  LLC</t>
  </si>
  <si>
    <t>RETAMA MANOR NURSING CENTERSAN ANTONIO WEST</t>
  </si>
  <si>
    <t>SSC SAN ANTONIO WEST OPERATING COMPANY LLC</t>
  </si>
  <si>
    <t>RETAMA MANOR NURSING CENTERVICTORIA SOUTH</t>
  </si>
  <si>
    <t>CAMBRIDGE LTC PARTNERS INC</t>
  </si>
  <si>
    <t>CASTRO</t>
  </si>
  <si>
    <t>GULF SHORES REHABILITATION AND HEALTHCARE CENTER</t>
  </si>
  <si>
    <t>BROOKS</t>
  </si>
  <si>
    <t>FORTRESS NURSING AND REHABILITATION</t>
  </si>
  <si>
    <t>COLLEGE STATION I ENTERPRISES, LLC</t>
  </si>
  <si>
    <t>SANTA FE HEALTH &amp; REHABILITATION CENTER</t>
  </si>
  <si>
    <t>BRENTWOOD TERRACE HEALTHCARE AND REHABILITATION CENTER</t>
  </si>
  <si>
    <t>DIVERSICARE PARIS LLC</t>
  </si>
  <si>
    <t>WEDGEWOOD NURSING HOME</t>
  </si>
  <si>
    <t>MULBERRY MANOR</t>
  </si>
  <si>
    <t>SAN JACINTO MANOR</t>
  </si>
  <si>
    <t>MAVERICK COUNTY HOSPITAL DISTRICT</t>
  </si>
  <si>
    <t>FOCUSED CARE AT HUMBLE</t>
  </si>
  <si>
    <t>FPACP HUMBLE LLC</t>
  </si>
  <si>
    <t>GRACE HILL NURSING CENTER</t>
  </si>
  <si>
    <t>SIGNPOST MANAGEMENT LLC</t>
  </si>
  <si>
    <t>WINDSOR NURSING AND REHABILITATION CENTER OF DUVAL</t>
  </si>
  <si>
    <t>TWIN PINES NURSING AND REHABILITATION</t>
  </si>
  <si>
    <t>COUNTRY MEADOWS NURSING &amp; REHABILITATION CENTER</t>
  </si>
  <si>
    <t>COUNTRY MEADOWS HEALTH AND REHABILITATION LLC</t>
  </si>
  <si>
    <t>RIVER OAKS NURSING AND REHABILITATION LTC PARTNERS, INC</t>
  </si>
  <si>
    <t>CARADAY OF FT WORTH</t>
  </si>
  <si>
    <t>FOCUSED CARE AT MIDLAND</t>
  </si>
  <si>
    <t>TREASURE HILLS HEALTHCARE AND REHABILITATION CENTER</t>
  </si>
  <si>
    <t>BLACK RIDGE CANYON HEALTHCARE, INC</t>
  </si>
  <si>
    <t>AZLE MANOR HEALTH CARE AND REHABILITATION</t>
  </si>
  <si>
    <t>AZLE MANOR HEALTH CARE LLLP</t>
  </si>
  <si>
    <t>FRANKLIN HEIGHTS NURSING &amp; REHABILITATION</t>
  </si>
  <si>
    <t>BRENTWOOD PLACE THREE</t>
  </si>
  <si>
    <t>RETAMA MANOR HEALTH AND REHABILITATION CENTERRIO GRANDE CITY</t>
  </si>
  <si>
    <t>SSC RIO GRANDE CITY OPERATING COMPANY LLC</t>
  </si>
  <si>
    <t>STARR</t>
  </si>
  <si>
    <t>OVERTON HEALTHCARE CENTER</t>
  </si>
  <si>
    <t>SLP OVERTON, LLC</t>
  </si>
  <si>
    <t>WESTRIDGE NURSING &amp; REHABILITATION</t>
  </si>
  <si>
    <t>ARBOR LAKE NURSING &amp; REHABILITATION LLC</t>
  </si>
  <si>
    <t>ARBOR LAKE NURSING &amp; REHABILITATION, LLC</t>
  </si>
  <si>
    <t>SCC AT VALLEY GRANDE</t>
  </si>
  <si>
    <t>VALLEY GRANDE SCC LLC</t>
  </si>
  <si>
    <t>COURTYARD NURSING AND REHABILITATION</t>
  </si>
  <si>
    <t>STANWICK SENIOR CARE LLC</t>
  </si>
  <si>
    <t>FOCUSED CARE AT CORPUS</t>
  </si>
  <si>
    <t>FPACP CORPUS LLC</t>
  </si>
  <si>
    <t>DEVINE HEALTH &amp; REHABILITATION</t>
  </si>
  <si>
    <t>EAGLE PASS NURSING AND REHABILITATION</t>
  </si>
  <si>
    <t>EAGLE PASS I ENTERPRISES LLC</t>
  </si>
  <si>
    <t>MAVERICK</t>
  </si>
  <si>
    <t>FOCUSED CARE AT ODESSA</t>
  </si>
  <si>
    <t>TEAGUE NURSING AND REHABILITATION</t>
  </si>
  <si>
    <t>APEX SECURE CARE BROWNFIELD</t>
  </si>
  <si>
    <t>HAVENCARE NURSING &amp; REHABILITATION CENTER, LLC</t>
  </si>
  <si>
    <t>HAVENCARE NURSING &amp; REHABILITATION CENTER LLC</t>
  </si>
  <si>
    <t>SWEENY HOUSE</t>
  </si>
  <si>
    <t>SSC SWEENY OPERATING COMPANY LLC</t>
  </si>
  <si>
    <t>ARLINGTON HEIGHTS HEALTH AND REHABILITATION CENTER</t>
  </si>
  <si>
    <t>SSC FORT WORTH NURSING &amp; REHABILITATION CENTER OPERATING COMPANY, LLC</t>
  </si>
  <si>
    <t>FOCUSED CARE AT MOUNT PLEASANT</t>
  </si>
  <si>
    <t>FPACP MOUNT PLEASANT LLC</t>
  </si>
  <si>
    <t>TITUS</t>
  </si>
  <si>
    <t>WURZBACH NURSING AND REHABILITATION</t>
  </si>
  <si>
    <t>CARADAY WURZBACH, LLC</t>
  </si>
  <si>
    <t>PEARSALL NURSING AND REHABILITATION CENTER</t>
  </si>
  <si>
    <t>FRIO</t>
  </si>
  <si>
    <t>TIMBERIDGE NURSING AND REHABILITATION CENTER</t>
  </si>
  <si>
    <t>JASPER</t>
  </si>
  <si>
    <t>MCCAMEY CONVALESCENT CENTER</t>
  </si>
  <si>
    <t>MCCAMEY COUNTY HOSPITAL DISTRICT</t>
  </si>
  <si>
    <t>UPTON</t>
  </si>
  <si>
    <t>INTERLOCHEN HEALTH AND REHABILITATION CENTER</t>
  </si>
  <si>
    <t>ORCHARD PARK POST ACUTE NURSING AND REHABILITATION</t>
  </si>
  <si>
    <t>SSC WESLACO OPERATING COMPANY LLC</t>
  </si>
  <si>
    <t>THE OAKS AT RADFORD HILLS HEALTHCARE CENTER</t>
  </si>
  <si>
    <t>ELKHART OAKS CARE CENTER</t>
  </si>
  <si>
    <t>LOH ELKHART LLC</t>
  </si>
  <si>
    <t>WINCHESTER LODGE HEALTHCARE CENTER</t>
  </si>
  <si>
    <t>CARADAY OF MINEOLA</t>
  </si>
  <si>
    <t>WINDSOR NURSING AND REHABILITATION CENTER OF CORPUS CHRISTI</t>
  </si>
  <si>
    <t>CHILDRESS HEALTHCARE CENTER</t>
  </si>
  <si>
    <t>CHILDRESS</t>
  </si>
  <si>
    <t>WESTPARK REHABILITATION AND LIVING</t>
  </si>
  <si>
    <t>RETAMA MANORLAREDO SOUTH</t>
  </si>
  <si>
    <t>NORTH STAR RANCH REHABILITATION AND HEALTHCARE CENTER</t>
  </si>
  <si>
    <t>NEXION HEALTH AT BONHAM, INC</t>
  </si>
  <si>
    <t>BORGER HEALTHCARE CENTER</t>
  </si>
  <si>
    <t>HUTCHINSON</t>
  </si>
  <si>
    <t>MAGNOLIA LIVING AND REHABILITATION</t>
  </si>
  <si>
    <t>PASADENA CARE CENTER</t>
  </si>
  <si>
    <t>CORONADO HEALTHCARE CENTER</t>
  </si>
  <si>
    <t>WINDSOR MISSION OAKS</t>
  </si>
  <si>
    <t>ARDEN PLACE OF GRAPEVINE</t>
  </si>
  <si>
    <t>ALTAMONTE CARE OF GRAPEVINE LLC</t>
  </si>
  <si>
    <t>SENIOR CARE HEALTH AND REHABILITATION CENTER  DALLAS</t>
  </si>
  <si>
    <t>FAIRPARK SCC LLC</t>
  </si>
  <si>
    <t>MESQUITE TREE NURSING CENTER</t>
  </si>
  <si>
    <t>MESQUITE NH SNF LLC</t>
  </si>
  <si>
    <t>WESTCHASE HEALTH AND REHABILITATION CENTER</t>
  </si>
  <si>
    <t>FOCUSED CARE AT ALLENBROOK</t>
  </si>
  <si>
    <t>FPACP ALLENBROOK LLC</t>
  </si>
  <si>
    <t>SUNNY SPRINGS NURSING &amp; REHAB</t>
  </si>
  <si>
    <t>WILLIS NURSING AND REHABILITATION</t>
  </si>
  <si>
    <t>SLP WILLIS, LLC</t>
  </si>
  <si>
    <t>CARROLLTON HEALTH AND REHABILITATION CENTER</t>
  </si>
  <si>
    <t>CROCKETT COUNTY CARE CENTER</t>
  </si>
  <si>
    <t>COUNTY OF CROCKETT</t>
  </si>
  <si>
    <t>CROCKETT</t>
  </si>
  <si>
    <t>STONEWALL LIVING CENTER</t>
  </si>
  <si>
    <t>STONEWALL MEMORIAL HOSPITAL</t>
  </si>
  <si>
    <t>STONEWALL</t>
  </si>
  <si>
    <t>CROWELL NURSING CENTER</t>
  </si>
  <si>
    <t>FOARD</t>
  </si>
  <si>
    <t>BURLESON NURSING AND REHABILITATION CENTER</t>
  </si>
  <si>
    <t>SOUTHEAST NURSING &amp; REHABILITATION CENTER</t>
  </si>
  <si>
    <t>SOUTHEAST SNF LLC</t>
  </si>
  <si>
    <t>HERITAGE HOUSE AT KELLER REHAB &amp; NURSING</t>
  </si>
  <si>
    <t>WOODLAND MANOR NURSING AND REHABILITATION</t>
  </si>
  <si>
    <t>SLP CONROE, LLC</t>
  </si>
  <si>
    <t>GREENBRIER NURSING &amp; REHABILITATION CENTER OF TYLER</t>
  </si>
  <si>
    <t>GREENBRIER NURSING &amp; REHABILITATION CENTER OF PALESTINE</t>
  </si>
  <si>
    <t>PALESTINE I ENTERPRISES LLC</t>
  </si>
  <si>
    <t>SILSBEE OAKS HEALTH CARE LLP</t>
  </si>
  <si>
    <t>VISTA HILLS HEALTH CARE CENTER</t>
  </si>
  <si>
    <t>VISTA HILLS SNF LLC</t>
  </si>
  <si>
    <t>THE RENAISSANCE AT KESSLER PARK</t>
  </si>
  <si>
    <t>RENAISSANCE SNF LLC</t>
  </si>
  <si>
    <t>GRANBURY CARE CENTER</t>
  </si>
  <si>
    <t>LIFE CARE CENTER OF HALTOM</t>
  </si>
  <si>
    <t>HALTOM OPERATIONS LLC</t>
  </si>
  <si>
    <t>FARWELL CARE AND REHABILITATION CENTER</t>
  </si>
  <si>
    <t>FARWELL HOSPITAL DISTRICT</t>
  </si>
  <si>
    <t>PARMER</t>
  </si>
  <si>
    <t>PRAIRIE ACRES</t>
  </si>
  <si>
    <t>PARMER COUNTY HOSPITAL DISTRICT</t>
  </si>
  <si>
    <t>CEDAR HILL HEALTHCARE CENTER</t>
  </si>
  <si>
    <t>LANDMARK OF PLANO REHABILITATION AND NURSING CENTER</t>
  </si>
  <si>
    <t>LAKE VILLAGE NURSING AND REHABILITATION CENTER</t>
  </si>
  <si>
    <t>BALCH SPRINGS NURSING HOME</t>
  </si>
  <si>
    <t>BALCH SPRINGS SNF LLC</t>
  </si>
  <si>
    <t>OAKMONT GUEST CARE CENTER LLC</t>
  </si>
  <si>
    <t>OAKMONT GUEST CARE CENTER, LLC</t>
  </si>
  <si>
    <t>GREENVILLE HEALTH &amp; REHABILITATION CENTER</t>
  </si>
  <si>
    <t>GREENVILLE SNF LLC</t>
  </si>
  <si>
    <t>WINDCREST NURSING AND REHABILITATION</t>
  </si>
  <si>
    <t>CARADAY WINDCREST, LLC</t>
  </si>
  <si>
    <t>COLDWATER MANOR</t>
  </si>
  <si>
    <t>SHERMAN</t>
  </si>
  <si>
    <t>ROSENBERG HEALTH &amp; REHABILITATION CENTER</t>
  </si>
  <si>
    <t>ROSENBERG SNF LLC</t>
  </si>
  <si>
    <t>LANCASTER LTC PARTNERS INC</t>
  </si>
  <si>
    <t>LANCASTER LTC PARTNERS  INC</t>
  </si>
  <si>
    <t>DESOTO LTC PARTNERS INC</t>
  </si>
  <si>
    <t>VISTA NURSING AND REHABILITATION CENTER</t>
  </si>
  <si>
    <t>PASADENA SENIOR CARE LLC</t>
  </si>
  <si>
    <t>ESTATES HEALTHCARE AND REHABILITATION CENTER</t>
  </si>
  <si>
    <t>DIVERSICARE ESTATES LLC</t>
  </si>
  <si>
    <t>HERITAGE GARDENS REHABILITATION AND HEALTHCARE</t>
  </si>
  <si>
    <t>SIENNA NURSING AND REHABILITATION</t>
  </si>
  <si>
    <t>WINFIELD REHAB &amp; NURSING</t>
  </si>
  <si>
    <t>BRENTWOOD PLACE ONE</t>
  </si>
  <si>
    <t>THE HIGHLANDS GUEST CARE CENTER LLC</t>
  </si>
  <si>
    <t>HERITAGE AT LONGVIEW HEALTHCARE CENTER</t>
  </si>
  <si>
    <t>THE PARK IN PLANO</t>
  </si>
  <si>
    <t>MEMPHIS CONVALESCENT CENTER</t>
  </si>
  <si>
    <t>MEMPHIS I ENTERPRISES LLC</t>
  </si>
  <si>
    <t>HALL</t>
  </si>
  <si>
    <t>TLC EAST NURSING AND REHABILITATION</t>
  </si>
  <si>
    <t>CARADAY TEMPLE EAST, LLC</t>
  </si>
  <si>
    <t>SNYDER OAKS CARE CENTER</t>
  </si>
  <si>
    <t>SCURRY</t>
  </si>
  <si>
    <t>KINGSLAND HILLS CARE CENTER</t>
  </si>
  <si>
    <t>LAWRENCE STREET HEALTHCARE CENTER</t>
  </si>
  <si>
    <t>HSMTXLAWRENCETOMBALL LLC</t>
  </si>
  <si>
    <t>NORTHWEST HEALTH AND REHABILITATION CENTER</t>
  </si>
  <si>
    <t>SSC HOUSTON NORTHWEST OPERATING COMPANY LLC</t>
  </si>
  <si>
    <t>LUBBOCK HEALTH CARE CENTER</t>
  </si>
  <si>
    <t>LUBBOCK III ENTERPRISES, LLC</t>
  </si>
  <si>
    <t>LAKE JACKSON HEALTHCARE CENTER</t>
  </si>
  <si>
    <t>CARADAY OF MESQUITE</t>
  </si>
  <si>
    <t>CARADAY MESQUITE, LLC</t>
  </si>
  <si>
    <t>LAKE LODGE NURSING &amp; REHABILITATION</t>
  </si>
  <si>
    <t>LAKE WORTH I ENTERPRISES, LLC</t>
  </si>
  <si>
    <t>NORTHEAST REHABILITATION AND HEALTHCARE CENTER</t>
  </si>
  <si>
    <t>BRENTWOOD PLACE TWO</t>
  </si>
  <si>
    <t>PARADIGM AT WOODWIND LAKES</t>
  </si>
  <si>
    <t>EDGEWOOD MANOR</t>
  </si>
  <si>
    <t>COLONIAL BELLE NURSING HOME</t>
  </si>
  <si>
    <t>THE VILLAGE AT RICHARDSON</t>
  </si>
  <si>
    <t>THI OF TEXAS AT RICHARDSON LLC</t>
  </si>
  <si>
    <t>MIDWESTERN HEALTHCARE CENTER</t>
  </si>
  <si>
    <t>MCLEAN CARE CENTER</t>
  </si>
  <si>
    <t>MCLEAN I ENTERPRISES LLC</t>
  </si>
  <si>
    <t>TERRELL HEALTHCARE CENTER</t>
  </si>
  <si>
    <t>BREMOND NURSING AND REHABILITATION CENTER</t>
  </si>
  <si>
    <t>ROBERTSON</t>
  </si>
  <si>
    <t>FOCUSED CARE AT MONAHANS</t>
  </si>
  <si>
    <t>WARD</t>
  </si>
  <si>
    <t>POST NURSING &amp; REHAB CENTER</t>
  </si>
  <si>
    <t>GARZA</t>
  </si>
  <si>
    <t>OAK MANOR NURSING CENTER</t>
  </si>
  <si>
    <t>WISTERIA PLACE</t>
  </si>
  <si>
    <t>EL PASO HEALTH &amp; REHABILITATION CENTER</t>
  </si>
  <si>
    <t>EL PASO SNF LLC</t>
  </si>
  <si>
    <t>TEXHOMA CHRISTIAN CARE CENTER INC</t>
  </si>
  <si>
    <t>CONCHO HEALTH &amp; REHABILITATION CENTER</t>
  </si>
  <si>
    <t>CONCHO</t>
  </si>
  <si>
    <t>BAYWIND VILLAGE SKILLED NURSING &amp; REHAB</t>
  </si>
  <si>
    <t>HANSFORD MANOR</t>
  </si>
  <si>
    <t>HANSFORD</t>
  </si>
  <si>
    <t>MCALLEN NURSING CENTER</t>
  </si>
  <si>
    <t>MCALLEN SNF LLC</t>
  </si>
  <si>
    <t>PINECREST NURSING &amp; REHABILITATION CENTER</t>
  </si>
  <si>
    <t>PINECREST SENIOR CARE LLC</t>
  </si>
  <si>
    <t>07/30/2020</t>
  </si>
  <si>
    <t>THE VILLA AT TEXARKANA</t>
  </si>
  <si>
    <t>WINDFLOWER HEALTH CENTER</t>
  </si>
  <si>
    <t>HEMPHILL COUNTY HOSPITAL DISTRICT</t>
  </si>
  <si>
    <t>HERITAGE TRAILS NURSING AND REHABILITATION CENTER</t>
  </si>
  <si>
    <t>CLEBURNE NURSING AND REHAB CENTER, LLC</t>
  </si>
  <si>
    <t>PETAL HILL NURSING AND REHABILITATION CENTER</t>
  </si>
  <si>
    <t>REAGAN COUNTY CARE CENTER</t>
  </si>
  <si>
    <t>REAGAN HOSPITAL DISTRICT</t>
  </si>
  <si>
    <t>REAGAN</t>
  </si>
  <si>
    <t>HERITAGE AT TURNER PARK HEALTH &amp; REHAB</t>
  </si>
  <si>
    <t>MARBRIDGE VILLA</t>
  </si>
  <si>
    <t>MARBRIDGE FOUNDATION INC</t>
  </si>
  <si>
    <t>PLEASANT SPRINGS HEALTHCARE CENTER</t>
  </si>
  <si>
    <t>COMFORT NURSING AND REHABILITATION CENTER</t>
  </si>
  <si>
    <t>STONECREEK NURSING &amp; REHABILITATION</t>
  </si>
  <si>
    <t>OAKMONT HEALTHCARE AND REHABILITATION CENTER OF KATY</t>
  </si>
  <si>
    <t>FT WORTH SOUTHWEST NURSING CENTER</t>
  </si>
  <si>
    <t>RIVER POINTE OF TRINITY HEALTHCARE AND REHABILITATION CENTER</t>
  </si>
  <si>
    <t>AVALON PLACE KIRBYVILLE</t>
  </si>
  <si>
    <t>BROOKHAVEN NURSING AND REHABILITATION CENTER</t>
  </si>
  <si>
    <t>THE WOODLANDS NURSING AND REHABILITATION CENTER</t>
  </si>
  <si>
    <t>WEST SIDE CAMPUS OF CARE</t>
  </si>
  <si>
    <t>HILL COUNTRY NURSING AND REHAB</t>
  </si>
  <si>
    <t>SILVER CREEK MANOR</t>
  </si>
  <si>
    <t>NORTHGATE HEALTH AND REHABILITATION CENTER</t>
  </si>
  <si>
    <t>OAKMONT HEALTHCARE AND REHABILITATION CENTER OF HUMBLE</t>
  </si>
  <si>
    <t>SAN PEDRO MANOR</t>
  </si>
  <si>
    <t>RIDGECREST RETIREMENT AND HEALTHCARE COMMUNITY</t>
  </si>
  <si>
    <t>COLONIAL NURSING &amp; REHABILITATION CENTER</t>
  </si>
  <si>
    <t>ALAMEDA OAKS NURSING CENTER</t>
  </si>
  <si>
    <t>ALAMEDA OAKS MEDICAL INVESTORS LLC</t>
  </si>
  <si>
    <t>PARKWOOD IN THE PINES</t>
  </si>
  <si>
    <t>FRANKLIN NURSING HOME</t>
  </si>
  <si>
    <t>LONGVIEW HILL NURSING AND REHABILITATION CENTER</t>
  </si>
  <si>
    <t>CEDAR RIDGE REHABILITATION AND HEALTHCARE CENTER</t>
  </si>
  <si>
    <t>NEXION HEALTH AT PILOT POINT, INC</t>
  </si>
  <si>
    <t>PARKS HEALTH CENTER</t>
  </si>
  <si>
    <t>PINE GROVE NURSING CENTER</t>
  </si>
  <si>
    <t>CHANDLER NURSING CENTER</t>
  </si>
  <si>
    <t>SENIOR CARE OF CORPUS CHRISTI</t>
  </si>
  <si>
    <t>CORPUS CHRISTI SCC LLC</t>
  </si>
  <si>
    <t>WILLOWBROOK NURSING CENTER</t>
  </si>
  <si>
    <t>PARADIGM AT FIRST COLONY</t>
  </si>
  <si>
    <t>CANEY CREEK NURSING &amp; REHABILITATION</t>
  </si>
  <si>
    <t>11/09/2020</t>
  </si>
  <si>
    <t>BRIARCLIFF HEALTH CENTER</t>
  </si>
  <si>
    <t>LANDMARK OF AMARILLO REHABILITATION AND NURSING CENTER</t>
  </si>
  <si>
    <t>DEER CREEK OF WIMBERLEY</t>
  </si>
  <si>
    <t>SUNRISE NURSING &amp; REHAB CENTER</t>
  </si>
  <si>
    <t>SUMMIT LTC SAN ANTONIO LLC</t>
  </si>
  <si>
    <t>MONUMENT HILL NURSING AND REHABILITATION CENTER</t>
  </si>
  <si>
    <t>PARK PLACE MANOR</t>
  </si>
  <si>
    <t>SOUTH PLACE REHABILITATION AND SKILLED NURSING</t>
  </si>
  <si>
    <t>THE ARBORS HEALTHCARE AND REHABILITATION CENTER</t>
  </si>
  <si>
    <t>PEBBLE CREEK NURSING CENTER</t>
  </si>
  <si>
    <t>EL PASO V ENTERPRISES LLC</t>
  </si>
  <si>
    <t>SABINE</t>
  </si>
  <si>
    <t>GRAHAM OAKS CARE CENTER</t>
  </si>
  <si>
    <t>NEW HOPE MANOR</t>
  </si>
  <si>
    <t>KIRKWOOD MANOR</t>
  </si>
  <si>
    <t>BRIGHTON SENIOR LIVING AT REGENCY VILLAGE</t>
  </si>
  <si>
    <t>TIMBERWOOD NURSING AND REHABILITATION CENTER</t>
  </si>
  <si>
    <t>BOOKER HOSPITAL DISTRICT DBA: TWIN OAKS MANOR</t>
  </si>
  <si>
    <t>LIPSCOMB</t>
  </si>
  <si>
    <t>SILVER PINES NURSING AND REHABILITATION CENTER</t>
  </si>
  <si>
    <t>SMITHVILLE HOSPITAL AUTHORITY</t>
  </si>
  <si>
    <t>OAK RIDGE MANOR</t>
  </si>
  <si>
    <t>MEMORIAL NURSING AND REHABILITATION CENTER</t>
  </si>
  <si>
    <t>MOORE COUNTY HOSPITAL DISTRICT</t>
  </si>
  <si>
    <t>OAK BROOK HEALTH CARE CENTER</t>
  </si>
  <si>
    <t>WHITEHOUSE SNF LLC</t>
  </si>
  <si>
    <t>SOUTHLAND REHABILITATION AND HEALTHCARE CENTER</t>
  </si>
  <si>
    <t> MISSION NURSING AND REHABILITATION CENTER</t>
  </si>
  <si>
    <t>SPINDLETOP HILL NURSING AND REHABILITATION CENTER</t>
  </si>
  <si>
    <t>PARK VILLAGE HEALTHCARE AND REHABILITATION</t>
  </si>
  <si>
    <t>BURLESON NURSING &amp; REHAB CENTER, INC DBA ADVENTHEALTH CARE CENTER BURLESON</t>
  </si>
  <si>
    <t>BURLESON NURSING &amp; REHAB CENTER, INC</t>
  </si>
  <si>
    <t>EBONY LAKE NURSING AND REHABILITATION CENTER</t>
  </si>
  <si>
    <t>BRIDGEPORT MEDICAL LODGE</t>
  </si>
  <si>
    <t>GRACY WOODS NURSING CENTER</t>
  </si>
  <si>
    <t>GRACY WOODS SNF LLC</t>
  </si>
  <si>
    <t>WINDSOR HEALTHCARE RESIDENCE</t>
  </si>
  <si>
    <t>BRUSH COUNTRY NURSING AND REHABILITATION</t>
  </si>
  <si>
    <t>HEARTHSTONE NURSING AND REHABILITATION</t>
  </si>
  <si>
    <t>HAYS NURSING AND REHABILITATION CENTER</t>
  </si>
  <si>
    <t>PALMA REAL</t>
  </si>
  <si>
    <t>SAN PATRICIO</t>
  </si>
  <si>
    <t>WESTERN HILLS NURSING AND REHABILITATION</t>
  </si>
  <si>
    <t>LONGMEADOW HEALTHCARE CENTER</t>
  </si>
  <si>
    <t>AUSTIN WELLNESS &amp; REHABILITATION</t>
  </si>
  <si>
    <t>BEDFORD WELLNESS &amp; REHABILITATION</t>
  </si>
  <si>
    <t>CEDAR HILLS GERIATRIC CENTER</t>
  </si>
  <si>
    <t>REAL</t>
  </si>
  <si>
    <t>COUNTRY TRAILS WELLNESS &amp; REHABILITATION CENTER</t>
  </si>
  <si>
    <t>CAMP HEALTHCARE PARTNERS  LLC</t>
  </si>
  <si>
    <t>LYNWOOD NURSING AND REHABILITATION</t>
  </si>
  <si>
    <t>SLP LEVELLAND, LLC</t>
  </si>
  <si>
    <t>GUADALUPE VALLEY NURSING AND REHABILITATION CENTER</t>
  </si>
  <si>
    <t>LILY SPRINGS REHABILITATION AND HEALTHCARE CENTER</t>
  </si>
  <si>
    <t>NEXION HEALTH AT LAMPASAS, INC</t>
  </si>
  <si>
    <t>LA VIDA SERENA NURSING AND REHABILITATION</t>
  </si>
  <si>
    <t>DEL RIO I ENTERPRISES LLC</t>
  </si>
  <si>
    <t>MAGNOLIA PLACE</t>
  </si>
  <si>
    <t>MARION</t>
  </si>
  <si>
    <t>ROWLETT HEALTH AND REHABILITATION CENTER</t>
  </si>
  <si>
    <t>FORNEY LAKE HEALTHCARE, INC</t>
  </si>
  <si>
    <t>VILLAGE CREEK REHABILITATION AND NURSING CENTER</t>
  </si>
  <si>
    <t>PECAN TREE REHAB AND HEALTHCARE CENTER</t>
  </si>
  <si>
    <t>FOCUSED CARE OF GILMER</t>
  </si>
  <si>
    <t>FPACP UPSHUR LLC</t>
  </si>
  <si>
    <t>HOWARD</t>
  </si>
  <si>
    <t>ROCKPORT NURSING AND REHABILITATION CENTER</t>
  </si>
  <si>
    <t>ARANSAS</t>
  </si>
  <si>
    <t>GRANBURY REHAB &amp; NURSING</t>
  </si>
  <si>
    <t>HALLETTSVILLE NURSING AND REHABILITATION CENTER</t>
  </si>
  <si>
    <t>COUNTRY CARE MANOR</t>
  </si>
  <si>
    <t>BEXAR COUNTY HOSPITAL DISTRICT</t>
  </si>
  <si>
    <t>PFLUGERVILLE CARE CENTER</t>
  </si>
  <si>
    <t>SOUTHBROOKE MANOR NURSING AND REHABILITATION CENTER</t>
  </si>
  <si>
    <t>REGENT CARE CENTER OF LAREDO</t>
  </si>
  <si>
    <t>REGENT CARE CENTER OF LAREDO LP</t>
  </si>
  <si>
    <t>RJ MERIDIAN CARE OF SAN ANTONIO</t>
  </si>
  <si>
    <t>RJ MERIDIAN CARE OF SAN ANTONIO LTD</t>
  </si>
  <si>
    <t>WESTWARD TRAILS NURSING AND REHABILITATION</t>
  </si>
  <si>
    <t>WESTWARD I ENTERPRISES, LLC</t>
  </si>
  <si>
    <t>CHEROKEE ROSE NURSING AND REHABILITATION</t>
  </si>
  <si>
    <t>GLEN ROSE I ENTERPRISES LLC</t>
  </si>
  <si>
    <t>OAKLAND MANOR NURSING CENTER</t>
  </si>
  <si>
    <t>SONGBIRD LODGE</t>
  </si>
  <si>
    <t>FOCUSED CARE AT FORT STOCKTON</t>
  </si>
  <si>
    <t>PECOS</t>
  </si>
  <si>
    <t>MEDINA VALLEY HEALTH &amp; REHABILITATION CENTER</t>
  </si>
  <si>
    <t>DOGWOOD TRAILS MANOR</t>
  </si>
  <si>
    <t>WOODVILLE II ENTERPRISES LLC</t>
  </si>
  <si>
    <t>CUERO NURSING AND REHABILITATION CENTER</t>
  </si>
  <si>
    <t>LIVE OAK NURSING AND REHABILITATION CENTER</t>
  </si>
  <si>
    <t>LIVE OAK</t>
  </si>
  <si>
    <t>FOCUSED CARE AT BEECHNUT</t>
  </si>
  <si>
    <t>FPACP BEECHNUT LLC</t>
  </si>
  <si>
    <t>RUNNINGWATER DRAW CARE CENTER INC</t>
  </si>
  <si>
    <t>BRIARCLIFF NURSING AND REHABILITATION CENTER</t>
  </si>
  <si>
    <t>CASCADES AT PORT ARTHUR</t>
  </si>
  <si>
    <t>LA PALOMA NURSING CENTER</t>
  </si>
  <si>
    <t>DUVAL</t>
  </si>
  <si>
    <t>PARK MANOR OF MCKINNEY</t>
  </si>
  <si>
    <t>THE RESORT AT TEXAS CITY</t>
  </si>
  <si>
    <t>LEGEND OAKS HEALTHCARE AND REHABILITATION CENTER GLADEWATER</t>
  </si>
  <si>
    <t>SAN ANTONIO RESIDENCE AND REHABILITATION CENTER</t>
  </si>
  <si>
    <t>PRAIRIE HOUSE LIVING CENTER</t>
  </si>
  <si>
    <t>BRIARCLIFF SKILLED NURSING FACILITY</t>
  </si>
  <si>
    <t>CASCADES AT GALVESTON</t>
  </si>
  <si>
    <t>CASCADES AT GALVESTON REHAB LP</t>
  </si>
  <si>
    <t>BLUEBONNET NURSING &amp; REHABILITATION</t>
  </si>
  <si>
    <t>KARNES I ENTERPRISES, LLC</t>
  </si>
  <si>
    <t>CAMBRIDGE HEALTH AND REHABILITATION CENTER</t>
  </si>
  <si>
    <t>RIVERVIEW NURSING &amp; REHABILITATION</t>
  </si>
  <si>
    <t>BOERNE NURSING OPERATIONS, LLC</t>
  </si>
  <si>
    <t>MATAGORDA NURSING &amp; REHABILITATION CENTER, LLC</t>
  </si>
  <si>
    <t>HERITAGE OAKS NURSING AND REHABILITATION CENTER</t>
  </si>
  <si>
    <t>LA BAHIA NURSING &amp; REHABILITATION</t>
  </si>
  <si>
    <t>GOLIAD I ENTERPRISES, LLC</t>
  </si>
  <si>
    <t>GOLIAD</t>
  </si>
  <si>
    <t>PINE ARBOR</t>
  </si>
  <si>
    <t>LAS PALMAS HEALTHCARE CENTER</t>
  </si>
  <si>
    <t>SSC MCALLEN LAS PALMAS OPERATING COMPANY LLC</t>
  </si>
  <si>
    <t>RIVERWOOD HEALTHCARE</t>
  </si>
  <si>
    <t>ADAR HEALTHCARE, LLC</t>
  </si>
  <si>
    <t>ROSEWOOD REHABILITATION AND CARE CENTER</t>
  </si>
  <si>
    <t>PRAIRIE MEADOWS REHABILITATION AND HEALTHCARE CENTER</t>
  </si>
  <si>
    <t>HERITAGE PLAZA NURSING CENTER</t>
  </si>
  <si>
    <t>REUNION PLAZA SENIOR CARE AND REHABILITATION CENTER</t>
  </si>
  <si>
    <t>WINDCREST HEALTH &amp; REHABILITATION</t>
  </si>
  <si>
    <t>WEST OAKS NURSING &amp; REHABILITATION</t>
  </si>
  <si>
    <t>CROSS TIMBERS REHABILITATION AND HEALTHCARE CENTER</t>
  </si>
  <si>
    <t>RIVER RIDGE NURSING &amp; REHABILITATION</t>
  </si>
  <si>
    <t>FALCON LAKE NURSING HOME</t>
  </si>
  <si>
    <t>FALCON LAKE NURSING HOME, LLC</t>
  </si>
  <si>
    <t>ZAPATA</t>
  </si>
  <si>
    <t>WILLOW PARK REHABILITATION AND HEALTHCARE CENTER</t>
  </si>
  <si>
    <t>GOODALL WITCHER NURSING FACILITY</t>
  </si>
  <si>
    <t>GRACY WOODS II LIVING CENTER</t>
  </si>
  <si>
    <t>THE VILLAGE AT HERITAGE OAKS</t>
  </si>
  <si>
    <t>SOUTHWEST LTC  CORSICANA LLC</t>
  </si>
  <si>
    <t>HARLINGEN NURSING AND REHABILITATION CENTER</t>
  </si>
  <si>
    <t>REGENCY IHS OF HARLINGEN  LLC</t>
  </si>
  <si>
    <t>BEACON HARBOR HEALTHCARE AND REHABILITATION</t>
  </si>
  <si>
    <t>MYRTLE SPRINGS HEALTHCARE, INC</t>
  </si>
  <si>
    <t>LEGACY AT TOWN CREEK</t>
  </si>
  <si>
    <t>THE MEADOWS HEALTH AND REHABILITATION CENTER</t>
  </si>
  <si>
    <t>PARK PLACE CARE CENTER</t>
  </si>
  <si>
    <t>YOAKUM NURSING AND REHABILITATION CENTER</t>
  </si>
  <si>
    <t>REGENCY IHS OF YOAKUM LLC</t>
  </si>
  <si>
    <t>PARADIGM AT WESTBURY</t>
  </si>
  <si>
    <t>THE PHOENIX POSTACUTE</t>
  </si>
  <si>
    <t>REGENCY HOUSE</t>
  </si>
  <si>
    <t> HOLLAND LAKE REHABILITATION AND WELLNESS CENTER</t>
  </si>
  <si>
    <t>WILLIAMSBURG VILLAGE HEALTHCARE CAMPUS</t>
  </si>
  <si>
    <t>WHISPERING PINES LODGE</t>
  </si>
  <si>
    <t>LONGVIEW III ENTERPRISES, LLC</t>
  </si>
  <si>
    <t>MESA SPRINGS HEALTHCARE CENTER</t>
  </si>
  <si>
    <t>BAYOU PINES CARE CENTER</t>
  </si>
  <si>
    <t>SCTW HEALTH CARE CENTER INC</t>
  </si>
  <si>
    <t>SPRING BRANCH TRANSITIONAL CARE CENTER</t>
  </si>
  <si>
    <t>LEGEND HEALTHCARE AND REHABILITATION  PARIS</t>
  </si>
  <si>
    <t> STONEGATE NURSING AND REHABILITATION</t>
  </si>
  <si>
    <t>MARINE CREEK NURSING &amp; REHABILITATION</t>
  </si>
  <si>
    <t>MERIDIAN CARE OF HEBBRONVILLE</t>
  </si>
  <si>
    <t>RJ MERIDIAN CARE OF HEBBRONVILLE LTD</t>
  </si>
  <si>
    <t>JIM HOGG</t>
  </si>
  <si>
    <t>PARK PLACE NURSING &amp; REHABILITATION CENTER</t>
  </si>
  <si>
    <t>COASTAL PALMS NURSING &amp; REHABILITATION</t>
  </si>
  <si>
    <t>EDINBURG NURSING AND REHABILITATION CENTER</t>
  </si>
  <si>
    <t>ST JOSEPH MANOR</t>
  </si>
  <si>
    <t>BURLESON COUNTY HOSPITAL DISTRICT</t>
  </si>
  <si>
    <t>ARBORETUM NURSING AND REHABILITATION CENTER OF WINNIE</t>
  </si>
  <si>
    <t>CHAMBERS COUNTY</t>
  </si>
  <si>
    <t>CHAMBERS</t>
  </si>
  <si>
    <t>WESTON INN NURSING AND REHABILITATION</t>
  </si>
  <si>
    <t>BURLESON ST JOSEPH MANOR</t>
  </si>
  <si>
    <t>BURLESON</t>
  </si>
  <si>
    <t>BRENHAM NURSING AND REHABILITATION CENTER</t>
  </si>
  <si>
    <t>KINGSVILLE NURSING AND REHABILITATION CENTER</t>
  </si>
  <si>
    <t>VICTORIA GARDENS OF FRISCO</t>
  </si>
  <si>
    <t>PARK MANOR OF SOUTH BELT</t>
  </si>
  <si>
    <t>REGENT CARE CENTER OF EL PASO</t>
  </si>
  <si>
    <t>REGENT CARE CENTER OF OAKWELL FARMS</t>
  </si>
  <si>
    <t>FOCUSED CARE AT BURNET BAY</t>
  </si>
  <si>
    <t>SUMMIT NURSING &amp; REHAB OF SAN AUGUSTINE</t>
  </si>
  <si>
    <t>SUMMIT LTC SAN AUGUSTINE LLC</t>
  </si>
  <si>
    <t>FOCUSED CARE AT WEBSTER</t>
  </si>
  <si>
    <t>FPACP WEBSTER, LLC</t>
  </si>
  <si>
    <t>PARK BEND HEALTH CENTER</t>
  </si>
  <si>
    <t>HERITAGE NURSING &amp; REHABILITATION</t>
  </si>
  <si>
    <t>SAGECREST ALZHEIMERS CARE CENTER</t>
  </si>
  <si>
    <t>CORYELL HEALTH REHABLIVING AT THE MEADOWS</t>
  </si>
  <si>
    <t>REGENT CARE AT MEDICAL CENTER</t>
  </si>
  <si>
    <t>REGENT CARE CENTER OF SAN ANTONIO III LIMITED PARTNERSHIP</t>
  </si>
  <si>
    <t>PARK MANOR OF CONROE</t>
  </si>
  <si>
    <t>GULF POINTE PLAZA</t>
  </si>
  <si>
    <t>COLONIAL BELLE NURSING HOME SEALY</t>
  </si>
  <si>
    <t>THE MILDRED &amp; SHIRLEY L GARRISON GERIATRIC EDUCATION AND CARE CENTER</t>
  </si>
  <si>
    <t>HILLTOP PARK REHABILITATION AND CARE CENTER</t>
  </si>
  <si>
    <t>PARKER COUNTY HOSPITAL DISTRICT</t>
  </si>
  <si>
    <t>THE WATERTON AT COWHORN CREEK</t>
  </si>
  <si>
    <t>REGENT CARE CENTER OF WOODWAY</t>
  </si>
  <si>
    <t>SAGEBROOK NURSING AND REHABILITATION</t>
  </si>
  <si>
    <t>ARBROOK PLAZA</t>
  </si>
  <si>
    <t>PERMIAN RESIDENTIAL CARE CENTER</t>
  </si>
  <si>
    <t>ANDREWS COUNTY HOSPITAL DISTRICT</t>
  </si>
  <si>
    <t>ANDREWS</t>
  </si>
  <si>
    <t>STONE OAK CARE CENTER</t>
  </si>
  <si>
    <t>CASTLE PINES HEALTH AND REHABILITATION</t>
  </si>
  <si>
    <t>LUFKIN I ENTERPRISES, LLC</t>
  </si>
  <si>
    <t>SETTLERS RIDGE CARE CENTER</t>
  </si>
  <si>
    <t>NORTHGATE PLAZA</t>
  </si>
  <si>
    <t>PARK MANOR OF CYPRESS STATION</t>
  </si>
  <si>
    <t>PARK MANOR OF HUMBLE</t>
  </si>
  <si>
    <t>MYSTIC PARK NURSING AND REHABILITATION CENTER</t>
  </si>
  <si>
    <t>SENIOR CARE AT DENTON POST ACUTE CARE</t>
  </si>
  <si>
    <t>BRINKER SCC LLC</t>
  </si>
  <si>
    <t>WESLEY WOODS HEALTH &amp; REHABILITATION</t>
  </si>
  <si>
    <t>LAMPSTAND NURSING AND REHABILITATION</t>
  </si>
  <si>
    <t>COLLEGE STATION II ENTERPRISES, LLC</t>
  </si>
  <si>
    <t>KELLER OAKS HEALTHCARE CENTER</t>
  </si>
  <si>
    <t>VISTA RIDGE NURSING &amp; REHABILITATION CENTER</t>
  </si>
  <si>
    <t>WESLACO NURSING AND REHABILITATION CENTER</t>
  </si>
  <si>
    <t>WINTERS PARK NURSING AND REHABILITATION CENTER</t>
  </si>
  <si>
    <t>FOCUSED CARE AT PASADENA</t>
  </si>
  <si>
    <t>PARK MANOR OF WESTCHASE</t>
  </si>
  <si>
    <t>EAST VIEW HEALTHCARE</t>
  </si>
  <si>
    <t>CIMARRON PLACE HEALTH &amp; REHABILITATION</t>
  </si>
  <si>
    <t>PARK MANOR OF QUAIL VALLEY</t>
  </si>
  <si>
    <t>BROWNSVILLE NURSING AND REHABILITATION CENTER</t>
  </si>
  <si>
    <t>THE PLAZA AT RICHARDSON</t>
  </si>
  <si>
    <t>RIDGMAR MEDICAL LODGE</t>
  </si>
  <si>
    <t>GRAPEVINE MEDICAL LODGE</t>
  </si>
  <si>
    <t>SAN ANGELO NURSING AND REHAB</t>
  </si>
  <si>
    <t>ANSON HOSPITAL DISTRICT</t>
  </si>
  <si>
    <t>BAYBROOKE VILLAGE CARE AND REHAB CENTER</t>
  </si>
  <si>
    <t>WEST OAKS NURSING AND REHABILITATION CENTER</t>
  </si>
  <si>
    <t>GOLDEN CREEK HEALTHCARE AND REHABILITATION CENTER</t>
  </si>
  <si>
    <t>FOCUSED CARE AT ORANGE</t>
  </si>
  <si>
    <t>THE PLAZA AT LUBBOCK</t>
  </si>
  <si>
    <t>THE HOMESTEAD OF SHERMAN</t>
  </si>
  <si>
    <t>CORPUS CHRISTI NURSING AND REHABILITATION CENTER</t>
  </si>
  <si>
    <t>RIVER HILLS HEALTH AND REHABILITATION CENTER</t>
  </si>
  <si>
    <t>CRESTVIEW COURT</t>
  </si>
  <si>
    <t>LEGEND OAKS HEALTHCARE AND REHABILITATION CENTER  SAN ANTONIO</t>
  </si>
  <si>
    <t>FOCUSED CARE AT WESTWOOD</t>
  </si>
  <si>
    <t>FPACP HOUSTON, LLC</t>
  </si>
  <si>
    <t>RIO GRANDE CITY NURSING AND REHABILITATION CENTER</t>
  </si>
  <si>
    <t>TOWN EAST REHABILITATION AND HEALTHCARE CENTER</t>
  </si>
  <si>
    <t>MANSFIELD MEDICAL LODGE</t>
  </si>
  <si>
    <t>EMERALD HILLS REHABILITATION AND HEALTHCARE CENTER</t>
  </si>
  <si>
    <t>TRAIL LAKE NURSING &amp; REHABILITATION</t>
  </si>
  <si>
    <t>THE MADISON ON MARSH</t>
  </si>
  <si>
    <t>MATADOR HEALTH AND REHABILITATION CENTER</t>
  </si>
  <si>
    <t>MOTLEY</t>
  </si>
  <si>
    <t>THE HEIGHTS OF GONZALES</t>
  </si>
  <si>
    <t>FOUNDERS PLAZA NURSING &amp; REHAB</t>
  </si>
  <si>
    <t>LEGEND OAKS HEALTHCARE AND REHABILITATION CENTER  NORTHWEST HOUSTON</t>
  </si>
  <si>
    <t>MAVERICK NURSING AND REHABILITATION CENTER</t>
  </si>
  <si>
    <t> GREEN OAKS NURSING AND REHABILITATION</t>
  </si>
  <si>
    <t> STALLINGS COURT NURSING AND REHABILITATION</t>
  </si>
  <si>
    <t>MATLOCK PLACE HEALTH &amp; REHABILITATION CENTER</t>
  </si>
  <si>
    <t>THE COURTYARDS AT PASADENA</t>
  </si>
  <si>
    <t>SENIOR CARE HEALTH &amp; REHABILITATION CENTER  WICHITA FALLS</t>
  </si>
  <si>
    <t>PRESTONWOOD REHABILITATION &amp; NURSING CENTER INC</t>
  </si>
  <si>
    <t>SONTERRA HEALTH CENTER</t>
  </si>
  <si>
    <t>PRAIRIE ESTATES</t>
  </si>
  <si>
    <t>GREEN VALLEY HEALTHCARE AND REHABILITATION CENTER</t>
  </si>
  <si>
    <t>PARK MANOR OF TOMBALL</t>
  </si>
  <si>
    <t> CROWLEY NURSING AND REHABILITATION</t>
  </si>
  <si>
    <t>MIDLAND MEDICAL LODGE</t>
  </si>
  <si>
    <t>ELGIN NURSING AND REHABILITATION CENTER</t>
  </si>
  <si>
    <t>MILLBROOK HEALTHCARE AND REHABILITATION CENTER</t>
  </si>
  <si>
    <t>NEXION HEALTH AT LANCASTER INC</t>
  </si>
  <si>
    <t>DUNCANVILLE HEALTHCARE AND REHABILITATION CENTER</t>
  </si>
  <si>
    <t>THE HEIGHTS</t>
  </si>
  <si>
    <t>HERITAGE HOUSE OF MARSHALL HEALTH &amp; REHABILITATION CENTER</t>
  </si>
  <si>
    <t>11/01/2019</t>
  </si>
  <si>
    <t>HARBOR LAKES NURSING AND REHABILITATION CENTER</t>
  </si>
  <si>
    <t>SUNDANCE INN HEALTH CENTER</t>
  </si>
  <si>
    <t>PROVIDENCE PARK REHABILITATION AND SKILLED NURSING</t>
  </si>
  <si>
    <t>DECATUR MEDICAL LODGE</t>
  </si>
  <si>
    <t>TUSCANY VILLAGE</t>
  </si>
  <si>
    <t>RIDGEVIEW REHABILITATION AND SKILLED NURSING</t>
  </si>
  <si>
    <t>MASON CREEK TRANSITIONAL CARE OF KATY</t>
  </si>
  <si>
    <t>GARNET HILL REHABILITATION AND SKILLED CARE</t>
  </si>
  <si>
    <t>PARK VALLEY INN HEALTH CENTER</t>
  </si>
  <si>
    <t>CYPRESS HEALTHCARE AND REHABILITATION CENTER</t>
  </si>
  <si>
    <t>THE COLONNADES AT REFLECTION BAY</t>
  </si>
  <si>
    <t>FOCUSED CARE AT CEDAR BAYOU</t>
  </si>
  <si>
    <t>FPACP CEDAR BAYOU, LLC</t>
  </si>
  <si>
    <t>COLLEGE PARK REHABILITATION AND CARE CENTER</t>
  </si>
  <si>
    <t>JEFFERSON NURSING AND REHABILITATION CENTER</t>
  </si>
  <si>
    <t> HEWITT NURSING AND REHABILITATION</t>
  </si>
  <si>
    <t>GRANITE MESA HEALTH CENTER</t>
  </si>
  <si>
    <t>FOCUSED CARE AT SUMMER PLACE</t>
  </si>
  <si>
    <t>VILLA TOSCANA AT CYPRESS WOODS</t>
  </si>
  <si>
    <t>ROYSE CITY MEDICAL LODGE</t>
  </si>
  <si>
    <t>TRUCARE LIVING CENTERSCOLUMBUS</t>
  </si>
  <si>
    <t>THE HEIGHTS ON HUEBNER</t>
  </si>
  <si>
    <t>COPPERFIELD HEALTHCARE AND REHABILITATION</t>
  </si>
  <si>
    <t>COPPERAS HOLLOW NURSING &amp; REHABILITATION CENTER</t>
  </si>
  <si>
    <t>BASTROP LOST PINES NURSING AND REHABILITATION CENTER</t>
  </si>
  <si>
    <t>BANDERA NURSING &amp; REHABILITATION</t>
  </si>
  <si>
    <t>THE BELMONT AT TWIN CREEKS</t>
  </si>
  <si>
    <t>ROCK CREEK HEALTH AND REHABILITATION</t>
  </si>
  <si>
    <t>LEGEND OAKS HEALTHCARE AND REHABILITATION  NORTH AUSTIN</t>
  </si>
  <si>
    <t>CIBOLO CREEK</t>
  </si>
  <si>
    <t>PFLUGERVILLE NURSING AND REHABILITATION CENTER</t>
  </si>
  <si>
    <t>MISTY WILLOW HEALTHCARE AND REHABILITATION CENTER</t>
  </si>
  <si>
    <t>THE CARLYLE AT STONEBRIDGE PARK</t>
  </si>
  <si>
    <t>SANDY LAKE REHABILITATION AND CARE CENTER</t>
  </si>
  <si>
    <t>PECAN VALLEY REHABILITATION AND HEALTHCARE</t>
  </si>
  <si>
    <t>CALAVARAS CREEK HEALTHCARE, INC</t>
  </si>
  <si>
    <t>RIVERSIDE NURSING AND REHABILITATION CENTER</t>
  </si>
  <si>
    <t>SHINNERY OAKS COMMUNITY</t>
  </si>
  <si>
    <t>YOAKUM COUNTY</t>
  </si>
  <si>
    <t>YOAKUM</t>
  </si>
  <si>
    <t>LEGEND OAKS HEALTHCARE AND REHABILITATION  ENNIS</t>
  </si>
  <si>
    <t>CAPSTONE HEALTHCARE ESTATES AT VETERANS MEMORIAL</t>
  </si>
  <si>
    <t>CAPSTONE VM HOLDINGS LP</t>
  </si>
  <si>
    <t>FORT WORTH TRANSITIONAL CARE CENTER</t>
  </si>
  <si>
    <t>SAN REMO</t>
  </si>
  <si>
    <t>TRUCARE LIVING CENTERS</t>
  </si>
  <si>
    <t>BRODIE RANCH NURSING AND REHABILITATION CENTER</t>
  </si>
  <si>
    <t> PECAN BAYOU NURSING AND REHABILITATION</t>
  </si>
  <si>
    <t>DEERBROOK SKILLED NURSING AND REHAB CENTER</t>
  </si>
  <si>
    <t>BRENTWOOD PLACE FOUR</t>
  </si>
  <si>
    <t>THE HEIGHTS OF TYLER</t>
  </si>
  <si>
    <t>RIDGECREST HEALTHCARE AND REHABILITATION CENTER</t>
  </si>
  <si>
    <t>LEGEND OAKS HEALTHCARE AND REHABILITATIONKYLE</t>
  </si>
  <si>
    <t>PARK MANOR OF THE WOODLANDS</t>
  </si>
  <si>
    <t>ONION CREEK NURSING AND REHABILITATION CENTER</t>
  </si>
  <si>
    <t>LAS PALMAS</t>
  </si>
  <si>
    <t>COUNTY OF LA SALLE</t>
  </si>
  <si>
    <t>LA SALLE</t>
  </si>
  <si>
    <t>LAKEWEST REHABILITATION AND SKILLED CARE</t>
  </si>
  <si>
    <t>THE WESLEYAN SKILLED NURSING AND REHABILITATION</t>
  </si>
  <si>
    <t>WESTOVER HILLS REHABILITATION AND HEALTHCARE</t>
  </si>
  <si>
    <t>SAGE TERRACE HEALTHCARE, INC</t>
  </si>
  <si>
    <t>MONARCH PAVILION REHABILITATION SUITES</t>
  </si>
  <si>
    <t>LOS ARCOS DEL NORTE CARE CENTER</t>
  </si>
  <si>
    <t>SOUTHPARK MEADOWS NURSING AND REHABILITATION CENTER</t>
  </si>
  <si>
    <t>HERITAGE HOUSE AT PARIS REHAB &amp; NURSING</t>
  </si>
  <si>
    <t>PARIS SNF LLC</t>
  </si>
  <si>
    <t>THE ATRIUM OF BELLMEAD</t>
  </si>
  <si>
    <t>CANTON OAKS</t>
  </si>
  <si>
    <t>EPIC NURSING &amp; REHABILITATION</t>
  </si>
  <si>
    <t>THE RIO AT MISSION TRAILS</t>
  </si>
  <si>
    <t>LEGEND OAKS HEALTHCARE AND REHABILITATION  WEST SAN ANTONIO</t>
  </si>
  <si>
    <t>SOLERA AT WEST HOUSTON</t>
  </si>
  <si>
    <t>SAN GABRIEL REHABILITATION AND CARE CENTER</t>
  </si>
  <si>
    <t>BAYWOOD CROSSING REHABILITATION &amp; HEALTHCARE CENTER</t>
  </si>
  <si>
    <t>THE HILLCREST OF NORTH DALLAS</t>
  </si>
  <si>
    <t>CAPSTONE HEALTHCARE ESTATES ON OREM</t>
  </si>
  <si>
    <t>CAPSTONEHOUSTON OPCO LLC</t>
  </si>
  <si>
    <t>CORINTH REHABILITATION SUITES ON THE PARKWAY</t>
  </si>
  <si>
    <t>THE HARRISON AT HERITAGE</t>
  </si>
  <si>
    <t>LAREDO NURSING AND REHABILITATION CENTER</t>
  </si>
  <si>
    <t>WINDMILL NURSING &amp; REHAB CENTER</t>
  </si>
  <si>
    <t>LAKESIDE NURSING AND REHABILITATION CENTER</t>
  </si>
  <si>
    <t>THE SPRINGS HEALTHCARE AND REHABILITATION</t>
  </si>
  <si>
    <t>EDGEWOOD REHABILITATION AND CARE CENTER</t>
  </si>
  <si>
    <t>THE CRESCENT</t>
  </si>
  <si>
    <t>LAS COLINAS OF WESTOVER</t>
  </si>
  <si>
    <t>HUNTERS POND REHABILITATION AND HEALTHCARE</t>
  </si>
  <si>
    <t>THE REHAB SUITES AT MAGNOLIA CROSSING</t>
  </si>
  <si>
    <t>REMARKABLE HEALTHCARE OF DALLAS</t>
  </si>
  <si>
    <t>REMARKABLE HEALTHCARE OF DALLAS LP</t>
  </si>
  <si>
    <t>WINDSOR HOUSTON</t>
  </si>
  <si>
    <t>BROADMOOR MEDICAL LODGE</t>
  </si>
  <si>
    <t>ABRI AT EDINBURG</t>
  </si>
  <si>
    <t>ROYAL MANOR</t>
  </si>
  <si>
    <t>BRIDGECREST REHABILITATION SUITES</t>
  </si>
  <si>
    <t>BEL AIR AT TERAVISTA</t>
  </si>
  <si>
    <t>ST TERESA NURSING &amp; REHAB CENTER</t>
  </si>
  <si>
    <t>EL PASO VI ENTERPRISES, LLC</t>
  </si>
  <si>
    <t>LEGACIES NURSING AND REHABILITATION</t>
  </si>
  <si>
    <t>CHAMBERS COUNTY PUBLIC HOSPITAL DISTRICT NO. 1</t>
  </si>
  <si>
    <t>THE HEIGHTS OF TOMBALL</t>
  </si>
  <si>
    <t>THE HEIGHTS OF NORTH HOUSTON</t>
  </si>
  <si>
    <t>ARBOR HILLS REHABILITATION AND HEALTHCARE CENTER</t>
  </si>
  <si>
    <t>NEXION HEALTH AT EAGLE LAKE, INC</t>
  </si>
  <si>
    <t>ACCEL AT WILLOW BEND</t>
  </si>
  <si>
    <t>CORONADO AT STONE OAK</t>
  </si>
  <si>
    <t>THE VILLAGES ON MACARTHUR</t>
  </si>
  <si>
    <t>THE BROADMOOR AT CREEKSIDE PARK</t>
  </si>
  <si>
    <t>WINDSOR QUAIL VALLEY POSTACUTE HEALTHCARE</t>
  </si>
  <si>
    <t>BELTERRA HEALTH &amp; REHAB</t>
  </si>
  <si>
    <t>WILLOW PARK REHABILITATION AND CARE CENTER</t>
  </si>
  <si>
    <t>TREVISO TRANSITIONAL CARE</t>
  </si>
  <si>
    <t>HOLLYMEAD</t>
  </si>
  <si>
    <t>PARK MANOR BEE CAVE</t>
  </si>
  <si>
    <t>BIG SPRING CENTER FOR SKILLED CARE</t>
  </si>
  <si>
    <t>BIG SPRING I ENTERPRISES LLC</t>
  </si>
  <si>
    <t>SILVER SPRING</t>
  </si>
  <si>
    <t>SORRENTO</t>
  </si>
  <si>
    <t>MIDLOTHIAN HEALTHCARE CENTER</t>
  </si>
  <si>
    <t>WEST HOUSTON REHABILITATION AND HEALTHCARE CENTER</t>
  </si>
  <si>
    <t>ST GILES NURSING AND REHABILITATION CENTER</t>
  </si>
  <si>
    <t>EL PASO IV ENTERPRISES LLC</t>
  </si>
  <si>
    <t>FALCON RIDGE REHABILITATION</t>
  </si>
  <si>
    <t>CROSSROADS NURSING &amp; REHABILITATION</t>
  </si>
  <si>
    <t>HEARNE I ENTERPRISES LLC</t>
  </si>
  <si>
    <t>LEGEND OAKS HEALTHCARE AND REHABILITATION  NEW BRAUNFELS</t>
  </si>
  <si>
    <t>WINDSOR CALALLEN</t>
  </si>
  <si>
    <t>LEXINGTON MEDICAL LODGE</t>
  </si>
  <si>
    <t>LAS VENTANAS DE SOCORRO</t>
  </si>
  <si>
    <t>FOX HOLLOW POST ACUTE</t>
  </si>
  <si>
    <t>WINDEMERE AT WESTOVER HILLS</t>
  </si>
  <si>
    <t>SAN SABA NURSING &amp; REHABILITATION</t>
  </si>
  <si>
    <t>SAN SABA</t>
  </si>
  <si>
    <t>FORUM PARKWAY HEALTH &amp; REHABILITATION</t>
  </si>
  <si>
    <t>SIMPSON PLACE</t>
  </si>
  <si>
    <t>SP ALF OPS CO, LLC</t>
  </si>
  <si>
    <t>LEGEND OAKS HEALTHCARE AND REHABILITATION  WAXAHACHIE</t>
  </si>
  <si>
    <t>TRUCARE LIVING CENTERS  SELMA</t>
  </si>
  <si>
    <t>MID VALLEY NURSING &amp; REHABILITATION</t>
  </si>
  <si>
    <t>LEGEND OAKS HEALTHCARE AND REHABILITATION  FORT WORTH</t>
  </si>
  <si>
    <t>LEGEND OAKS HEALTHCARE AND REHABILITATION GARLAND</t>
  </si>
  <si>
    <t>LA HACIENDA DE PAZ REHABILITATION AND CARE CENTER</t>
  </si>
  <si>
    <t>BRIGHTPOINTE AT LYTLE LAKE</t>
  </si>
  <si>
    <t>PALOMINO PLACE</t>
  </si>
  <si>
    <t>STERLING OAKS REHABILITATION</t>
  </si>
  <si>
    <t>TRINITY REHABILITATION &amp; HEALTHCARE CENTER</t>
  </si>
  <si>
    <t>THE HEIGHTS OF BULVERDE</t>
  </si>
  <si>
    <t>CARRARA</t>
  </si>
  <si>
    <t>CIMARRON PARK NURSING AND REHABILITATION CENTER</t>
  </si>
  <si>
    <t>CEDAR POINTE HEALTH AND WELLNESS CENTER</t>
  </si>
  <si>
    <t>APPLE SPRINGS HEALTHCARE, INC</t>
  </si>
  <si>
    <t>ACCEL AT COLLEGE STATION</t>
  </si>
  <si>
    <t>KILLEEN NURSING &amp; REHABILITATION</t>
  </si>
  <si>
    <t>ROLLINGBROOK REHABILITATION AND HEALTHCARE CENTER</t>
  </si>
  <si>
    <t>THE HEIGHTS OF ALAMO</t>
  </si>
  <si>
    <t>TERRA BELLA HEALTH AND WELLNESS SUITES</t>
  </si>
  <si>
    <t>CITY PARK CARE CENTER LLC</t>
  </si>
  <si>
    <t>BONNE VIE</t>
  </si>
  <si>
    <t>MISSION VALLEY NURSING AND TRANSITIONAL CARE</t>
  </si>
  <si>
    <t>SEDONA TRACE HEALTH AND WELLNESS CENTER</t>
  </si>
  <si>
    <t>LAS BRISAS REHABILITATION AND WELLNESS SUITES</t>
  </si>
  <si>
    <t>HIGHLAND PARK REHABILITATION &amp; NURSING CENTER</t>
  </si>
  <si>
    <t>COUNTRY VIEW LIVING</t>
  </si>
  <si>
    <t>CASTRO COUNTY HOSPITAL DISTRICT</t>
  </si>
  <si>
    <t>ADVANCED HEALTH &amp; REHAB CENTER OF GARLAND</t>
  </si>
  <si>
    <t>GARLAND SNF LLC</t>
  </si>
  <si>
    <t>CRIMSON HEIGHTS HEALTH &amp; WELLNESS</t>
  </si>
  <si>
    <t>MCKAY HEALTH CARE LLC</t>
  </si>
  <si>
    <t>LEGACY AT JACKSONVILLE</t>
  </si>
  <si>
    <t>HOMESTEAD NURSING AND REHABILITATION OF HILLSBORO</t>
  </si>
  <si>
    <t>ADVANCED REHABILITATION AND HEALTHCARE OF ATHENS</t>
  </si>
  <si>
    <t>TOWERS NURSING HOME</t>
  </si>
  <si>
    <t>HARBOR VALLEY HEALTH AND REHABILITATION</t>
  </si>
  <si>
    <t>BETHANY SENIOR LIVING</t>
  </si>
  <si>
    <t>MISSION RIDGE REHAB &amp; NURSING CENTER</t>
  </si>
  <si>
    <t>REFUGIO II ENTERPRISES, LLC</t>
  </si>
  <si>
    <t>ROCKDALE ESTATES &amp; REHABILITATION</t>
  </si>
  <si>
    <t>BLUEBONNET POINT WELLNESS, LLC</t>
  </si>
  <si>
    <t>EDWARD ABRAHAM MEMORIAL HOME</t>
  </si>
  <si>
    <t>HEMPHILL</t>
  </si>
  <si>
    <t>THE WOODLANDS</t>
  </si>
  <si>
    <t>NPI</t>
  </si>
  <si>
    <t>Owner</t>
  </si>
  <si>
    <t>45F411</t>
  </si>
  <si>
    <t>45F410</t>
  </si>
  <si>
    <t>45E629</t>
  </si>
  <si>
    <t>45F197</t>
  </si>
  <si>
    <t>45E852</t>
  </si>
  <si>
    <t>QIPP Year 6 Maximum dollars based on a fully funded program meeting 100% quality metrics</t>
  </si>
  <si>
    <t>SDA</t>
  </si>
  <si>
    <t>Medicare Number</t>
  </si>
  <si>
    <t>Annualized Medicaid Days</t>
  </si>
  <si>
    <t xml:space="preserve">Percent of Components 1 &amp; 4 </t>
  </si>
  <si>
    <t>Percent of Components 2 &amp; 3</t>
  </si>
  <si>
    <t>Estimated
Max Value of Component 1</t>
  </si>
  <si>
    <t>Estimated
Max Value Component 2</t>
  </si>
  <si>
    <t xml:space="preserve">Estimated
Max Value of Component 3 </t>
  </si>
  <si>
    <t>Estimated
Max Value of Component 4</t>
  </si>
  <si>
    <t xml:space="preserve">Estimated Maximum Value from Components to Provider </t>
  </si>
  <si>
    <t>Total NSGO Days</t>
  </si>
  <si>
    <t>Total All Days</t>
  </si>
  <si>
    <t>Component 1 Value</t>
  </si>
  <si>
    <t xml:space="preserve">Component 2 Value </t>
  </si>
  <si>
    <t>Component 3
Value</t>
  </si>
  <si>
    <t>Component 4
Value</t>
  </si>
  <si>
    <t xml:space="preserve">Estimated
Total Value of Components </t>
  </si>
  <si>
    <t>QIPP Fully Funded Calculations ($1.1B option)</t>
  </si>
  <si>
    <t>Program Funding</t>
  </si>
  <si>
    <t>Total Estimated Funds</t>
  </si>
  <si>
    <t>NFS Funds</t>
  </si>
  <si>
    <t>Federal Funds</t>
  </si>
  <si>
    <t>Breakdown of Program Funding</t>
  </si>
  <si>
    <t>MCO Admin Fee</t>
  </si>
  <si>
    <t>MCO Risk Margin</t>
  </si>
  <si>
    <t>MCO Premium Tax (State of Texas)</t>
  </si>
  <si>
    <t>Total Funds</t>
  </si>
  <si>
    <t>minus MCO Admin Fee</t>
  </si>
  <si>
    <t>minus MCO Risk Margin</t>
  </si>
  <si>
    <t>minus MCO Provider Tax</t>
  </si>
  <si>
    <t>Total Program Funds</t>
  </si>
  <si>
    <t>IGT Funds Needed for Pool Size</t>
  </si>
  <si>
    <t>Requested IGT + Holdback</t>
  </si>
  <si>
    <t>Available Funds for Program Components</t>
  </si>
  <si>
    <t>Component 1 = NFS plus 10%</t>
  </si>
  <si>
    <t>Component 2 = 40% of pool after C1/C4/MCO Fees</t>
  </si>
  <si>
    <t>Component 3 = 60% of pool after C1/C4/MCO Fees</t>
  </si>
  <si>
    <t>Component 4 = 16% of total funds</t>
  </si>
  <si>
    <t>June IGT Request 
(1/2 of total)</t>
  </si>
  <si>
    <t>December IGT Request 
(1/2 of total)</t>
  </si>
  <si>
    <t>Total Request for Year 6</t>
  </si>
  <si>
    <t>Total June
IGT Request</t>
  </si>
  <si>
    <t>Total December
IGT Request</t>
  </si>
  <si>
    <t>Total Year IGT Request</t>
  </si>
  <si>
    <t>Facilities marked in red have been updated with changes of ownership (CHOW) which have been filed by February 14, 2022.</t>
  </si>
  <si>
    <t>MRSA WEST</t>
  </si>
  <si>
    <t>MRSA CENTRAL</t>
  </si>
  <si>
    <t>MRSA NORTHEAST</t>
  </si>
  <si>
    <t>45E341</t>
  </si>
  <si>
    <t>45E312</t>
  </si>
  <si>
    <t>45E761</t>
  </si>
  <si>
    <t>10/22/2020</t>
  </si>
  <si>
    <t>SUN VALLEY REHABILITATION AND HEALTHCARE CENTER</t>
  </si>
  <si>
    <t>CYPRESS CREEK REHABILITATION AND HEALTHCARE CENTER</t>
  </si>
  <si>
    <t>LAS ALTURAS NURSING &amp; TRANSITIONAL CARE</t>
  </si>
  <si>
    <t>THE PREMIER SNF OF ALICE</t>
  </si>
  <si>
    <t>FIVE POINTS NURSING AND REHABILITATION</t>
  </si>
  <si>
    <t>THE BRAZOS OF WACO</t>
  </si>
  <si>
    <t>THE LODGE AT BEAR CREEK</t>
  </si>
  <si>
    <t>TWIN PINES NORTH NURSING AND REHABILITATION CENTER, LLC</t>
  </si>
  <si>
    <t>AMARILLO CENTER FOR SKILLED CARE</t>
  </si>
  <si>
    <t>CAPROCK NURSING &amp; REHABILITATION</t>
  </si>
  <si>
    <t>GREENHILL VILLAS</t>
  </si>
  <si>
    <t>THE REHABILITATION &amp; WELLNESS CENTRE OF DALLAS LLC</t>
  </si>
  <si>
    <t>THE WATERTON HEALTHCARE &amp; REHABILITATION</t>
  </si>
  <si>
    <t>HUEBNER CREEK HEALTH &amp; REHABILITATION CENTER</t>
  </si>
  <si>
    <t>FAIRFIELD NURSING &amp; REHABILITATION CENTER</t>
  </si>
  <si>
    <t>SILVER TREE NURSING AND REHABILITATION CENTER</t>
  </si>
  <si>
    <t>WINDCREST NURSING AND REHABILITATION CENTER</t>
  </si>
  <si>
    <t>VIDOR HEALTH &amp; REHABILITATION CENTER</t>
  </si>
  <si>
    <t>PINE TREE LODGE NURSING CENTER</t>
  </si>
  <si>
    <t>THE HILLS NURSING &amp; REHABILITATION</t>
  </si>
  <si>
    <t>MINERAL WELLS NURSING &amp; REHABILITATION</t>
  </si>
  <si>
    <t>TWILIGHT HOME</t>
  </si>
  <si>
    <t>HICO NURSING AND REHABILITATION</t>
  </si>
  <si>
    <t>BALLINGER HEALTHCARE AND REHABILITATION CENTER</t>
  </si>
  <si>
    <t>SKILLED CARE OF MEXIA</t>
  </si>
  <si>
    <t>THE ROSEWOOD RETIREMENT COMMUNITY</t>
  </si>
  <si>
    <t>SHINER NURSING AND REHABILITATION CENTER INC</t>
  </si>
  <si>
    <t>PARKVIEW NURSING AND REHABILITATION CENTER</t>
  </si>
  <si>
    <t>HILL COUNTRY REHAB AND NURSING CENTER</t>
  </si>
  <si>
    <t>REUNION PLAZA HEALTHCARE &amp; REHABILITATION</t>
  </si>
  <si>
    <t>INDIAN OAKS LIVING CENTER</t>
  </si>
  <si>
    <t>DEER PARK NURSING AND REHAB CENTER LLC</t>
  </si>
  <si>
    <t>PM MANAGEMENTLEWISVILLE NC LLC</t>
  </si>
  <si>
    <t>EL PASO III ENTERPRISES LLC</t>
  </si>
  <si>
    <t>45E947</t>
  </si>
  <si>
    <t>SFY 2023 State FMAP</t>
  </si>
  <si>
    <t>BOOKER COUNTY HOSPITAL DISTRICT</t>
  </si>
  <si>
    <t>BALLINGER MEMORIAL HOSPITAL DISTRICT</t>
  </si>
  <si>
    <t>PM MANAGEMENT FRISCO NC LLC</t>
  </si>
  <si>
    <t>PM MANAGEMENT GARLAND NC LLC</t>
  </si>
  <si>
    <t>45E409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</si>
</sst>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000%"/>
    <numFmt numFmtId="167" formatCode="_(&quot;$&quot;* #,##0_);_(&quot;$&quot;* \(#,##0\);_(&quot;$&quot;* &quot;-&quot;??_);_(@_)"/>
    <numFmt numFmtId="168" formatCode="_(&quot;$&quot;* #,##0.00000000000_);_(&quot;$&quot;* \(#,##0.00000000000\);_(&quot;$&quot;* &quot;-&quot;??_);_(@_)"/>
  </numFmts>
  <fonts count="17" x14ac:knownFonts="1"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rgb="FFFF000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0000"/>
      <name val="Verdana"/>
      <family val="2"/>
    </font>
    <font>
      <sz val="10"/>
      <name val="Verdana"/>
      <family val="2"/>
    </font>
    <font>
      <sz val="10"/>
      <color rgb="FFFF0000"/>
      <name val="Verdana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rgb="FF000000"/>
      <name val="Verdana"/>
      <family val="2"/>
    </font>
    <font>
      <sz val="12"/>
      <name val="Verdana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4519"/>
      <name val="Verdana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E5FFE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BF7FF"/>
        <bgColor rgb="FFC0C0C0"/>
      </patternFill>
    </fill>
    <fill>
      <patternFill patternType="solid">
        <fgColor rgb="FFD9D9FF"/>
        <bgColor indexed="64"/>
      </patternFill>
    </fill>
    <fill>
      <patternFill patternType="solid">
        <fgColor rgb="FFC5FFE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DECFF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9" tint="0.59999389629810485"/>
        <bgColor rgb="FFC0C0C0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1" fillId="0" borderId="0"/>
    <xf numFmtId="0" fontId="5" fillId="0" borderId="0"/>
    <xf numFmtId="44" fontId="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5">
    <xf numFmtId="0" fontId="0" fillId="0" borderId="0" xfId="0"/>
    <xf numFmtId="14" fontId="3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3" applyFont="1" applyAlignment="1">
      <alignment vertical="center" wrapText="1"/>
    </xf>
    <xf numFmtId="0" fontId="3" fillId="2" borderId="1" xfId="3" applyFont="1" applyFill="1" applyBorder="1"/>
    <xf numFmtId="10" fontId="3" fillId="0" borderId="0" xfId="4" applyNumberFormat="1" applyFont="1" applyFill="1" applyBorder="1" applyAlignment="1">
      <alignment horizontal="center" vertical="center"/>
    </xf>
    <xf numFmtId="0" fontId="3" fillId="3" borderId="1" xfId="3" applyFont="1" applyFill="1" applyBorder="1"/>
    <xf numFmtId="3" fontId="3" fillId="0" borderId="0" xfId="0" applyNumberFormat="1" applyFont="1" applyAlignment="1">
      <alignment horizont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3" fillId="4" borderId="1" xfId="3" applyFont="1" applyFill="1" applyBorder="1"/>
    <xf numFmtId="3" fontId="3" fillId="0" borderId="0" xfId="3" applyNumberFormat="1" applyFont="1" applyAlignment="1">
      <alignment horizontal="center" vertical="center"/>
    </xf>
    <xf numFmtId="0" fontId="9" fillId="0" borderId="0" xfId="0" applyFont="1" applyAlignment="1">
      <alignment horizontal="left"/>
    </xf>
    <xf numFmtId="0" fontId="3" fillId="5" borderId="2" xfId="3" applyFont="1" applyFill="1" applyBorder="1"/>
    <xf numFmtId="0" fontId="4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164" fontId="4" fillId="7" borderId="1" xfId="1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left"/>
    </xf>
    <xf numFmtId="0" fontId="3" fillId="3" borderId="3" xfId="3" applyFont="1" applyFill="1" applyBorder="1" applyAlignment="1">
      <alignment horizontal="left"/>
    </xf>
    <xf numFmtId="0" fontId="3" fillId="4" borderId="3" xfId="3" applyFont="1" applyFill="1" applyBorder="1" applyAlignment="1">
      <alignment horizontal="left"/>
    </xf>
    <xf numFmtId="0" fontId="3" fillId="5" borderId="4" xfId="3" applyFont="1" applyFill="1" applyBorder="1" applyAlignment="1">
      <alignment horizontal="left"/>
    </xf>
    <xf numFmtId="0" fontId="4" fillId="6" borderId="5" xfId="0" applyFont="1" applyFill="1" applyBorder="1" applyAlignment="1">
      <alignment horizontal="center" vertical="center" wrapText="1"/>
    </xf>
    <xf numFmtId="10" fontId="3" fillId="2" borderId="1" xfId="3" applyNumberFormat="1" applyFont="1" applyFill="1" applyBorder="1" applyAlignment="1">
      <alignment horizontal="center"/>
    </xf>
    <xf numFmtId="0" fontId="3" fillId="4" borderId="1" xfId="3" applyFont="1" applyFill="1" applyBorder="1" applyAlignment="1">
      <alignment horizontal="center"/>
    </xf>
    <xf numFmtId="0" fontId="3" fillId="5" borderId="1" xfId="3" applyFont="1" applyFill="1" applyBorder="1" applyAlignment="1">
      <alignment horizontal="center"/>
    </xf>
    <xf numFmtId="3" fontId="3" fillId="3" borderId="1" xfId="3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167" fontId="0" fillId="0" borderId="0" xfId="0" applyNumberFormat="1"/>
    <xf numFmtId="0" fontId="6" fillId="0" borderId="4" xfId="6" applyBorder="1" applyAlignment="1">
      <alignment wrapText="1"/>
    </xf>
    <xf numFmtId="167" fontId="6" fillId="0" borderId="2" xfId="7" applyNumberFormat="1" applyFont="1" applyBorder="1" applyAlignment="1">
      <alignment horizontal="right" vertical="center" wrapText="1"/>
    </xf>
    <xf numFmtId="44" fontId="0" fillId="0" borderId="0" xfId="0" applyNumberFormat="1"/>
    <xf numFmtId="0" fontId="6" fillId="0" borderId="9" xfId="6" applyBorder="1" applyAlignment="1">
      <alignment horizontal="right" wrapText="1"/>
    </xf>
    <xf numFmtId="167" fontId="6" fillId="0" borderId="6" xfId="7" applyNumberFormat="1" applyFont="1" applyBorder="1" applyAlignment="1">
      <alignment horizontal="right" vertical="center" wrapText="1"/>
    </xf>
    <xf numFmtId="0" fontId="6" fillId="0" borderId="10" xfId="6" applyBorder="1" applyAlignment="1">
      <alignment horizontal="right" wrapText="1"/>
    </xf>
    <xf numFmtId="167" fontId="6" fillId="0" borderId="5" xfId="7" applyNumberFormat="1" applyFont="1" applyBorder="1" applyAlignment="1">
      <alignment horizontal="right" vertical="center" wrapText="1"/>
    </xf>
    <xf numFmtId="0" fontId="6" fillId="0" borderId="0" xfId="6" applyAlignment="1">
      <alignment horizontal="right" wrapText="1"/>
    </xf>
    <xf numFmtId="167" fontId="6" fillId="0" borderId="0" xfId="7" applyNumberFormat="1" applyFont="1" applyAlignment="1">
      <alignment horizontal="right" vertical="center" wrapText="1"/>
    </xf>
    <xf numFmtId="0" fontId="6" fillId="0" borderId="4" xfId="6" applyBorder="1" applyAlignment="1">
      <alignment vertical="center" wrapText="1"/>
    </xf>
    <xf numFmtId="10" fontId="6" fillId="0" borderId="2" xfId="8" applyNumberFormat="1" applyFont="1" applyFill="1" applyBorder="1" applyAlignment="1">
      <alignment vertical="center" wrapText="1"/>
    </xf>
    <xf numFmtId="0" fontId="6" fillId="0" borderId="9" xfId="6" applyBorder="1" applyAlignment="1">
      <alignment vertical="center" wrapText="1"/>
    </xf>
    <xf numFmtId="165" fontId="6" fillId="0" borderId="6" xfId="2" applyNumberFormat="1" applyFont="1" applyFill="1" applyBorder="1" applyAlignment="1">
      <alignment vertical="center" wrapText="1"/>
    </xf>
    <xf numFmtId="167" fontId="6" fillId="0" borderId="6" xfId="7" applyNumberFormat="1" applyFont="1" applyFill="1" applyBorder="1" applyAlignment="1">
      <alignment vertical="center" wrapText="1"/>
    </xf>
    <xf numFmtId="0" fontId="6" fillId="0" borderId="9" xfId="6" applyBorder="1" applyAlignment="1">
      <alignment horizontal="right" vertical="center" wrapText="1"/>
    </xf>
    <xf numFmtId="167" fontId="6" fillId="0" borderId="5" xfId="7" applyNumberFormat="1" applyFont="1" applyFill="1" applyBorder="1" applyAlignment="1">
      <alignment vertical="center" wrapText="1"/>
    </xf>
    <xf numFmtId="0" fontId="6" fillId="0" borderId="2" xfId="6" applyBorder="1" applyAlignment="1">
      <alignment vertical="center" wrapText="1"/>
    </xf>
    <xf numFmtId="167" fontId="10" fillId="0" borderId="6" xfId="7" applyNumberFormat="1" applyFont="1" applyFill="1" applyBorder="1" applyAlignment="1">
      <alignment vertical="center" wrapText="1"/>
    </xf>
    <xf numFmtId="0" fontId="6" fillId="0" borderId="5" xfId="6" applyBorder="1" applyAlignment="1">
      <alignment vertical="center" wrapText="1"/>
    </xf>
    <xf numFmtId="168" fontId="0" fillId="0" borderId="0" xfId="0" applyNumberFormat="1"/>
    <xf numFmtId="167" fontId="10" fillId="0" borderId="2" xfId="7" applyNumberFormat="1" applyFont="1" applyFill="1" applyBorder="1" applyAlignment="1">
      <alignment vertical="center" wrapText="1"/>
    </xf>
    <xf numFmtId="9" fontId="6" fillId="0" borderId="10" xfId="6" applyNumberFormat="1" applyBorder="1" applyAlignment="1">
      <alignment vertical="center" wrapText="1"/>
    </xf>
    <xf numFmtId="167" fontId="10" fillId="0" borderId="5" xfId="7" applyNumberFormat="1" applyFont="1" applyFill="1" applyBorder="1" applyAlignment="1">
      <alignment vertical="center" wrapText="1"/>
    </xf>
    <xf numFmtId="0" fontId="6" fillId="0" borderId="0" xfId="6" applyAlignment="1">
      <alignment vertical="center" wrapText="1"/>
    </xf>
    <xf numFmtId="167" fontId="10" fillId="0" borderId="0" xfId="7" applyNumberFormat="1" applyFont="1" applyBorder="1" applyAlignment="1">
      <alignment vertical="center" wrapText="1"/>
    </xf>
    <xf numFmtId="0" fontId="10" fillId="0" borderId="12" xfId="6" applyFont="1" applyBorder="1" applyAlignment="1">
      <alignment vertical="center" wrapText="1"/>
    </xf>
    <xf numFmtId="0" fontId="6" fillId="0" borderId="13" xfId="6" applyBorder="1"/>
    <xf numFmtId="10" fontId="6" fillId="0" borderId="14" xfId="2" applyNumberFormat="1" applyFont="1" applyFill="1" applyBorder="1" applyAlignment="1">
      <alignment vertical="center" wrapText="1"/>
    </xf>
    <xf numFmtId="167" fontId="10" fillId="0" borderId="15" xfId="7" applyNumberFormat="1" applyFont="1" applyFill="1" applyBorder="1"/>
    <xf numFmtId="0" fontId="6" fillId="0" borderId="14" xfId="6" applyBorder="1"/>
    <xf numFmtId="167" fontId="6" fillId="0" borderId="15" xfId="6" applyNumberFormat="1" applyBorder="1"/>
    <xf numFmtId="0" fontId="10" fillId="0" borderId="14" xfId="6" applyFont="1" applyBorder="1" applyAlignment="1">
      <alignment vertical="center" wrapText="1"/>
    </xf>
    <xf numFmtId="10" fontId="6" fillId="0" borderId="14" xfId="6" applyNumberFormat="1" applyBorder="1" applyAlignment="1">
      <alignment vertical="center" wrapText="1"/>
    </xf>
    <xf numFmtId="0" fontId="6" fillId="0" borderId="14" xfId="0" applyFont="1" applyBorder="1"/>
    <xf numFmtId="167" fontId="6" fillId="0" borderId="15" xfId="0" applyNumberFormat="1" applyFont="1" applyBorder="1"/>
    <xf numFmtId="0" fontId="10" fillId="0" borderId="14" xfId="0" applyFont="1" applyBorder="1" applyAlignment="1">
      <alignment wrapText="1"/>
    </xf>
    <xf numFmtId="10" fontId="6" fillId="0" borderId="16" xfId="0" applyNumberFormat="1" applyFont="1" applyBorder="1"/>
    <xf numFmtId="167" fontId="10" fillId="0" borderId="17" xfId="0" applyNumberFormat="1" applyFont="1" applyBorder="1"/>
    <xf numFmtId="0" fontId="2" fillId="0" borderId="0" xfId="0" applyFont="1"/>
    <xf numFmtId="0" fontId="12" fillId="8" borderId="1" xfId="5" applyFont="1" applyFill="1" applyBorder="1" applyAlignment="1">
      <alignment horizontal="center" vertical="center" wrapText="1"/>
    </xf>
    <xf numFmtId="0" fontId="4" fillId="9" borderId="1" xfId="5" applyFont="1" applyFill="1" applyBorder="1" applyAlignment="1">
      <alignment horizontal="center" vertical="center" wrapText="1"/>
    </xf>
    <xf numFmtId="0" fontId="4" fillId="3" borderId="1" xfId="5" applyFont="1" applyFill="1" applyBorder="1" applyAlignment="1">
      <alignment horizontal="center" vertical="center" wrapText="1"/>
    </xf>
    <xf numFmtId="0" fontId="4" fillId="10" borderId="1" xfId="5" applyFont="1" applyFill="1" applyBorder="1" applyAlignment="1">
      <alignment horizontal="center" vertical="center" wrapText="1"/>
    </xf>
    <xf numFmtId="0" fontId="4" fillId="11" borderId="1" xfId="5" applyFont="1" applyFill="1" applyBorder="1" applyAlignment="1">
      <alignment horizontal="center" vertical="center" wrapText="1"/>
    </xf>
    <xf numFmtId="0" fontId="4" fillId="12" borderId="1" xfId="5" applyFont="1" applyFill="1" applyBorder="1" applyAlignment="1">
      <alignment horizontal="center" vertical="center" wrapText="1"/>
    </xf>
    <xf numFmtId="0" fontId="4" fillId="13" borderId="1" xfId="5" applyFont="1" applyFill="1" applyBorder="1" applyAlignment="1">
      <alignment horizontal="center" vertical="center" wrapText="1"/>
    </xf>
    <xf numFmtId="44" fontId="12" fillId="15" borderId="19" xfId="5" applyNumberFormat="1" applyFont="1" applyFill="1" applyBorder="1" applyAlignment="1">
      <alignment horizontal="center" vertical="center" wrapText="1"/>
    </xf>
    <xf numFmtId="44" fontId="4" fillId="16" borderId="19" xfId="5" applyNumberFormat="1" applyFont="1" applyFill="1" applyBorder="1" applyAlignment="1">
      <alignment horizontal="center" vertical="center" wrapText="1"/>
    </xf>
    <xf numFmtId="0" fontId="2" fillId="0" borderId="1" xfId="5" applyFont="1" applyBorder="1" applyAlignment="1">
      <alignment horizontal="left"/>
    </xf>
    <xf numFmtId="0" fontId="11" fillId="0" borderId="3" xfId="0" applyFont="1" applyBorder="1" applyAlignment="1">
      <alignment horizontal="centerContinuous" vertical="center"/>
    </xf>
    <xf numFmtId="0" fontId="11" fillId="0" borderId="7" xfId="0" applyFont="1" applyBorder="1" applyAlignment="1">
      <alignment horizontal="centerContinuous" vertical="center"/>
    </xf>
    <xf numFmtId="0" fontId="11" fillId="0" borderId="8" xfId="0" applyFont="1" applyBorder="1" applyAlignment="1">
      <alignment horizontal="centerContinuous" vertical="center"/>
    </xf>
    <xf numFmtId="0" fontId="2" fillId="0" borderId="1" xfId="16" applyFont="1" applyBorder="1" applyAlignment="1">
      <alignment shrinkToFit="1"/>
    </xf>
    <xf numFmtId="0" fontId="13" fillId="0" borderId="1" xfId="5" applyFont="1" applyBorder="1" applyAlignment="1">
      <alignment horizontal="left"/>
    </xf>
    <xf numFmtId="0" fontId="1" fillId="0" borderId="1" xfId="5" applyFont="1" applyBorder="1" applyAlignment="1">
      <alignment horizontal="left"/>
    </xf>
    <xf numFmtId="14" fontId="1" fillId="0" borderId="1" xfId="5" applyNumberFormat="1" applyFont="1" applyBorder="1" applyAlignment="1">
      <alignment horizontal="left"/>
    </xf>
    <xf numFmtId="164" fontId="1" fillId="0" borderId="1" xfId="17" applyNumberFormat="1" applyFont="1" applyBorder="1" applyAlignment="1">
      <alignment horizontal="left"/>
    </xf>
    <xf numFmtId="10" fontId="1" fillId="0" borderId="1" xfId="21" applyNumberFormat="1" applyFont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1" xfId="5" applyFont="1" applyBorder="1" applyAlignment="1">
      <alignment horizontal="left" shrinkToFit="1"/>
    </xf>
    <xf numFmtId="0" fontId="1" fillId="0" borderId="0" xfId="0" applyFont="1" applyAlignment="1">
      <alignment horizontal="left"/>
    </xf>
    <xf numFmtId="164" fontId="1" fillId="0" borderId="1" xfId="17" applyNumberFormat="1" applyFont="1" applyFill="1" applyBorder="1" applyAlignment="1">
      <alignment horizontal="left"/>
    </xf>
    <xf numFmtId="10" fontId="1" fillId="0" borderId="1" xfId="21" applyNumberFormat="1" applyFont="1" applyFill="1" applyBorder="1" applyAlignment="1">
      <alignment horizontal="left"/>
    </xf>
    <xf numFmtId="0" fontId="1" fillId="0" borderId="0" xfId="0" applyFont="1"/>
    <xf numFmtId="0" fontId="1" fillId="0" borderId="1" xfId="0" applyFont="1" applyBorder="1" applyAlignment="1">
      <alignment horizontal="left"/>
    </xf>
    <xf numFmtId="164" fontId="13" fillId="0" borderId="1" xfId="1" applyNumberFormat="1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left" vertical="center"/>
    </xf>
    <xf numFmtId="166" fontId="1" fillId="0" borderId="1" xfId="2" applyNumberFormat="1" applyFont="1" applyBorder="1" applyAlignment="1">
      <alignment horizontal="left" vertical="center"/>
    </xf>
    <xf numFmtId="167" fontId="1" fillId="0" borderId="1" xfId="11" applyNumberFormat="1" applyFont="1" applyBorder="1" applyAlignment="1">
      <alignment horizontal="center" vertical="center"/>
    </xf>
    <xf numFmtId="167" fontId="1" fillId="0" borderId="1" xfId="12" applyNumberFormat="1" applyFont="1" applyFill="1" applyBorder="1" applyAlignment="1">
      <alignment horizontal="center" vertical="center"/>
    </xf>
    <xf numFmtId="167" fontId="1" fillId="0" borderId="1" xfId="0" applyNumberFormat="1" applyFont="1" applyBorder="1" applyAlignment="1">
      <alignment horizontal="left" vertical="center"/>
    </xf>
    <xf numFmtId="44" fontId="1" fillId="0" borderId="19" xfId="13" applyNumberFormat="1" applyFont="1" applyFill="1" applyBorder="1" applyAlignment="1">
      <alignment horizontal="center" vertical="center"/>
    </xf>
    <xf numFmtId="164" fontId="14" fillId="0" borderId="18" xfId="9" applyNumberFormat="1" applyFont="1" applyBorder="1"/>
    <xf numFmtId="167" fontId="14" fillId="0" borderId="18" xfId="10" applyNumberFormat="1" applyFont="1" applyFill="1" applyBorder="1"/>
    <xf numFmtId="0" fontId="15" fillId="0" borderId="0" xfId="0" applyFont="1"/>
    <xf numFmtId="167" fontId="14" fillId="0" borderId="19" xfId="9" applyNumberFormat="1" applyFont="1" applyBorder="1"/>
    <xf numFmtId="11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164" fontId="0" fillId="0" borderId="1" xfId="1" applyNumberFormat="1" applyFont="1" applyBorder="1" applyAlignment="1">
      <alignment horizontal="left"/>
    </xf>
    <xf numFmtId="10" fontId="0" fillId="0" borderId="1" xfId="2" applyNumberFormat="1" applyFont="1" applyBorder="1" applyAlignment="1">
      <alignment horizontal="left"/>
    </xf>
    <xf numFmtId="0" fontId="16" fillId="0" borderId="1" xfId="5" applyFont="1" applyBorder="1" applyAlignment="1">
      <alignment horizontal="left"/>
    </xf>
    <xf numFmtId="0" fontId="10" fillId="10" borderId="3" xfId="6" applyFont="1" applyFill="1" applyBorder="1" applyAlignment="1">
      <alignment horizontal="center" vertical="center" wrapText="1"/>
    </xf>
    <xf numFmtId="0" fontId="10" fillId="10" borderId="8" xfId="6" applyFont="1" applyFill="1" applyBorder="1" applyAlignment="1">
      <alignment horizontal="center" vertical="center" wrapText="1"/>
    </xf>
    <xf numFmtId="0" fontId="10" fillId="14" borderId="3" xfId="6" applyFont="1" applyFill="1" applyBorder="1" applyAlignment="1">
      <alignment horizontal="center" vertical="center" wrapText="1"/>
    </xf>
    <xf numFmtId="0" fontId="10" fillId="14" borderId="8" xfId="6" applyFont="1" applyFill="1" applyBorder="1" applyAlignment="1">
      <alignment horizontal="center" vertical="center" wrapText="1"/>
    </xf>
    <xf numFmtId="0" fontId="10" fillId="14" borderId="4" xfId="6" applyFont="1" applyFill="1" applyBorder="1" applyAlignment="1">
      <alignment horizontal="center" vertical="center" wrapText="1"/>
    </xf>
    <xf numFmtId="0" fontId="10" fillId="14" borderId="11" xfId="6" applyFont="1" applyFill="1" applyBorder="1" applyAlignment="1">
      <alignment horizontal="center" vertical="center" wrapText="1"/>
    </xf>
    <xf numFmtId="0" fontId="3" fillId="0" borderId="0" xfId="3" applyFont="1" applyAlignment="1">
      <alignment horizontal="right" vertical="center" wrapText="1"/>
    </xf>
  </cellXfs>
  <cellStyles count="22">
    <cellStyle name="Comma" xfId="1" builtinId="3"/>
    <cellStyle name="Comma 2" xfId="17" xr:uid="{5D567131-5A1B-4EF8-8A0B-738FF711BAE7}"/>
    <cellStyle name="Comma 3" xfId="14" xr:uid="{A6FFADFA-D278-46E7-BEBC-E80618DF7E1E}"/>
    <cellStyle name="Comma 4 2" xfId="9" xr:uid="{DB0AA7DD-CB97-437F-B4A7-250CE37C1860}"/>
    <cellStyle name="Currency 2" xfId="20" xr:uid="{39CA17D8-2397-49E3-BC98-18232745F10D}"/>
    <cellStyle name="Currency 2 2" xfId="7" xr:uid="{AD6B1DD8-4BB8-41E9-A517-FB0726F773B7}"/>
    <cellStyle name="Currency 3" xfId="10" xr:uid="{35DC12D0-D1B9-4788-8125-E658D4391F85}"/>
    <cellStyle name="Currency 4 2" xfId="12" xr:uid="{0D2CFD8E-E702-4783-819E-A00CF5AB3486}"/>
    <cellStyle name="Normal" xfId="0" builtinId="0"/>
    <cellStyle name="Normal 2" xfId="3" xr:uid="{09AF983D-C2F4-4516-B9E1-D0C93D324246}"/>
    <cellStyle name="Normal 2 2" xfId="5" xr:uid="{83646118-A48C-4B60-9C08-119309B743CC}"/>
    <cellStyle name="Normal 2 2 2" xfId="16" xr:uid="{DF5F0924-9980-4266-A3D5-FEF1B8677751}"/>
    <cellStyle name="Normal 2 2 2 2" xfId="18" xr:uid="{CF857695-93FE-4FE6-8932-5B0B4B6FA2E8}"/>
    <cellStyle name="Normal 2 3 2 2" xfId="19" xr:uid="{A908B381-6B03-4A3A-AED7-D1EAA4F465C5}"/>
    <cellStyle name="Normal 4 2" xfId="6" xr:uid="{6BF0C8BE-68C2-4292-A88D-D8BED4D019BF}"/>
    <cellStyle name="Normal 6 2" xfId="11" xr:uid="{95C7A4EA-7E7A-4596-A6D5-E51038CF8CDC}"/>
    <cellStyle name="Percent" xfId="2" builtinId="5"/>
    <cellStyle name="Percent 2" xfId="4" xr:uid="{C5D542A4-ABC7-4A0B-AC7D-220676AE4A91}"/>
    <cellStyle name="Percent 2 2" xfId="8" xr:uid="{94507912-F674-4519-A513-6816EE7F019C}"/>
    <cellStyle name="Percent 2 3" xfId="15" xr:uid="{9BB59F99-5603-453B-B52E-79AD35804D63}"/>
    <cellStyle name="Percent 3" xfId="21" xr:uid="{62D1E679-6736-4B99-BD51-B9ECE176F640}"/>
    <cellStyle name="Percent 4 2" xfId="13" xr:uid="{6A538987-2AA8-4F18-8C8E-04107FCA8F97}"/>
  </cellStyles>
  <dxfs count="0"/>
  <tableStyles count="0" defaultTableStyle="TableStyleMedium2" defaultPivotStyle="PivotStyleLight16"/>
  <colors>
    <mruColors>
      <color rgb="FFFF45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</xdr:row>
      <xdr:rowOff>0</xdr:rowOff>
    </xdr:from>
    <xdr:to>
      <xdr:col>16</xdr:col>
      <xdr:colOff>169971</xdr:colOff>
      <xdr:row>28</xdr:row>
      <xdr:rowOff>35902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1129362-378D-40CB-9259-10E2F28F00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0" y="895350"/>
          <a:ext cx="11390421" cy="466663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Users/awolfe02/AppData/Local/Microsoft/Windows/Temporary%20Internet%20Files/Content.Outlook/911ECPKA/20170605%20Funding%20for%20PMPM%20for%20A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sites/hhsc/fs/ra/ltss/QIPP/Year%203%20Workpapers/Year%203%20Capitation%20and%20IGT/QIPP%20Year%203%20(Funding,%20Enrollment,%20Targets,%20&amp;%20Component%20Values)%20-%20Updated%20January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sites/hhsc/fs/ra/ltss/QIPP/Year%203%20Workpapers/Yr%203%20Scorecard%20(Shanon)%20v1.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Documents%20and%20Settings/xding/Desktop/Report%20Docs/TylerFiles/Model%20Template_Draft_Compa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load"/>
      <sheetName val="For AA"/>
      <sheetName val="PlanCode"/>
      <sheetName val="Funding"/>
      <sheetName val="NSGO IGT 1st 6 Months"/>
      <sheetName val="List Plus Days"/>
      <sheetName val="FY2019_ALL_Targets"/>
    </sheetNames>
    <sheetDataSet>
      <sheetData sheetId="0">
        <row r="2">
          <cell r="I2" t="str">
            <v>Bexar</v>
          </cell>
        </row>
      </sheetData>
      <sheetData sheetId="1"/>
      <sheetData sheetId="2"/>
      <sheetData sheetId="3">
        <row r="13">
          <cell r="B13">
            <v>0.43179999999999996</v>
          </cell>
        </row>
        <row r="14">
          <cell r="B14">
            <v>2.5000000000000001E-3</v>
          </cell>
        </row>
        <row r="15">
          <cell r="B15">
            <v>0.05</v>
          </cell>
        </row>
        <row r="16">
          <cell r="B16">
            <v>1.7500000000000002E-2</v>
          </cell>
        </row>
      </sheetData>
      <sheetData sheetId="4"/>
      <sheetData sheetId="5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 Funding"/>
      <sheetName val="Original Enrollment Data"/>
      <sheetName val="Metric Targets"/>
      <sheetName val="Monthly Results"/>
      <sheetName val="Quarterly Results"/>
      <sheetName val="Member Months"/>
      <sheetName val="QRU Data"/>
      <sheetName val=" Sep-Feb Comp Values"/>
      <sheetName val="Mar-Aug Comp Values "/>
      <sheetName val="Adj Comp 1 &amp; 2"/>
      <sheetName val="Adj Comp 3 &amp; 4"/>
      <sheetName val="Data Diction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2">
          <cell r="L42" t="str">
            <v>Total for All MCO's</v>
          </cell>
        </row>
        <row r="43">
          <cell r="L43" t="str">
            <v>AMERIGROUP</v>
          </cell>
        </row>
        <row r="44">
          <cell r="L44" t="str">
            <v>Cigna</v>
          </cell>
        </row>
        <row r="45">
          <cell r="L45" t="str">
            <v>Molina</v>
          </cell>
        </row>
        <row r="46">
          <cell r="L46" t="str">
            <v>Superior</v>
          </cell>
        </row>
        <row r="47">
          <cell r="L47" t="str">
            <v>UnitedHealthcare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IPP Scorecard"/>
      <sheetName val="QIPP Breakout"/>
      <sheetName val="Payments"/>
      <sheetName val="Monthly Results"/>
      <sheetName val="Quarterly Results"/>
      <sheetName val="Member Months"/>
      <sheetName val="QRU Data"/>
      <sheetName val="Calculation Check"/>
      <sheetName val="Final Comp Values"/>
      <sheetName val="Metric Targets"/>
      <sheetName val="Adj Comp 1 &amp; 2"/>
      <sheetName val="Adj Comp 3 &amp; 4"/>
      <sheetName val="Data Dictionary"/>
    </sheetNames>
    <sheetDataSet>
      <sheetData sheetId="0"/>
      <sheetData sheetId="1"/>
      <sheetData sheetId="2"/>
      <sheetData sheetId="3">
        <row r="4">
          <cell r="A4" t="str">
            <v>Facility
ID</v>
          </cell>
        </row>
      </sheetData>
      <sheetData sheetId="4">
        <row r="3">
          <cell r="BI3" t="str">
            <v>Qtr 1</v>
          </cell>
        </row>
      </sheetData>
      <sheetData sheetId="5">
        <row r="3">
          <cell r="Q3">
            <v>975</v>
          </cell>
        </row>
      </sheetData>
      <sheetData sheetId="6"/>
      <sheetData sheetId="7"/>
      <sheetData sheetId="8">
        <row r="5">
          <cell r="A5" t="str">
            <v>195</v>
          </cell>
        </row>
        <row r="6">
          <cell r="A6" t="str">
            <v>4008</v>
          </cell>
        </row>
        <row r="7">
          <cell r="A7" t="str">
            <v>4073</v>
          </cell>
        </row>
        <row r="8">
          <cell r="A8" t="str">
            <v>4090</v>
          </cell>
        </row>
        <row r="9">
          <cell r="A9" t="str">
            <v>4107</v>
          </cell>
        </row>
        <row r="10">
          <cell r="A10" t="str">
            <v>4149</v>
          </cell>
        </row>
        <row r="11">
          <cell r="A11" t="str">
            <v>4155</v>
          </cell>
        </row>
        <row r="12">
          <cell r="A12" t="str">
            <v>4159</v>
          </cell>
        </row>
        <row r="13">
          <cell r="A13" t="str">
            <v>4179</v>
          </cell>
        </row>
        <row r="14">
          <cell r="A14" t="str">
            <v>4277</v>
          </cell>
        </row>
        <row r="15">
          <cell r="A15" t="str">
            <v>4373</v>
          </cell>
        </row>
        <row r="16">
          <cell r="A16" t="str">
            <v>4417</v>
          </cell>
        </row>
        <row r="17">
          <cell r="A17" t="str">
            <v>4473</v>
          </cell>
        </row>
        <row r="18">
          <cell r="A18" t="str">
            <v>4481</v>
          </cell>
        </row>
        <row r="19">
          <cell r="A19" t="str">
            <v>4502</v>
          </cell>
        </row>
        <row r="20">
          <cell r="A20" t="str">
            <v>4531</v>
          </cell>
        </row>
        <row r="21">
          <cell r="A21" t="str">
            <v>4533</v>
          </cell>
        </row>
        <row r="22">
          <cell r="A22" t="str">
            <v>4537</v>
          </cell>
        </row>
        <row r="23">
          <cell r="A23" t="str">
            <v>4544</v>
          </cell>
        </row>
        <row r="24">
          <cell r="A24" t="str">
            <v>4552</v>
          </cell>
        </row>
        <row r="25">
          <cell r="A25" t="str">
            <v>4572</v>
          </cell>
        </row>
        <row r="26">
          <cell r="A26" t="str">
            <v>4579</v>
          </cell>
        </row>
        <row r="27">
          <cell r="A27" t="str">
            <v>4615</v>
          </cell>
        </row>
        <row r="28">
          <cell r="A28" t="str">
            <v>4629</v>
          </cell>
        </row>
        <row r="29">
          <cell r="A29" t="str">
            <v>4641</v>
          </cell>
        </row>
        <row r="30">
          <cell r="A30" t="str">
            <v>4721</v>
          </cell>
        </row>
        <row r="31">
          <cell r="A31" t="str">
            <v>4727</v>
          </cell>
        </row>
        <row r="32">
          <cell r="A32" t="str">
            <v>4736</v>
          </cell>
        </row>
        <row r="33">
          <cell r="A33" t="str">
            <v>4737</v>
          </cell>
        </row>
        <row r="34">
          <cell r="A34" t="str">
            <v>4754</v>
          </cell>
        </row>
        <row r="35">
          <cell r="A35" t="str">
            <v>4795</v>
          </cell>
        </row>
        <row r="36">
          <cell r="A36" t="str">
            <v>4796</v>
          </cell>
        </row>
        <row r="37">
          <cell r="A37" t="str">
            <v>4944</v>
          </cell>
        </row>
        <row r="38">
          <cell r="A38" t="str">
            <v>5010</v>
          </cell>
        </row>
        <row r="39">
          <cell r="A39" t="str">
            <v>5021</v>
          </cell>
        </row>
        <row r="40">
          <cell r="A40" t="str">
            <v>5051</v>
          </cell>
        </row>
        <row r="41">
          <cell r="A41" t="str">
            <v>5058</v>
          </cell>
        </row>
        <row r="42">
          <cell r="A42" t="str">
            <v>5076</v>
          </cell>
        </row>
        <row r="43">
          <cell r="A43" t="str">
            <v>5147</v>
          </cell>
        </row>
        <row r="44">
          <cell r="A44" t="str">
            <v>5206</v>
          </cell>
        </row>
        <row r="45">
          <cell r="A45" t="str">
            <v>5207</v>
          </cell>
        </row>
        <row r="46">
          <cell r="A46" t="str">
            <v>5211</v>
          </cell>
        </row>
        <row r="47">
          <cell r="A47" t="str">
            <v>5233</v>
          </cell>
        </row>
        <row r="48">
          <cell r="A48" t="str">
            <v>5243</v>
          </cell>
        </row>
        <row r="49">
          <cell r="A49" t="str">
            <v>5280</v>
          </cell>
        </row>
        <row r="50">
          <cell r="A50" t="str">
            <v>5299</v>
          </cell>
        </row>
        <row r="51">
          <cell r="A51" t="str">
            <v>5304</v>
          </cell>
        </row>
        <row r="52">
          <cell r="A52" t="str">
            <v>5311</v>
          </cell>
        </row>
        <row r="53">
          <cell r="A53" t="str">
            <v>5334</v>
          </cell>
        </row>
        <row r="54">
          <cell r="A54" t="str">
            <v>5343</v>
          </cell>
        </row>
        <row r="55">
          <cell r="A55" t="str">
            <v>5344</v>
          </cell>
        </row>
        <row r="56">
          <cell r="A56" t="str">
            <v>100297</v>
          </cell>
        </row>
        <row r="57">
          <cell r="A57" t="str">
            <v>101364</v>
          </cell>
        </row>
        <row r="58">
          <cell r="A58" t="str">
            <v>101669</v>
          </cell>
        </row>
        <row r="59">
          <cell r="A59" t="str">
            <v>102734</v>
          </cell>
        </row>
        <row r="60">
          <cell r="A60" t="str">
            <v>103095</v>
          </cell>
        </row>
        <row r="61">
          <cell r="A61" t="str">
            <v>103408</v>
          </cell>
        </row>
        <row r="62">
          <cell r="A62" t="str">
            <v>103837</v>
          </cell>
        </row>
        <row r="63">
          <cell r="A63" t="str">
            <v>103936</v>
          </cell>
        </row>
        <row r="64">
          <cell r="A64" t="str">
            <v>104259</v>
          </cell>
        </row>
        <row r="65">
          <cell r="A65" t="str">
            <v>104747</v>
          </cell>
        </row>
        <row r="66">
          <cell r="A66" t="str">
            <v>104934</v>
          </cell>
        </row>
        <row r="67">
          <cell r="A67" t="str">
            <v>104955</v>
          </cell>
        </row>
        <row r="68">
          <cell r="A68" t="str">
            <v>105220</v>
          </cell>
        </row>
        <row r="69">
          <cell r="A69" t="str">
            <v>105330</v>
          </cell>
        </row>
        <row r="70">
          <cell r="A70" t="str">
            <v>105727</v>
          </cell>
        </row>
        <row r="71">
          <cell r="A71" t="str">
            <v>106081</v>
          </cell>
        </row>
        <row r="72">
          <cell r="A72" t="str">
            <v>106222</v>
          </cell>
        </row>
        <row r="73">
          <cell r="A73" t="str">
            <v>106546</v>
          </cell>
        </row>
        <row r="74">
          <cell r="A74" t="str">
            <v>106817</v>
          </cell>
        </row>
        <row r="75">
          <cell r="A75" t="str">
            <v>113</v>
          </cell>
        </row>
        <row r="76">
          <cell r="A76" t="str">
            <v>114</v>
          </cell>
        </row>
        <row r="77">
          <cell r="A77" t="str">
            <v>4035</v>
          </cell>
        </row>
        <row r="78">
          <cell r="A78" t="str">
            <v>4076</v>
          </cell>
        </row>
        <row r="79">
          <cell r="A79" t="str">
            <v>4098</v>
          </cell>
        </row>
        <row r="80">
          <cell r="A80" t="str">
            <v>4114</v>
          </cell>
        </row>
        <row r="81">
          <cell r="A81" t="str">
            <v>4117</v>
          </cell>
        </row>
        <row r="82">
          <cell r="A82" t="str">
            <v>4223</v>
          </cell>
        </row>
        <row r="83">
          <cell r="A83" t="str">
            <v>4284</v>
          </cell>
        </row>
        <row r="84">
          <cell r="A84" t="str">
            <v>4285</v>
          </cell>
        </row>
        <row r="85">
          <cell r="A85" t="str">
            <v>4307</v>
          </cell>
        </row>
        <row r="86">
          <cell r="A86" t="str">
            <v>4381</v>
          </cell>
        </row>
        <row r="87">
          <cell r="A87" t="str">
            <v>4420</v>
          </cell>
        </row>
        <row r="88">
          <cell r="A88" t="str">
            <v>4426</v>
          </cell>
        </row>
        <row r="89">
          <cell r="A89" t="str">
            <v>4429</v>
          </cell>
        </row>
        <row r="90">
          <cell r="A90" t="str">
            <v>4432</v>
          </cell>
        </row>
        <row r="91">
          <cell r="A91" t="str">
            <v>4434</v>
          </cell>
        </row>
        <row r="92">
          <cell r="A92" t="str">
            <v>4436</v>
          </cell>
        </row>
        <row r="93">
          <cell r="A93" t="str">
            <v>4532</v>
          </cell>
        </row>
        <row r="94">
          <cell r="A94" t="str">
            <v>4560</v>
          </cell>
        </row>
        <row r="95">
          <cell r="A95" t="str">
            <v>4589</v>
          </cell>
        </row>
        <row r="96">
          <cell r="A96" t="str">
            <v>4600</v>
          </cell>
        </row>
        <row r="97">
          <cell r="A97" t="str">
            <v>4607</v>
          </cell>
        </row>
        <row r="98">
          <cell r="A98" t="str">
            <v>4621</v>
          </cell>
        </row>
        <row r="99">
          <cell r="A99" t="str">
            <v>4653</v>
          </cell>
        </row>
        <row r="100">
          <cell r="A100" t="str">
            <v>4668</v>
          </cell>
        </row>
        <row r="101">
          <cell r="A101" t="str">
            <v>4755</v>
          </cell>
        </row>
        <row r="102">
          <cell r="A102" t="str">
            <v>4853</v>
          </cell>
        </row>
        <row r="103">
          <cell r="A103" t="str">
            <v>4884</v>
          </cell>
        </row>
        <row r="104">
          <cell r="A104" t="str">
            <v>4887</v>
          </cell>
        </row>
        <row r="105">
          <cell r="A105" t="str">
            <v>4968</v>
          </cell>
        </row>
        <row r="106">
          <cell r="A106" t="str">
            <v>4977</v>
          </cell>
        </row>
        <row r="107">
          <cell r="A107" t="str">
            <v>4988</v>
          </cell>
        </row>
        <row r="108">
          <cell r="A108" t="str">
            <v>4998</v>
          </cell>
        </row>
        <row r="109">
          <cell r="A109" t="str">
            <v>5019</v>
          </cell>
        </row>
        <row r="110">
          <cell r="A110" t="str">
            <v>5054</v>
          </cell>
        </row>
        <row r="111">
          <cell r="A111" t="str">
            <v>5055</v>
          </cell>
        </row>
        <row r="112">
          <cell r="A112" t="str">
            <v>5062</v>
          </cell>
        </row>
        <row r="113">
          <cell r="A113" t="str">
            <v>5073</v>
          </cell>
        </row>
        <row r="114">
          <cell r="A114" t="str">
            <v>5087</v>
          </cell>
        </row>
        <row r="115">
          <cell r="A115" t="str">
            <v>5101</v>
          </cell>
        </row>
        <row r="116">
          <cell r="A116" t="str">
            <v>5102</v>
          </cell>
        </row>
        <row r="117">
          <cell r="A117" t="str">
            <v>5105</v>
          </cell>
        </row>
        <row r="118">
          <cell r="A118" t="str">
            <v>5113</v>
          </cell>
        </row>
        <row r="119">
          <cell r="A119" t="str">
            <v>5115</v>
          </cell>
        </row>
        <row r="120">
          <cell r="A120" t="str">
            <v>5116</v>
          </cell>
        </row>
        <row r="121">
          <cell r="A121" t="str">
            <v>5119</v>
          </cell>
        </row>
        <row r="122">
          <cell r="A122" t="str">
            <v>5122</v>
          </cell>
        </row>
        <row r="123">
          <cell r="A123" t="str">
            <v>5126</v>
          </cell>
        </row>
        <row r="124">
          <cell r="A124" t="str">
            <v>5127</v>
          </cell>
        </row>
        <row r="125">
          <cell r="A125" t="str">
            <v>5130</v>
          </cell>
        </row>
        <row r="126">
          <cell r="A126" t="str">
            <v>5142</v>
          </cell>
        </row>
        <row r="127">
          <cell r="A127" t="str">
            <v>5148</v>
          </cell>
        </row>
        <row r="128">
          <cell r="A128" t="str">
            <v>5152</v>
          </cell>
        </row>
        <row r="129">
          <cell r="A129" t="str">
            <v>5158</v>
          </cell>
        </row>
        <row r="130">
          <cell r="A130" t="str">
            <v>5188</v>
          </cell>
        </row>
        <row r="131">
          <cell r="A131" t="str">
            <v>5290</v>
          </cell>
        </row>
        <row r="132">
          <cell r="A132" t="str">
            <v>5324</v>
          </cell>
        </row>
        <row r="133">
          <cell r="A133" t="str">
            <v>5352</v>
          </cell>
        </row>
        <row r="134">
          <cell r="A134" t="str">
            <v>5357</v>
          </cell>
        </row>
        <row r="135">
          <cell r="A135" t="str">
            <v>5359</v>
          </cell>
        </row>
        <row r="136">
          <cell r="A136" t="str">
            <v>5361</v>
          </cell>
        </row>
        <row r="137">
          <cell r="A137" t="str">
            <v>5373</v>
          </cell>
        </row>
        <row r="138">
          <cell r="A138" t="str">
            <v>5399</v>
          </cell>
        </row>
        <row r="139">
          <cell r="A139" t="str">
            <v>100624</v>
          </cell>
        </row>
        <row r="140">
          <cell r="A140" t="str">
            <v>101456</v>
          </cell>
        </row>
        <row r="141">
          <cell r="A141" t="str">
            <v>101460</v>
          </cell>
        </row>
        <row r="142">
          <cell r="A142" t="str">
            <v>102085</v>
          </cell>
        </row>
        <row r="143">
          <cell r="A143" t="str">
            <v>102493</v>
          </cell>
        </row>
        <row r="144">
          <cell r="A144" t="str">
            <v>102533</v>
          </cell>
        </row>
        <row r="145">
          <cell r="A145" t="str">
            <v>102675</v>
          </cell>
        </row>
        <row r="146">
          <cell r="A146" t="str">
            <v>102783</v>
          </cell>
        </row>
        <row r="147">
          <cell r="A147" t="str">
            <v>102861</v>
          </cell>
        </row>
        <row r="148">
          <cell r="A148" t="str">
            <v>102903</v>
          </cell>
        </row>
        <row r="149">
          <cell r="A149" t="str">
            <v>103093</v>
          </cell>
        </row>
        <row r="150">
          <cell r="A150" t="str">
            <v>103338</v>
          </cell>
        </row>
        <row r="151">
          <cell r="A151" t="str">
            <v>103341</v>
          </cell>
        </row>
        <row r="152">
          <cell r="A152" t="str">
            <v>103476</v>
          </cell>
        </row>
        <row r="153">
          <cell r="A153" t="str">
            <v>103963</v>
          </cell>
        </row>
        <row r="154">
          <cell r="A154" t="str">
            <v>104250</v>
          </cell>
        </row>
        <row r="155">
          <cell r="A155" t="str">
            <v>104339</v>
          </cell>
        </row>
        <row r="156">
          <cell r="A156" t="str">
            <v>104410</v>
          </cell>
        </row>
        <row r="157">
          <cell r="A157" t="str">
            <v>104549</v>
          </cell>
        </row>
        <row r="158">
          <cell r="A158" t="str">
            <v>104623</v>
          </cell>
        </row>
        <row r="159">
          <cell r="A159" t="str">
            <v>104696</v>
          </cell>
        </row>
        <row r="160">
          <cell r="A160" t="str">
            <v>104749</v>
          </cell>
        </row>
        <row r="161">
          <cell r="A161" t="str">
            <v>104875</v>
          </cell>
        </row>
        <row r="162">
          <cell r="A162" t="str">
            <v>105087</v>
          </cell>
        </row>
        <row r="163">
          <cell r="A163" t="str">
            <v>105263</v>
          </cell>
        </row>
        <row r="164">
          <cell r="A164" t="str">
            <v>105697</v>
          </cell>
        </row>
        <row r="165">
          <cell r="A165" t="str">
            <v>105761</v>
          </cell>
        </row>
        <row r="166">
          <cell r="A166" t="str">
            <v>106305</v>
          </cell>
        </row>
        <row r="167">
          <cell r="A167" t="str">
            <v>106645</v>
          </cell>
        </row>
        <row r="168">
          <cell r="A168" t="str">
            <v>106742</v>
          </cell>
        </row>
        <row r="169">
          <cell r="A169" t="str">
            <v>4619</v>
          </cell>
        </row>
        <row r="170">
          <cell r="A170" t="str">
            <v>4791</v>
          </cell>
        </row>
        <row r="171">
          <cell r="A171" t="str">
            <v>4985</v>
          </cell>
        </row>
        <row r="172">
          <cell r="A172" t="str">
            <v>5086</v>
          </cell>
        </row>
        <row r="173">
          <cell r="A173" t="str">
            <v>5168</v>
          </cell>
        </row>
        <row r="174">
          <cell r="A174" t="str">
            <v>5239</v>
          </cell>
        </row>
        <row r="175">
          <cell r="A175" t="str">
            <v>104756</v>
          </cell>
        </row>
        <row r="176">
          <cell r="A176" t="str">
            <v>105607</v>
          </cell>
        </row>
        <row r="177">
          <cell r="A177" t="str">
            <v>106109</v>
          </cell>
        </row>
        <row r="178">
          <cell r="A178" t="str">
            <v>106362</v>
          </cell>
        </row>
        <row r="179">
          <cell r="A179" t="str">
            <v>4000</v>
          </cell>
        </row>
        <row r="180">
          <cell r="A180" t="str">
            <v>4062</v>
          </cell>
        </row>
        <row r="181">
          <cell r="A181" t="str">
            <v>4105</v>
          </cell>
        </row>
        <row r="182">
          <cell r="A182" t="str">
            <v>4115</v>
          </cell>
        </row>
        <row r="183">
          <cell r="A183" t="str">
            <v>4145</v>
          </cell>
        </row>
        <row r="184">
          <cell r="A184" t="str">
            <v>4286</v>
          </cell>
        </row>
        <row r="185">
          <cell r="A185" t="str">
            <v>4301</v>
          </cell>
        </row>
        <row r="186">
          <cell r="A186" t="str">
            <v>4325</v>
          </cell>
        </row>
        <row r="187">
          <cell r="A187">
            <v>4340</v>
          </cell>
        </row>
        <row r="188">
          <cell r="A188" t="str">
            <v>4355</v>
          </cell>
        </row>
        <row r="189">
          <cell r="A189" t="str">
            <v>4368</v>
          </cell>
        </row>
        <row r="190">
          <cell r="A190" t="str">
            <v>4371</v>
          </cell>
        </row>
        <row r="191">
          <cell r="A191" t="str">
            <v>4446</v>
          </cell>
        </row>
        <row r="192">
          <cell r="A192" t="str">
            <v>4456</v>
          </cell>
        </row>
        <row r="193">
          <cell r="A193" t="str">
            <v>4489</v>
          </cell>
        </row>
        <row r="194">
          <cell r="A194" t="str">
            <v>4501</v>
          </cell>
        </row>
        <row r="195">
          <cell r="A195" t="str">
            <v>4511</v>
          </cell>
        </row>
        <row r="196">
          <cell r="A196" t="str">
            <v>4610</v>
          </cell>
        </row>
        <row r="197">
          <cell r="A197" t="str">
            <v>4611</v>
          </cell>
        </row>
        <row r="198">
          <cell r="A198" t="str">
            <v>4628</v>
          </cell>
        </row>
        <row r="199">
          <cell r="A199" t="str">
            <v>4650</v>
          </cell>
        </row>
        <row r="200">
          <cell r="A200" t="str">
            <v>4663</v>
          </cell>
        </row>
        <row r="201">
          <cell r="A201" t="str">
            <v>4682</v>
          </cell>
        </row>
        <row r="202">
          <cell r="A202" t="str">
            <v>4705</v>
          </cell>
        </row>
        <row r="203">
          <cell r="A203" t="str">
            <v>4712</v>
          </cell>
        </row>
        <row r="204">
          <cell r="A204" t="str">
            <v>4751</v>
          </cell>
        </row>
        <row r="205">
          <cell r="A205" t="str">
            <v>4774</v>
          </cell>
        </row>
        <row r="206">
          <cell r="A206" t="str">
            <v>4806</v>
          </cell>
        </row>
        <row r="207">
          <cell r="A207" t="str">
            <v>4807</v>
          </cell>
        </row>
        <row r="208">
          <cell r="A208" t="str">
            <v>4811</v>
          </cell>
        </row>
        <row r="209">
          <cell r="A209" t="str">
            <v>4823</v>
          </cell>
        </row>
        <row r="210">
          <cell r="A210" t="str">
            <v>4826</v>
          </cell>
        </row>
        <row r="211">
          <cell r="A211" t="str">
            <v>4831</v>
          </cell>
        </row>
        <row r="212">
          <cell r="A212" t="str">
            <v>4842</v>
          </cell>
        </row>
        <row r="213">
          <cell r="A213" t="str">
            <v>4850</v>
          </cell>
        </row>
        <row r="214">
          <cell r="A214" t="str">
            <v>4890</v>
          </cell>
        </row>
        <row r="215">
          <cell r="A215" t="str">
            <v>4966</v>
          </cell>
        </row>
        <row r="216">
          <cell r="A216" t="str">
            <v>4967</v>
          </cell>
        </row>
        <row r="217">
          <cell r="A217" t="str">
            <v>5005</v>
          </cell>
        </row>
        <row r="218">
          <cell r="A218" t="str">
            <v>5017</v>
          </cell>
        </row>
        <row r="219">
          <cell r="A219" t="str">
            <v>5035</v>
          </cell>
        </row>
        <row r="220">
          <cell r="A220" t="str">
            <v>5048</v>
          </cell>
        </row>
        <row r="221">
          <cell r="A221" t="str">
            <v>5056</v>
          </cell>
        </row>
        <row r="222">
          <cell r="A222" t="str">
            <v>5057</v>
          </cell>
        </row>
        <row r="223">
          <cell r="A223" t="str">
            <v>5061</v>
          </cell>
        </row>
        <row r="224">
          <cell r="A224" t="str">
            <v>5080</v>
          </cell>
        </row>
        <row r="225">
          <cell r="A225" t="str">
            <v>5112</v>
          </cell>
        </row>
        <row r="226">
          <cell r="A226" t="str">
            <v>5120</v>
          </cell>
        </row>
        <row r="227">
          <cell r="A227" t="str">
            <v>5135</v>
          </cell>
        </row>
        <row r="228">
          <cell r="A228" t="str">
            <v>5137</v>
          </cell>
        </row>
        <row r="229">
          <cell r="A229" t="str">
            <v>5139</v>
          </cell>
        </row>
        <row r="230">
          <cell r="A230" t="str">
            <v>5145</v>
          </cell>
        </row>
        <row r="231">
          <cell r="A231" t="str">
            <v>5149</v>
          </cell>
        </row>
        <row r="232">
          <cell r="A232" t="str">
            <v>5177</v>
          </cell>
        </row>
        <row r="233">
          <cell r="A233" t="str">
            <v>5196</v>
          </cell>
        </row>
        <row r="234">
          <cell r="A234" t="str">
            <v>5203</v>
          </cell>
        </row>
        <row r="235">
          <cell r="A235" t="str">
            <v>5208</v>
          </cell>
        </row>
        <row r="236">
          <cell r="A236" t="str">
            <v>5226</v>
          </cell>
        </row>
        <row r="237">
          <cell r="A237" t="str">
            <v>5227</v>
          </cell>
        </row>
        <row r="238">
          <cell r="A238" t="str">
            <v>5316</v>
          </cell>
        </row>
        <row r="239">
          <cell r="A239" t="str">
            <v>5325</v>
          </cell>
        </row>
        <row r="240">
          <cell r="A240" t="str">
            <v>5330</v>
          </cell>
        </row>
        <row r="241">
          <cell r="A241" t="str">
            <v>5333</v>
          </cell>
        </row>
        <row r="242">
          <cell r="A242" t="str">
            <v>5336</v>
          </cell>
        </row>
        <row r="243">
          <cell r="A243" t="str">
            <v>5348</v>
          </cell>
        </row>
        <row r="244">
          <cell r="A244" t="str">
            <v>5367</v>
          </cell>
        </row>
        <row r="245">
          <cell r="A245" t="str">
            <v>5368</v>
          </cell>
        </row>
        <row r="246">
          <cell r="A246" t="str">
            <v>5383</v>
          </cell>
        </row>
        <row r="247">
          <cell r="A247" t="str">
            <v>5397</v>
          </cell>
        </row>
        <row r="248">
          <cell r="A248" t="str">
            <v>5400</v>
          </cell>
        </row>
        <row r="249">
          <cell r="A249" t="str">
            <v>100790</v>
          </cell>
        </row>
        <row r="250">
          <cell r="A250" t="str">
            <v>101489</v>
          </cell>
        </row>
        <row r="251">
          <cell r="A251" t="str">
            <v>101633</v>
          </cell>
        </row>
        <row r="252">
          <cell r="A252" t="str">
            <v>102294</v>
          </cell>
        </row>
        <row r="253">
          <cell r="A253" t="str">
            <v>102353</v>
          </cell>
        </row>
        <row r="254">
          <cell r="A254" t="str">
            <v>102369</v>
          </cell>
        </row>
        <row r="255">
          <cell r="A255" t="str">
            <v>102417</v>
          </cell>
        </row>
        <row r="256">
          <cell r="A256" t="str">
            <v>102753</v>
          </cell>
        </row>
        <row r="257">
          <cell r="A257" t="str">
            <v>102907</v>
          </cell>
        </row>
        <row r="258">
          <cell r="A258" t="str">
            <v>102965</v>
          </cell>
        </row>
        <row r="259">
          <cell r="A259" t="str">
            <v>103086</v>
          </cell>
        </row>
        <row r="260">
          <cell r="A260" t="str">
            <v>103191</v>
          </cell>
        </row>
        <row r="261">
          <cell r="A261" t="str">
            <v>103471</v>
          </cell>
        </row>
        <row r="262">
          <cell r="A262" t="str">
            <v>103520</v>
          </cell>
        </row>
        <row r="263">
          <cell r="A263" t="str">
            <v>103557</v>
          </cell>
        </row>
        <row r="264">
          <cell r="A264" t="str">
            <v>103799</v>
          </cell>
        </row>
        <row r="265">
          <cell r="A265" t="str">
            <v>103866</v>
          </cell>
        </row>
        <row r="266">
          <cell r="A266" t="str">
            <v>104200</v>
          </cell>
        </row>
        <row r="267">
          <cell r="A267" t="str">
            <v>104541</v>
          </cell>
        </row>
        <row r="268">
          <cell r="A268" t="str">
            <v>104661</v>
          </cell>
        </row>
        <row r="269">
          <cell r="A269" t="str">
            <v>105006</v>
          </cell>
        </row>
        <row r="270">
          <cell r="A270" t="str">
            <v>105089</v>
          </cell>
        </row>
        <row r="271">
          <cell r="A271" t="str">
            <v>105314</v>
          </cell>
        </row>
        <row r="272">
          <cell r="A272" t="str">
            <v>105428</v>
          </cell>
        </row>
        <row r="273">
          <cell r="A273" t="str">
            <v>105594</v>
          </cell>
        </row>
        <row r="274">
          <cell r="A274" t="str">
            <v>105652</v>
          </cell>
        </row>
        <row r="275">
          <cell r="A275" t="str">
            <v>105682</v>
          </cell>
        </row>
        <row r="276">
          <cell r="A276" t="str">
            <v>105818</v>
          </cell>
        </row>
        <row r="277">
          <cell r="A277" t="str">
            <v>105892</v>
          </cell>
        </row>
        <row r="278">
          <cell r="A278" t="str">
            <v>106098</v>
          </cell>
        </row>
        <row r="279">
          <cell r="A279" t="str">
            <v>4020</v>
          </cell>
        </row>
        <row r="280">
          <cell r="A280" t="str">
            <v>4097</v>
          </cell>
        </row>
        <row r="281">
          <cell r="A281" t="str">
            <v>4539</v>
          </cell>
        </row>
        <row r="282">
          <cell r="A282" t="str">
            <v>4540</v>
          </cell>
        </row>
        <row r="283">
          <cell r="A283" t="str">
            <v>4542</v>
          </cell>
        </row>
        <row r="284">
          <cell r="A284" t="str">
            <v>4547</v>
          </cell>
        </row>
        <row r="285">
          <cell r="A285" t="str">
            <v>4651</v>
          </cell>
        </row>
        <row r="286">
          <cell r="A286" t="str">
            <v>4700</v>
          </cell>
        </row>
        <row r="287">
          <cell r="A287" t="str">
            <v>4718</v>
          </cell>
        </row>
        <row r="288">
          <cell r="A288" t="str">
            <v>4738</v>
          </cell>
        </row>
        <row r="289">
          <cell r="A289" t="str">
            <v>4745</v>
          </cell>
        </row>
        <row r="290">
          <cell r="A290" t="str">
            <v>4758</v>
          </cell>
        </row>
        <row r="291">
          <cell r="A291" t="str">
            <v>4783</v>
          </cell>
        </row>
        <row r="292">
          <cell r="A292" t="str">
            <v>4898</v>
          </cell>
        </row>
        <row r="293">
          <cell r="A293" t="str">
            <v>4983</v>
          </cell>
        </row>
        <row r="294">
          <cell r="A294" t="str">
            <v>4995</v>
          </cell>
        </row>
        <row r="295">
          <cell r="A295" t="str">
            <v>5002</v>
          </cell>
        </row>
        <row r="296">
          <cell r="A296" t="str">
            <v>5009</v>
          </cell>
        </row>
        <row r="297">
          <cell r="A297" t="str">
            <v>5032</v>
          </cell>
        </row>
        <row r="298">
          <cell r="A298" t="str">
            <v>5042</v>
          </cell>
        </row>
        <row r="299">
          <cell r="A299" t="str">
            <v>5179</v>
          </cell>
        </row>
        <row r="300">
          <cell r="A300" t="str">
            <v>5255</v>
          </cell>
        </row>
        <row r="301">
          <cell r="A301" t="str">
            <v>5259</v>
          </cell>
        </row>
        <row r="302">
          <cell r="A302" t="str">
            <v>5282</v>
          </cell>
        </row>
        <row r="303">
          <cell r="A303" t="str">
            <v>5303</v>
          </cell>
        </row>
        <row r="304">
          <cell r="A304" t="str">
            <v>5321</v>
          </cell>
        </row>
        <row r="305">
          <cell r="A305" t="str">
            <v>5323</v>
          </cell>
        </row>
        <row r="306">
          <cell r="A306" t="str">
            <v>5341</v>
          </cell>
        </row>
        <row r="307">
          <cell r="A307" t="str">
            <v>5353</v>
          </cell>
        </row>
        <row r="308">
          <cell r="A308" t="str">
            <v>5358</v>
          </cell>
        </row>
        <row r="309">
          <cell r="A309" t="str">
            <v>5389</v>
          </cell>
        </row>
        <row r="310">
          <cell r="A310" t="str">
            <v>5392</v>
          </cell>
        </row>
        <row r="311">
          <cell r="A311" t="str">
            <v>102010</v>
          </cell>
        </row>
        <row r="312">
          <cell r="A312" t="str">
            <v>102455</v>
          </cell>
        </row>
        <row r="313">
          <cell r="A313" t="str">
            <v>102773</v>
          </cell>
        </row>
        <row r="314">
          <cell r="A314" t="str">
            <v>102925</v>
          </cell>
        </row>
        <row r="315">
          <cell r="A315" t="str">
            <v>105179</v>
          </cell>
        </row>
        <row r="316">
          <cell r="A316" t="str">
            <v>106540</v>
          </cell>
        </row>
        <row r="317">
          <cell r="A317" t="str">
            <v>106730</v>
          </cell>
        </row>
        <row r="318">
          <cell r="A318" t="str">
            <v>4061</v>
          </cell>
        </row>
        <row r="319">
          <cell r="A319" t="str">
            <v>4268</v>
          </cell>
        </row>
        <row r="320">
          <cell r="A320" t="str">
            <v>4306</v>
          </cell>
        </row>
        <row r="321">
          <cell r="A321" t="str">
            <v>4379</v>
          </cell>
        </row>
        <row r="322">
          <cell r="A322" t="str">
            <v>4416</v>
          </cell>
        </row>
        <row r="323">
          <cell r="A323" t="str">
            <v>4452</v>
          </cell>
        </row>
        <row r="324">
          <cell r="A324" t="str">
            <v>4466</v>
          </cell>
        </row>
        <row r="325">
          <cell r="A325" t="str">
            <v>4472</v>
          </cell>
        </row>
        <row r="326">
          <cell r="A326" t="str">
            <v>4593</v>
          </cell>
        </row>
        <row r="327">
          <cell r="A327" t="str">
            <v>4630</v>
          </cell>
        </row>
        <row r="328">
          <cell r="A328" t="str">
            <v>4652</v>
          </cell>
        </row>
        <row r="329">
          <cell r="A329" t="str">
            <v>4655</v>
          </cell>
        </row>
        <row r="330">
          <cell r="A330" t="str">
            <v>4658</v>
          </cell>
        </row>
        <row r="331">
          <cell r="A331" t="str">
            <v>4676</v>
          </cell>
        </row>
        <row r="332">
          <cell r="A332" t="str">
            <v>4753</v>
          </cell>
        </row>
        <row r="333">
          <cell r="A333" t="str">
            <v>4786</v>
          </cell>
        </row>
        <row r="334">
          <cell r="A334" t="str">
            <v>4943</v>
          </cell>
        </row>
        <row r="335">
          <cell r="A335" t="str">
            <v>5023</v>
          </cell>
        </row>
        <row r="336">
          <cell r="A336" t="str">
            <v>5100</v>
          </cell>
        </row>
        <row r="337">
          <cell r="A337" t="str">
            <v>5193</v>
          </cell>
        </row>
        <row r="338">
          <cell r="A338" t="str">
            <v>5201</v>
          </cell>
        </row>
        <row r="339">
          <cell r="A339" t="str">
            <v>5245</v>
          </cell>
        </row>
        <row r="340">
          <cell r="A340" t="str">
            <v>5256</v>
          </cell>
        </row>
        <row r="341">
          <cell r="A341" t="str">
            <v>5291</v>
          </cell>
        </row>
        <row r="342">
          <cell r="A342" t="str">
            <v>5312</v>
          </cell>
        </row>
        <row r="343">
          <cell r="A343" t="str">
            <v>5322</v>
          </cell>
        </row>
        <row r="344">
          <cell r="A344" t="str">
            <v>5340</v>
          </cell>
        </row>
        <row r="345">
          <cell r="A345" t="str">
            <v>5350</v>
          </cell>
        </row>
        <row r="346">
          <cell r="A346" t="str">
            <v>5394</v>
          </cell>
        </row>
        <row r="347">
          <cell r="A347" t="str">
            <v>103739</v>
          </cell>
        </row>
        <row r="348">
          <cell r="A348" t="str">
            <v>4072</v>
          </cell>
        </row>
        <row r="349">
          <cell r="A349" t="str">
            <v>4235V01</v>
          </cell>
        </row>
        <row r="350">
          <cell r="A350" t="str">
            <v>4283</v>
          </cell>
        </row>
        <row r="351">
          <cell r="A351" t="str">
            <v>4321</v>
          </cell>
        </row>
        <row r="352">
          <cell r="A352" t="str">
            <v>4332</v>
          </cell>
        </row>
        <row r="353">
          <cell r="A353" t="str">
            <v>4347</v>
          </cell>
        </row>
        <row r="354">
          <cell r="A354" t="str">
            <v>4348</v>
          </cell>
        </row>
        <row r="355">
          <cell r="A355" t="str">
            <v>4370</v>
          </cell>
        </row>
        <row r="356">
          <cell r="A356" t="str">
            <v>4383</v>
          </cell>
        </row>
        <row r="357">
          <cell r="A357" t="str">
            <v>4450</v>
          </cell>
        </row>
        <row r="358">
          <cell r="A358" t="str">
            <v>4491</v>
          </cell>
        </row>
        <row r="359">
          <cell r="A359" t="str">
            <v>4509</v>
          </cell>
        </row>
        <row r="360">
          <cell r="A360" t="str">
            <v>4514</v>
          </cell>
        </row>
        <row r="361">
          <cell r="A361" t="str">
            <v>4559</v>
          </cell>
        </row>
        <row r="362">
          <cell r="A362" t="str">
            <v>4594</v>
          </cell>
        </row>
        <row r="363">
          <cell r="A363" t="str">
            <v>4604</v>
          </cell>
        </row>
        <row r="364">
          <cell r="A364" t="str">
            <v>4622</v>
          </cell>
        </row>
        <row r="365">
          <cell r="A365" t="str">
            <v>4731</v>
          </cell>
        </row>
        <row r="366">
          <cell r="A366" t="str">
            <v>4846</v>
          </cell>
        </row>
        <row r="367">
          <cell r="A367" t="str">
            <v>4929</v>
          </cell>
        </row>
        <row r="368">
          <cell r="A368" t="str">
            <v>4942</v>
          </cell>
        </row>
        <row r="369">
          <cell r="A369" t="str">
            <v>5014</v>
          </cell>
        </row>
        <row r="370">
          <cell r="A370" t="str">
            <v>5044</v>
          </cell>
        </row>
        <row r="371">
          <cell r="A371" t="str">
            <v>5138</v>
          </cell>
        </row>
        <row r="372">
          <cell r="A372" t="str">
            <v>5165</v>
          </cell>
        </row>
        <row r="373">
          <cell r="A373" t="str">
            <v>5183</v>
          </cell>
        </row>
        <row r="374">
          <cell r="A374" t="str">
            <v>5231</v>
          </cell>
        </row>
        <row r="375">
          <cell r="A375" t="str">
            <v>5279</v>
          </cell>
        </row>
        <row r="376">
          <cell r="A376" t="str">
            <v>5318</v>
          </cell>
        </row>
        <row r="377">
          <cell r="A377" t="str">
            <v>5320</v>
          </cell>
        </row>
        <row r="378">
          <cell r="A378" t="str">
            <v>5328</v>
          </cell>
        </row>
        <row r="379">
          <cell r="A379" t="str">
            <v>5338</v>
          </cell>
        </row>
        <row r="380">
          <cell r="A380" t="str">
            <v>100947</v>
          </cell>
        </row>
        <row r="381">
          <cell r="A381" t="str">
            <v>102587</v>
          </cell>
        </row>
        <row r="382">
          <cell r="A382" t="str">
            <v>105212</v>
          </cell>
        </row>
        <row r="383">
          <cell r="A383" t="str">
            <v>4013</v>
          </cell>
        </row>
        <row r="384">
          <cell r="A384" t="str">
            <v>4025</v>
          </cell>
        </row>
        <row r="385">
          <cell r="A385" t="str">
            <v>4029</v>
          </cell>
        </row>
        <row r="386">
          <cell r="A386" t="str">
            <v>4051</v>
          </cell>
        </row>
        <row r="387">
          <cell r="A387" t="str">
            <v>4058</v>
          </cell>
        </row>
        <row r="388">
          <cell r="A388" t="str">
            <v>4059</v>
          </cell>
        </row>
        <row r="389">
          <cell r="A389" t="str">
            <v>4094</v>
          </cell>
        </row>
        <row r="390">
          <cell r="A390" t="str">
            <v>4184</v>
          </cell>
        </row>
        <row r="391">
          <cell r="A391" t="str">
            <v>4222</v>
          </cell>
        </row>
        <row r="392">
          <cell r="A392" t="str">
            <v>4260</v>
          </cell>
        </row>
        <row r="393">
          <cell r="A393" t="str">
            <v>4294</v>
          </cell>
        </row>
        <row r="394">
          <cell r="A394" t="str">
            <v>4303</v>
          </cell>
        </row>
        <row r="395">
          <cell r="A395" t="str">
            <v>4314</v>
          </cell>
        </row>
        <row r="396">
          <cell r="A396" t="str">
            <v>4390</v>
          </cell>
        </row>
        <row r="397">
          <cell r="A397" t="str">
            <v>4401</v>
          </cell>
        </row>
        <row r="398">
          <cell r="A398" t="str">
            <v>4411V01</v>
          </cell>
        </row>
        <row r="399">
          <cell r="A399" t="str">
            <v>4455</v>
          </cell>
        </row>
        <row r="400">
          <cell r="A400" t="str">
            <v>4476</v>
          </cell>
        </row>
        <row r="401">
          <cell r="A401" t="str">
            <v>4545</v>
          </cell>
        </row>
        <row r="402">
          <cell r="A402" t="str">
            <v>4558</v>
          </cell>
        </row>
        <row r="403">
          <cell r="A403" t="str">
            <v>4566</v>
          </cell>
        </row>
        <row r="404">
          <cell r="A404" t="str">
            <v>4574</v>
          </cell>
        </row>
        <row r="405">
          <cell r="A405" t="str">
            <v>4627</v>
          </cell>
        </row>
        <row r="406">
          <cell r="A406" t="str">
            <v>4649</v>
          </cell>
        </row>
        <row r="407">
          <cell r="A407" t="str">
            <v>4701</v>
          </cell>
        </row>
        <row r="408">
          <cell r="A408" t="str">
            <v>4714</v>
          </cell>
        </row>
        <row r="409">
          <cell r="A409" t="str">
            <v>4748</v>
          </cell>
        </row>
        <row r="410">
          <cell r="A410" t="str">
            <v>4750</v>
          </cell>
        </row>
        <row r="411">
          <cell r="A411" t="str">
            <v>4759</v>
          </cell>
        </row>
        <row r="412">
          <cell r="A412" t="str">
            <v>4776</v>
          </cell>
        </row>
        <row r="413">
          <cell r="A413" t="str">
            <v>4785</v>
          </cell>
        </row>
        <row r="414">
          <cell r="A414" t="str">
            <v>4800</v>
          </cell>
        </row>
        <row r="415">
          <cell r="A415" t="str">
            <v>4837</v>
          </cell>
        </row>
        <row r="416">
          <cell r="A416" t="str">
            <v>4857</v>
          </cell>
        </row>
        <row r="417">
          <cell r="A417" t="str">
            <v>4868</v>
          </cell>
        </row>
        <row r="418">
          <cell r="A418" t="str">
            <v>4883</v>
          </cell>
        </row>
        <row r="419">
          <cell r="A419" t="str">
            <v>4907</v>
          </cell>
        </row>
        <row r="420">
          <cell r="A420" t="str">
            <v>4909</v>
          </cell>
        </row>
        <row r="421">
          <cell r="A421" t="str">
            <v>4910</v>
          </cell>
        </row>
        <row r="422">
          <cell r="A422" t="str">
            <v>4919</v>
          </cell>
        </row>
        <row r="423">
          <cell r="A423" t="str">
            <v>4922</v>
          </cell>
        </row>
        <row r="424">
          <cell r="A424" t="str">
            <v>4952</v>
          </cell>
        </row>
        <row r="425">
          <cell r="A425" t="str">
            <v>4962</v>
          </cell>
        </row>
        <row r="426">
          <cell r="A426" t="str">
            <v>5013</v>
          </cell>
        </row>
        <row r="427">
          <cell r="A427" t="str">
            <v>5050</v>
          </cell>
        </row>
        <row r="428">
          <cell r="A428" t="str">
            <v>5132</v>
          </cell>
        </row>
        <row r="429">
          <cell r="A429" t="str">
            <v>5161</v>
          </cell>
        </row>
        <row r="430">
          <cell r="A430" t="str">
            <v>5216</v>
          </cell>
        </row>
        <row r="431">
          <cell r="A431" t="str">
            <v>5268</v>
          </cell>
        </row>
        <row r="432">
          <cell r="A432" t="str">
            <v>5283</v>
          </cell>
        </row>
        <row r="433">
          <cell r="A433" t="str">
            <v>5297</v>
          </cell>
        </row>
        <row r="434">
          <cell r="A434" t="str">
            <v>5302</v>
          </cell>
        </row>
        <row r="435">
          <cell r="A435" t="str">
            <v>5306</v>
          </cell>
        </row>
        <row r="436">
          <cell r="A436" t="str">
            <v>5314</v>
          </cell>
        </row>
        <row r="437">
          <cell r="A437" t="str">
            <v>5354</v>
          </cell>
        </row>
        <row r="438">
          <cell r="A438" t="str">
            <v>5355</v>
          </cell>
        </row>
        <row r="439">
          <cell r="A439" t="str">
            <v>5365</v>
          </cell>
        </row>
        <row r="440">
          <cell r="A440" t="str">
            <v>5393</v>
          </cell>
        </row>
        <row r="441">
          <cell r="A441" t="str">
            <v>5396</v>
          </cell>
        </row>
        <row r="442">
          <cell r="A442" t="str">
            <v>100116</v>
          </cell>
        </row>
        <row r="443">
          <cell r="A443" t="str">
            <v>100657</v>
          </cell>
        </row>
        <row r="444">
          <cell r="A444" t="str">
            <v>101740</v>
          </cell>
        </row>
        <row r="445">
          <cell r="A445" t="str">
            <v>101864</v>
          </cell>
        </row>
        <row r="446">
          <cell r="A446" t="str">
            <v>102540</v>
          </cell>
        </row>
        <row r="447">
          <cell r="A447" t="str">
            <v>102704</v>
          </cell>
        </row>
        <row r="448">
          <cell r="A448" t="str">
            <v>102893</v>
          </cell>
        </row>
        <row r="449">
          <cell r="A449" t="str">
            <v>103831</v>
          </cell>
        </row>
        <row r="450">
          <cell r="A450" t="str">
            <v>103889</v>
          </cell>
        </row>
        <row r="451">
          <cell r="A451" t="str">
            <v>105581</v>
          </cell>
        </row>
        <row r="452">
          <cell r="A452" t="str">
            <v>4009</v>
          </cell>
        </row>
        <row r="453">
          <cell r="A453" t="str">
            <v>4074</v>
          </cell>
        </row>
        <row r="454">
          <cell r="A454" t="str">
            <v>4154</v>
          </cell>
        </row>
        <row r="455">
          <cell r="A455" t="str">
            <v>4160</v>
          </cell>
        </row>
        <row r="456">
          <cell r="A456" t="str">
            <v>4170</v>
          </cell>
        </row>
        <row r="457">
          <cell r="A457" t="str">
            <v>4180</v>
          </cell>
        </row>
        <row r="458">
          <cell r="A458" t="str">
            <v>4271</v>
          </cell>
        </row>
        <row r="459">
          <cell r="A459" t="str">
            <v>4304</v>
          </cell>
        </row>
        <row r="460">
          <cell r="A460" t="str">
            <v>4308</v>
          </cell>
        </row>
        <row r="461">
          <cell r="A461" t="str">
            <v>4319</v>
          </cell>
        </row>
        <row r="462">
          <cell r="A462" t="str">
            <v>4320</v>
          </cell>
        </row>
        <row r="463">
          <cell r="A463" t="str">
            <v>4335</v>
          </cell>
        </row>
        <row r="464">
          <cell r="A464" t="str">
            <v>4344</v>
          </cell>
        </row>
        <row r="465">
          <cell r="A465" t="str">
            <v>4346</v>
          </cell>
        </row>
        <row r="466">
          <cell r="A466" t="str">
            <v>4369</v>
          </cell>
        </row>
        <row r="467">
          <cell r="A467" t="str">
            <v>4376</v>
          </cell>
        </row>
        <row r="468">
          <cell r="A468" t="str">
            <v>4396</v>
          </cell>
        </row>
        <row r="469">
          <cell r="A469" t="str">
            <v>4418</v>
          </cell>
        </row>
        <row r="470">
          <cell r="A470" t="str">
            <v>4428</v>
          </cell>
        </row>
        <row r="471">
          <cell r="A471" t="str">
            <v>4441</v>
          </cell>
        </row>
        <row r="472">
          <cell r="A472" t="str">
            <v>4484</v>
          </cell>
        </row>
        <row r="473">
          <cell r="A473" t="str">
            <v>4495</v>
          </cell>
        </row>
        <row r="474">
          <cell r="A474" t="str">
            <v>4541</v>
          </cell>
        </row>
        <row r="475">
          <cell r="A475" t="str">
            <v>4553</v>
          </cell>
        </row>
        <row r="476">
          <cell r="A476" t="str">
            <v>4555</v>
          </cell>
        </row>
        <row r="477">
          <cell r="A477" t="str">
            <v>4562</v>
          </cell>
        </row>
        <row r="478">
          <cell r="A478" t="str">
            <v>4568</v>
          </cell>
        </row>
        <row r="479">
          <cell r="A479" t="str">
            <v>4584</v>
          </cell>
        </row>
        <row r="480">
          <cell r="A480" t="str">
            <v>4586</v>
          </cell>
        </row>
        <row r="481">
          <cell r="A481" t="str">
            <v>4608</v>
          </cell>
        </row>
        <row r="482">
          <cell r="A482" t="str">
            <v>4614</v>
          </cell>
        </row>
        <row r="483">
          <cell r="A483" t="str">
            <v>4633</v>
          </cell>
        </row>
        <row r="484">
          <cell r="A484" t="str">
            <v>4634</v>
          </cell>
        </row>
        <row r="485">
          <cell r="A485" t="str">
            <v>4730</v>
          </cell>
        </row>
        <row r="486">
          <cell r="A486" t="str">
            <v>4749</v>
          </cell>
        </row>
        <row r="487">
          <cell r="A487" t="str">
            <v>4771</v>
          </cell>
        </row>
        <row r="488">
          <cell r="A488" t="str">
            <v>4778</v>
          </cell>
        </row>
        <row r="489">
          <cell r="A489" t="str">
            <v>4787</v>
          </cell>
        </row>
        <row r="490">
          <cell r="A490" t="str">
            <v>4798</v>
          </cell>
        </row>
        <row r="491">
          <cell r="A491" t="str">
            <v>4802</v>
          </cell>
        </row>
        <row r="492">
          <cell r="A492" t="str">
            <v>4803</v>
          </cell>
        </row>
        <row r="493">
          <cell r="A493" t="str">
            <v>4817</v>
          </cell>
        </row>
        <row r="494">
          <cell r="A494" t="str">
            <v>4830</v>
          </cell>
        </row>
        <row r="495">
          <cell r="A495" t="str">
            <v>4855</v>
          </cell>
        </row>
        <row r="496">
          <cell r="A496" t="str">
            <v>4858</v>
          </cell>
        </row>
        <row r="497">
          <cell r="A497" t="str">
            <v>4863</v>
          </cell>
        </row>
        <row r="498">
          <cell r="A498" t="str">
            <v>4864</v>
          </cell>
        </row>
        <row r="499">
          <cell r="A499" t="str">
            <v>4927</v>
          </cell>
        </row>
        <row r="500">
          <cell r="A500" t="str">
            <v>4935</v>
          </cell>
        </row>
        <row r="501">
          <cell r="A501" t="str">
            <v>4936</v>
          </cell>
        </row>
        <row r="502">
          <cell r="A502" t="str">
            <v>4958</v>
          </cell>
        </row>
        <row r="503">
          <cell r="A503" t="str">
            <v>4986</v>
          </cell>
        </row>
        <row r="504">
          <cell r="A504" t="str">
            <v>4996</v>
          </cell>
        </row>
        <row r="505">
          <cell r="A505" t="str">
            <v>5015</v>
          </cell>
        </row>
        <row r="506">
          <cell r="A506" t="str">
            <v>5020</v>
          </cell>
        </row>
        <row r="507">
          <cell r="A507" t="str">
            <v>5034</v>
          </cell>
        </row>
        <row r="508">
          <cell r="A508" t="str">
            <v>5043</v>
          </cell>
        </row>
        <row r="509">
          <cell r="A509" t="str">
            <v>5060</v>
          </cell>
        </row>
        <row r="510">
          <cell r="A510" t="str">
            <v>5079</v>
          </cell>
        </row>
        <row r="511">
          <cell r="A511" t="str">
            <v>5081</v>
          </cell>
        </row>
        <row r="512">
          <cell r="A512" t="str">
            <v>5125</v>
          </cell>
        </row>
        <row r="513">
          <cell r="A513" t="str">
            <v>5129</v>
          </cell>
        </row>
        <row r="514">
          <cell r="A514" t="str">
            <v>5150</v>
          </cell>
        </row>
        <row r="515">
          <cell r="A515" t="str">
            <v>5169</v>
          </cell>
        </row>
        <row r="516">
          <cell r="A516" t="str">
            <v>5181</v>
          </cell>
        </row>
        <row r="517">
          <cell r="A517" t="str">
            <v>5182</v>
          </cell>
        </row>
        <row r="518">
          <cell r="A518" t="str">
            <v>5186</v>
          </cell>
        </row>
        <row r="519">
          <cell r="A519" t="str">
            <v>5192</v>
          </cell>
        </row>
        <row r="520">
          <cell r="A520" t="str">
            <v>5195</v>
          </cell>
        </row>
        <row r="521">
          <cell r="A521" t="str">
            <v>5199</v>
          </cell>
        </row>
        <row r="522">
          <cell r="A522" t="str">
            <v>5213</v>
          </cell>
        </row>
        <row r="523">
          <cell r="A523" t="str">
            <v>5215</v>
          </cell>
        </row>
        <row r="524">
          <cell r="A524" t="str">
            <v>5218</v>
          </cell>
        </row>
        <row r="525">
          <cell r="A525" t="str">
            <v>5222</v>
          </cell>
        </row>
        <row r="526">
          <cell r="A526" t="str">
            <v>5223</v>
          </cell>
        </row>
        <row r="527">
          <cell r="A527" t="str">
            <v>5229</v>
          </cell>
        </row>
        <row r="528">
          <cell r="A528" t="str">
            <v>5237</v>
          </cell>
        </row>
        <row r="529">
          <cell r="A529" t="str">
            <v>5238</v>
          </cell>
        </row>
        <row r="530">
          <cell r="A530" t="str">
            <v>5250</v>
          </cell>
        </row>
        <row r="531">
          <cell r="A531" t="str">
            <v>5253</v>
          </cell>
        </row>
        <row r="532">
          <cell r="A532" t="str">
            <v>5275</v>
          </cell>
        </row>
        <row r="533">
          <cell r="A533" t="str">
            <v>5288</v>
          </cell>
        </row>
        <row r="534">
          <cell r="A534" t="str">
            <v>5292</v>
          </cell>
        </row>
        <row r="535">
          <cell r="A535" t="str">
            <v>5293</v>
          </cell>
        </row>
        <row r="536">
          <cell r="A536" t="str">
            <v>5305</v>
          </cell>
        </row>
        <row r="537">
          <cell r="A537" t="str">
            <v>5326</v>
          </cell>
        </row>
        <row r="538">
          <cell r="A538" t="str">
            <v>5329</v>
          </cell>
        </row>
        <row r="539">
          <cell r="A539" t="str">
            <v>5345</v>
          </cell>
        </row>
        <row r="540">
          <cell r="A540" t="str">
            <v>5346</v>
          </cell>
        </row>
        <row r="541">
          <cell r="A541" t="str">
            <v>5360</v>
          </cell>
        </row>
        <row r="542">
          <cell r="A542" t="str">
            <v>5374</v>
          </cell>
        </row>
        <row r="543">
          <cell r="A543" t="str">
            <v>5386</v>
          </cell>
        </row>
        <row r="544">
          <cell r="A544" t="str">
            <v>5390</v>
          </cell>
        </row>
        <row r="545">
          <cell r="A545" t="str">
            <v>100023</v>
          </cell>
        </row>
        <row r="546">
          <cell r="A546" t="str">
            <v>101006</v>
          </cell>
        </row>
        <row r="547">
          <cell r="A547" t="str">
            <v>101371</v>
          </cell>
        </row>
        <row r="548">
          <cell r="A548" t="str">
            <v>102588</v>
          </cell>
        </row>
        <row r="549">
          <cell r="A549" t="str">
            <v>103330</v>
          </cell>
        </row>
        <row r="550">
          <cell r="A550" t="str">
            <v>103421</v>
          </cell>
        </row>
        <row r="551">
          <cell r="A551" t="str">
            <v>103979</v>
          </cell>
        </row>
        <row r="552">
          <cell r="A552" t="str">
            <v>104417</v>
          </cell>
        </row>
        <row r="553">
          <cell r="A553" t="str">
            <v>104599</v>
          </cell>
        </row>
        <row r="554">
          <cell r="A554" t="str">
            <v>104779</v>
          </cell>
        </row>
        <row r="555">
          <cell r="A555" t="str">
            <v>104845</v>
          </cell>
        </row>
        <row r="556">
          <cell r="A556" t="str">
            <v>105966</v>
          </cell>
        </row>
        <row r="557">
          <cell r="A557" t="str">
            <v>127</v>
          </cell>
        </row>
        <row r="558">
          <cell r="A558" t="str">
            <v>4026</v>
          </cell>
        </row>
        <row r="559">
          <cell r="A559" t="str">
            <v>4028</v>
          </cell>
        </row>
        <row r="560">
          <cell r="A560" t="str">
            <v>4075</v>
          </cell>
        </row>
        <row r="561">
          <cell r="A561" t="str">
            <v>4079</v>
          </cell>
        </row>
        <row r="562">
          <cell r="A562" t="str">
            <v>4095</v>
          </cell>
        </row>
        <row r="563">
          <cell r="A563" t="str">
            <v>4164</v>
          </cell>
        </row>
        <row r="564">
          <cell r="A564" t="str">
            <v>4200</v>
          </cell>
        </row>
        <row r="565">
          <cell r="A565" t="str">
            <v>4202</v>
          </cell>
        </row>
        <row r="566">
          <cell r="A566" t="str">
            <v>4205</v>
          </cell>
        </row>
        <row r="567">
          <cell r="A567" t="str">
            <v>4210</v>
          </cell>
        </row>
        <row r="568">
          <cell r="A568" t="str">
            <v>4216</v>
          </cell>
        </row>
        <row r="569">
          <cell r="A569" t="str">
            <v>4221</v>
          </cell>
        </row>
        <row r="570">
          <cell r="A570" t="str">
            <v>4247</v>
          </cell>
        </row>
        <row r="571">
          <cell r="A571" t="str">
            <v>4248</v>
          </cell>
        </row>
        <row r="572">
          <cell r="A572" t="str">
            <v>4250</v>
          </cell>
        </row>
        <row r="573">
          <cell r="A573" t="str">
            <v>4266</v>
          </cell>
        </row>
        <row r="574">
          <cell r="A574" t="str">
            <v>4272</v>
          </cell>
        </row>
        <row r="575">
          <cell r="A575" t="str">
            <v>4280</v>
          </cell>
        </row>
        <row r="576">
          <cell r="A576" t="str">
            <v>4327</v>
          </cell>
        </row>
        <row r="577">
          <cell r="A577" t="str">
            <v>4345</v>
          </cell>
        </row>
        <row r="578">
          <cell r="A578" t="str">
            <v>4351</v>
          </cell>
        </row>
        <row r="579">
          <cell r="A579" t="str">
            <v>4361</v>
          </cell>
        </row>
        <row r="580">
          <cell r="A580" t="str">
            <v>4384</v>
          </cell>
        </row>
        <row r="581">
          <cell r="A581" t="str">
            <v>4386</v>
          </cell>
        </row>
        <row r="582">
          <cell r="A582" t="str">
            <v>4395</v>
          </cell>
        </row>
        <row r="583">
          <cell r="A583" t="str">
            <v>4399</v>
          </cell>
        </row>
        <row r="584">
          <cell r="A584" t="str">
            <v>4412</v>
          </cell>
        </row>
        <row r="585">
          <cell r="A585" t="str">
            <v>4413</v>
          </cell>
        </row>
        <row r="586">
          <cell r="A586" t="str">
            <v>4414</v>
          </cell>
        </row>
        <row r="587">
          <cell r="A587" t="str">
            <v>4421</v>
          </cell>
        </row>
        <row r="588">
          <cell r="A588" t="str">
            <v>4437</v>
          </cell>
        </row>
        <row r="589">
          <cell r="A589" t="str">
            <v>4493</v>
          </cell>
        </row>
        <row r="590">
          <cell r="A590" t="str">
            <v>4523</v>
          </cell>
        </row>
        <row r="591">
          <cell r="A591" t="str">
            <v>4543</v>
          </cell>
        </row>
        <row r="592">
          <cell r="A592" t="str">
            <v>4564</v>
          </cell>
        </row>
        <row r="593">
          <cell r="A593" t="str">
            <v>4590</v>
          </cell>
        </row>
        <row r="594">
          <cell r="A594" t="str">
            <v>4598V01</v>
          </cell>
        </row>
        <row r="595">
          <cell r="A595" t="str">
            <v>4626</v>
          </cell>
        </row>
        <row r="596">
          <cell r="A596" t="str">
            <v>4645</v>
          </cell>
        </row>
        <row r="597">
          <cell r="A597" t="str">
            <v>4672</v>
          </cell>
        </row>
        <row r="598">
          <cell r="A598" t="str">
            <v>4675</v>
          </cell>
        </row>
        <row r="599">
          <cell r="A599" t="str">
            <v>4681</v>
          </cell>
        </row>
        <row r="600">
          <cell r="A600" t="str">
            <v>4735</v>
          </cell>
        </row>
        <row r="601">
          <cell r="A601" t="str">
            <v>4742</v>
          </cell>
        </row>
        <row r="602">
          <cell r="A602" t="str">
            <v>4743</v>
          </cell>
        </row>
        <row r="603">
          <cell r="A603" t="str">
            <v>4744</v>
          </cell>
        </row>
        <row r="604">
          <cell r="A604" t="str">
            <v>4756</v>
          </cell>
        </row>
        <row r="605">
          <cell r="A605" t="str">
            <v>4768</v>
          </cell>
        </row>
        <row r="606">
          <cell r="A606" t="str">
            <v>4772</v>
          </cell>
        </row>
        <row r="607">
          <cell r="A607" t="str">
            <v>4773</v>
          </cell>
        </row>
        <row r="608">
          <cell r="A608" t="str">
            <v>4815</v>
          </cell>
        </row>
        <row r="609">
          <cell r="A609" t="str">
            <v>4870</v>
          </cell>
        </row>
        <row r="610">
          <cell r="A610" t="str">
            <v>4879</v>
          </cell>
        </row>
        <row r="611">
          <cell r="A611" t="str">
            <v>4881</v>
          </cell>
        </row>
        <row r="612">
          <cell r="A612" t="str">
            <v>4888</v>
          </cell>
        </row>
        <row r="613">
          <cell r="A613" t="str">
            <v>4889</v>
          </cell>
        </row>
        <row r="614">
          <cell r="A614" t="str">
            <v>4896</v>
          </cell>
        </row>
        <row r="615">
          <cell r="A615" t="str">
            <v>4900</v>
          </cell>
        </row>
        <row r="616">
          <cell r="A616" t="str">
            <v>4930</v>
          </cell>
        </row>
        <row r="617">
          <cell r="A617" t="str">
            <v>4931</v>
          </cell>
        </row>
        <row r="618">
          <cell r="A618" t="str">
            <v>4933</v>
          </cell>
        </row>
        <row r="619">
          <cell r="A619" t="str">
            <v>4948</v>
          </cell>
        </row>
        <row r="620">
          <cell r="A620" t="str">
            <v>4982</v>
          </cell>
        </row>
        <row r="621">
          <cell r="A621" t="str">
            <v>4997</v>
          </cell>
        </row>
        <row r="622">
          <cell r="A622" t="str">
            <v>5012</v>
          </cell>
        </row>
        <row r="623">
          <cell r="A623" t="str">
            <v>5022</v>
          </cell>
        </row>
        <row r="624">
          <cell r="A624" t="str">
            <v>5024</v>
          </cell>
        </row>
        <row r="625">
          <cell r="A625" t="str">
            <v>5033</v>
          </cell>
        </row>
        <row r="626">
          <cell r="A626" t="str">
            <v>5040</v>
          </cell>
        </row>
        <row r="627">
          <cell r="A627" t="str">
            <v>5049</v>
          </cell>
        </row>
        <row r="628">
          <cell r="A628" t="str">
            <v>5064</v>
          </cell>
        </row>
        <row r="629">
          <cell r="A629" t="str">
            <v>5066</v>
          </cell>
        </row>
        <row r="630">
          <cell r="A630" t="str">
            <v>5069</v>
          </cell>
        </row>
        <row r="631">
          <cell r="A631" t="str">
            <v>5093</v>
          </cell>
        </row>
        <row r="632">
          <cell r="A632" t="str">
            <v>5095</v>
          </cell>
        </row>
        <row r="633">
          <cell r="A633" t="str">
            <v>5110</v>
          </cell>
        </row>
        <row r="634">
          <cell r="A634" t="str">
            <v>5123V01</v>
          </cell>
        </row>
        <row r="635">
          <cell r="A635" t="str">
            <v>5133</v>
          </cell>
        </row>
        <row r="636">
          <cell r="A636" t="str">
            <v>5136</v>
          </cell>
        </row>
        <row r="637">
          <cell r="A637" t="str">
            <v>5155</v>
          </cell>
        </row>
        <row r="638">
          <cell r="A638" t="str">
            <v>5156</v>
          </cell>
        </row>
        <row r="639">
          <cell r="A639" t="str">
            <v>5164</v>
          </cell>
        </row>
        <row r="640">
          <cell r="A640" t="str">
            <v>5167</v>
          </cell>
        </row>
        <row r="641">
          <cell r="A641" t="str">
            <v>5170</v>
          </cell>
        </row>
        <row r="642">
          <cell r="A642" t="str">
            <v>5173</v>
          </cell>
        </row>
        <row r="643">
          <cell r="A643" t="str">
            <v>5176</v>
          </cell>
        </row>
        <row r="644">
          <cell r="A644" t="str">
            <v>5187</v>
          </cell>
        </row>
        <row r="645">
          <cell r="A645" t="str">
            <v>5241</v>
          </cell>
        </row>
        <row r="646">
          <cell r="A646" t="str">
            <v>5246</v>
          </cell>
        </row>
        <row r="647">
          <cell r="A647" t="str">
            <v>5249</v>
          </cell>
        </row>
        <row r="648">
          <cell r="A648" t="str">
            <v>5257</v>
          </cell>
        </row>
        <row r="649">
          <cell r="A649" t="str">
            <v>5273V01</v>
          </cell>
        </row>
        <row r="650">
          <cell r="A650" t="str">
            <v>5286</v>
          </cell>
        </row>
        <row r="651">
          <cell r="A651" t="str">
            <v>5310</v>
          </cell>
        </row>
        <row r="652">
          <cell r="A652" t="str">
            <v>5332</v>
          </cell>
        </row>
        <row r="653">
          <cell r="A653" t="str">
            <v>5347</v>
          </cell>
        </row>
        <row r="654">
          <cell r="A654" t="str">
            <v>5378</v>
          </cell>
        </row>
        <row r="655">
          <cell r="A655" t="str">
            <v>100313</v>
          </cell>
        </row>
        <row r="656">
          <cell r="A656" t="str">
            <v>101351</v>
          </cell>
        </row>
        <row r="657">
          <cell r="A657" t="str">
            <v>102530</v>
          </cell>
        </row>
        <row r="658">
          <cell r="A658" t="str">
            <v>102667</v>
          </cell>
        </row>
        <row r="659">
          <cell r="A659" t="str">
            <v>102868</v>
          </cell>
        </row>
        <row r="660">
          <cell r="A660" t="str">
            <v>103091</v>
          </cell>
        </row>
        <row r="661">
          <cell r="A661" t="str">
            <v>103255</v>
          </cell>
        </row>
        <row r="662">
          <cell r="A662" t="str">
            <v>104320</v>
          </cell>
        </row>
        <row r="663">
          <cell r="A663" t="str">
            <v>104666</v>
          </cell>
        </row>
        <row r="664">
          <cell r="A664" t="str">
            <v>4245</v>
          </cell>
        </row>
        <row r="665">
          <cell r="A665" t="str">
            <v>4259</v>
          </cell>
        </row>
        <row r="666">
          <cell r="A666" t="str">
            <v>4449</v>
          </cell>
        </row>
        <row r="667">
          <cell r="A667" t="str">
            <v>4458</v>
          </cell>
        </row>
        <row r="668">
          <cell r="A668" t="str">
            <v>4487</v>
          </cell>
        </row>
        <row r="669">
          <cell r="A669" t="str">
            <v>4551</v>
          </cell>
        </row>
        <row r="670">
          <cell r="A670" t="str">
            <v>4567</v>
          </cell>
        </row>
        <row r="671">
          <cell r="A671" t="str">
            <v>4571</v>
          </cell>
        </row>
        <row r="672">
          <cell r="A672" t="str">
            <v>4733</v>
          </cell>
        </row>
        <row r="673">
          <cell r="A673" t="str">
            <v>4818</v>
          </cell>
        </row>
        <row r="674">
          <cell r="A674" t="str">
            <v>4833</v>
          </cell>
        </row>
        <row r="675">
          <cell r="A675" t="str">
            <v>4894</v>
          </cell>
        </row>
        <row r="676">
          <cell r="A676" t="str">
            <v>4946</v>
          </cell>
        </row>
        <row r="677">
          <cell r="A677" t="str">
            <v>4951</v>
          </cell>
        </row>
        <row r="678">
          <cell r="A678" t="str">
            <v>4975</v>
          </cell>
        </row>
        <row r="679">
          <cell r="A679" t="str">
            <v>5006</v>
          </cell>
        </row>
        <row r="680">
          <cell r="A680" t="str">
            <v>5039</v>
          </cell>
        </row>
        <row r="681">
          <cell r="A681" t="str">
            <v>5114</v>
          </cell>
        </row>
        <row r="682">
          <cell r="A682" t="str">
            <v>5224</v>
          </cell>
        </row>
        <row r="683">
          <cell r="A683" t="str">
            <v>5267</v>
          </cell>
        </row>
        <row r="684">
          <cell r="A684" t="str">
            <v>5295</v>
          </cell>
        </row>
        <row r="685">
          <cell r="A685" t="str">
            <v>5315</v>
          </cell>
        </row>
        <row r="686">
          <cell r="A686" t="str">
            <v>5351</v>
          </cell>
        </row>
        <row r="687">
          <cell r="A687" t="str">
            <v>5362</v>
          </cell>
        </row>
        <row r="688">
          <cell r="A688" t="str">
            <v>5391</v>
          </cell>
        </row>
        <row r="689">
          <cell r="A689" t="str">
            <v>5398</v>
          </cell>
        </row>
        <row r="690">
          <cell r="A690" t="str">
            <v>100806</v>
          </cell>
        </row>
        <row r="691">
          <cell r="A691" t="str">
            <v>102639</v>
          </cell>
        </row>
        <row r="692">
          <cell r="A692" t="str">
            <v>106267</v>
          </cell>
        </row>
        <row r="693">
          <cell r="A693" t="str">
            <v>274</v>
          </cell>
        </row>
        <row r="694">
          <cell r="A694" t="str">
            <v>4002</v>
          </cell>
        </row>
        <row r="695">
          <cell r="A695" t="str">
            <v>4069</v>
          </cell>
        </row>
        <row r="696">
          <cell r="A696" t="str">
            <v>4239</v>
          </cell>
        </row>
        <row r="697">
          <cell r="A697" t="str">
            <v>4240V01</v>
          </cell>
        </row>
        <row r="698">
          <cell r="A698" t="str">
            <v>4264</v>
          </cell>
        </row>
        <row r="699">
          <cell r="A699" t="str">
            <v>4276</v>
          </cell>
        </row>
        <row r="700">
          <cell r="A700" t="str">
            <v>4296</v>
          </cell>
        </row>
        <row r="701">
          <cell r="A701" t="str">
            <v>4316</v>
          </cell>
        </row>
        <row r="702">
          <cell r="A702" t="str">
            <v>4328</v>
          </cell>
        </row>
        <row r="703">
          <cell r="A703" t="str">
            <v>4341</v>
          </cell>
        </row>
        <row r="704">
          <cell r="A704" t="str">
            <v>4357</v>
          </cell>
        </row>
        <row r="705">
          <cell r="A705" t="str">
            <v>4402</v>
          </cell>
        </row>
        <row r="706">
          <cell r="A706" t="str">
            <v>4403</v>
          </cell>
        </row>
        <row r="707">
          <cell r="A707" t="str">
            <v>4516</v>
          </cell>
        </row>
        <row r="708">
          <cell r="A708" t="str">
            <v>4525</v>
          </cell>
        </row>
        <row r="709">
          <cell r="A709" t="str">
            <v>4529</v>
          </cell>
        </row>
        <row r="710">
          <cell r="A710" t="str">
            <v>4530</v>
          </cell>
        </row>
        <row r="711">
          <cell r="A711" t="str">
            <v>4588</v>
          </cell>
        </row>
        <row r="712">
          <cell r="A712" t="str">
            <v>4606</v>
          </cell>
        </row>
        <row r="713">
          <cell r="A713" t="str">
            <v>4612</v>
          </cell>
        </row>
        <row r="714">
          <cell r="A714" t="str">
            <v>4660</v>
          </cell>
        </row>
        <row r="715">
          <cell r="A715" t="str">
            <v>4688</v>
          </cell>
        </row>
        <row r="716">
          <cell r="A716" t="str">
            <v>4725</v>
          </cell>
        </row>
        <row r="717">
          <cell r="A717" t="str">
            <v>4726</v>
          </cell>
        </row>
        <row r="718">
          <cell r="A718" t="str">
            <v>4741</v>
          </cell>
        </row>
        <row r="719">
          <cell r="A719" t="str">
            <v>4780</v>
          </cell>
        </row>
        <row r="720">
          <cell r="A720" t="str">
            <v>4799</v>
          </cell>
        </row>
        <row r="721">
          <cell r="A721" t="str">
            <v>4814</v>
          </cell>
        </row>
        <row r="722">
          <cell r="A722" t="str">
            <v>4852</v>
          </cell>
        </row>
        <row r="723">
          <cell r="A723" t="str">
            <v>4865</v>
          </cell>
        </row>
        <row r="724">
          <cell r="A724" t="str">
            <v>4955</v>
          </cell>
        </row>
        <row r="725">
          <cell r="A725" t="str">
            <v>4960</v>
          </cell>
        </row>
        <row r="726">
          <cell r="A726" t="str">
            <v>4979</v>
          </cell>
        </row>
        <row r="727">
          <cell r="A727" t="str">
            <v>4980</v>
          </cell>
        </row>
        <row r="728">
          <cell r="A728" t="str">
            <v>5001</v>
          </cell>
        </row>
        <row r="729">
          <cell r="A729" t="str">
            <v>5018</v>
          </cell>
        </row>
        <row r="730">
          <cell r="A730" t="str">
            <v>5031</v>
          </cell>
        </row>
        <row r="731">
          <cell r="A731" t="str">
            <v>5041</v>
          </cell>
        </row>
        <row r="732">
          <cell r="A732" t="str">
            <v>5074</v>
          </cell>
        </row>
        <row r="733">
          <cell r="A733" t="str">
            <v>5078</v>
          </cell>
        </row>
        <row r="734">
          <cell r="A734" t="str">
            <v>5089</v>
          </cell>
        </row>
        <row r="735">
          <cell r="A735" t="str">
            <v>5103</v>
          </cell>
        </row>
        <row r="736">
          <cell r="A736" t="str">
            <v>5106</v>
          </cell>
        </row>
        <row r="737">
          <cell r="A737" t="str">
            <v>5121</v>
          </cell>
        </row>
        <row r="738">
          <cell r="A738" t="str">
            <v>5143</v>
          </cell>
        </row>
        <row r="739">
          <cell r="A739" t="str">
            <v>5197</v>
          </cell>
        </row>
        <row r="740">
          <cell r="A740" t="str">
            <v>5204</v>
          </cell>
        </row>
        <row r="741">
          <cell r="A741" t="str">
            <v>5220</v>
          </cell>
        </row>
        <row r="742">
          <cell r="A742" t="str">
            <v>5269</v>
          </cell>
        </row>
        <row r="743">
          <cell r="A743" t="str">
            <v>5271</v>
          </cell>
        </row>
        <row r="744">
          <cell r="A744" t="str">
            <v>5296</v>
          </cell>
        </row>
        <row r="745">
          <cell r="A745" t="str">
            <v>5349</v>
          </cell>
        </row>
        <row r="746">
          <cell r="A746" t="str">
            <v>5388</v>
          </cell>
        </row>
        <row r="747">
          <cell r="A747" t="str">
            <v>100950</v>
          </cell>
        </row>
        <row r="748">
          <cell r="A748" t="str">
            <v>101157</v>
          </cell>
        </row>
        <row r="749">
          <cell r="A749" t="str">
            <v>102497</v>
          </cell>
        </row>
        <row r="750">
          <cell r="A750" t="str">
            <v>102525</v>
          </cell>
        </row>
        <row r="751">
          <cell r="A751" t="str">
            <v>102788</v>
          </cell>
        </row>
        <row r="752">
          <cell r="A752" t="str">
            <v>102789</v>
          </cell>
        </row>
        <row r="753">
          <cell r="A753" t="str">
            <v>102791</v>
          </cell>
        </row>
        <row r="754">
          <cell r="A754" t="str">
            <v>103035</v>
          </cell>
        </row>
        <row r="755">
          <cell r="A755" t="str">
            <v>103103</v>
          </cell>
        </row>
        <row r="756">
          <cell r="A756" t="str">
            <v>103112</v>
          </cell>
        </row>
        <row r="757">
          <cell r="A757" t="str">
            <v>103468</v>
          </cell>
        </row>
        <row r="758">
          <cell r="A758" t="str">
            <v>103708</v>
          </cell>
        </row>
        <row r="759">
          <cell r="A759" t="str">
            <v>104244</v>
          </cell>
        </row>
        <row r="760">
          <cell r="A760" t="str">
            <v>104379</v>
          </cell>
        </row>
        <row r="761">
          <cell r="A761" t="str">
            <v>105150</v>
          </cell>
        </row>
        <row r="762">
          <cell r="A762" t="str">
            <v>105172</v>
          </cell>
        </row>
        <row r="763">
          <cell r="A763" t="str">
            <v>105943</v>
          </cell>
        </row>
        <row r="764">
          <cell r="A764" t="str">
            <v>105988</v>
          </cell>
        </row>
        <row r="765">
          <cell r="A765" t="str">
            <v>106566</v>
          </cell>
        </row>
        <row r="766">
          <cell r="A766" t="str">
            <v>106741</v>
          </cell>
        </row>
        <row r="767">
          <cell r="A767" t="str">
            <v>4038</v>
          </cell>
        </row>
        <row r="768">
          <cell r="A768" t="str">
            <v>4106</v>
          </cell>
        </row>
        <row r="769">
          <cell r="A769" t="str">
            <v>4118</v>
          </cell>
        </row>
        <row r="770">
          <cell r="A770" t="str">
            <v>4177</v>
          </cell>
        </row>
        <row r="771">
          <cell r="A771" t="str">
            <v>4236</v>
          </cell>
        </row>
        <row r="772">
          <cell r="A772" t="str">
            <v>4409</v>
          </cell>
        </row>
        <row r="773">
          <cell r="A773" t="str">
            <v>4461</v>
          </cell>
        </row>
        <row r="774">
          <cell r="A774" t="str">
            <v>4468</v>
          </cell>
        </row>
        <row r="775">
          <cell r="A775" t="str">
            <v>4538</v>
          </cell>
        </row>
        <row r="776">
          <cell r="A776" t="str">
            <v>4570</v>
          </cell>
        </row>
        <row r="777">
          <cell r="A777" t="str">
            <v>4775</v>
          </cell>
        </row>
        <row r="778">
          <cell r="A778" t="str">
            <v>4781</v>
          </cell>
        </row>
        <row r="779">
          <cell r="A779" t="str">
            <v>4820</v>
          </cell>
        </row>
        <row r="780">
          <cell r="A780" t="str">
            <v>4832</v>
          </cell>
        </row>
        <row r="781">
          <cell r="A781" t="str">
            <v>4874</v>
          </cell>
        </row>
        <row r="782">
          <cell r="A782" t="str">
            <v>4891</v>
          </cell>
        </row>
        <row r="783">
          <cell r="A783" t="str">
            <v>4914</v>
          </cell>
        </row>
        <row r="784">
          <cell r="A784" t="str">
            <v>4970</v>
          </cell>
        </row>
        <row r="785">
          <cell r="A785" t="str">
            <v>5045</v>
          </cell>
        </row>
        <row r="786">
          <cell r="A786" t="str">
            <v>5166</v>
          </cell>
        </row>
        <row r="787">
          <cell r="A787" t="str">
            <v>5191</v>
          </cell>
        </row>
        <row r="788">
          <cell r="A788" t="str">
            <v>5205</v>
          </cell>
        </row>
        <row r="789">
          <cell r="A789" t="str">
            <v>5232</v>
          </cell>
        </row>
        <row r="790">
          <cell r="A790" t="str">
            <v>5234</v>
          </cell>
        </row>
        <row r="791">
          <cell r="A791" t="str">
            <v>5242</v>
          </cell>
        </row>
        <row r="792">
          <cell r="A792" t="str">
            <v>5247</v>
          </cell>
        </row>
        <row r="793">
          <cell r="A793" t="str">
            <v>5261</v>
          </cell>
        </row>
        <row r="794">
          <cell r="A794" t="str">
            <v>5270</v>
          </cell>
        </row>
        <row r="795">
          <cell r="A795" t="str">
            <v>5300</v>
          </cell>
        </row>
        <row r="796">
          <cell r="A796" t="str">
            <v>5307</v>
          </cell>
        </row>
        <row r="797">
          <cell r="A797" t="str">
            <v>5356</v>
          </cell>
        </row>
        <row r="798">
          <cell r="A798" t="str">
            <v>5364</v>
          </cell>
        </row>
        <row r="799">
          <cell r="A799" t="str">
            <v>102537</v>
          </cell>
        </row>
        <row r="800">
          <cell r="A800" t="str">
            <v>103284</v>
          </cell>
        </row>
        <row r="801">
          <cell r="A801" t="str">
            <v>103551</v>
          </cell>
        </row>
        <row r="802">
          <cell r="A802" t="str">
            <v>103751</v>
          </cell>
        </row>
        <row r="803">
          <cell r="A803" t="str">
            <v>103892</v>
          </cell>
        </row>
        <row r="804">
          <cell r="A804" t="str">
            <v>104003</v>
          </cell>
        </row>
        <row r="805">
          <cell r="A805" t="str">
            <v>104157</v>
          </cell>
        </row>
        <row r="806">
          <cell r="A806" t="str">
            <v>104266</v>
          </cell>
        </row>
        <row r="807">
          <cell r="A807" t="str">
            <v>104451</v>
          </cell>
        </row>
        <row r="808">
          <cell r="A808" t="str">
            <v>104642</v>
          </cell>
        </row>
        <row r="809">
          <cell r="A809" t="str">
            <v>104663</v>
          </cell>
        </row>
        <row r="810">
          <cell r="A810" t="str">
            <v>104710</v>
          </cell>
        </row>
        <row r="811">
          <cell r="A811" t="str">
            <v>104778</v>
          </cell>
        </row>
        <row r="812">
          <cell r="A812" t="str">
            <v>105009</v>
          </cell>
        </row>
        <row r="813">
          <cell r="A813" t="str">
            <v>105223</v>
          </cell>
        </row>
        <row r="814">
          <cell r="A814" t="str">
            <v>105595</v>
          </cell>
        </row>
        <row r="815">
          <cell r="A815" t="str">
            <v>105994</v>
          </cell>
        </row>
        <row r="816">
          <cell r="A816" t="str">
            <v>106146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"/>
      <sheetName val="Claims Data"/>
      <sheetName val="Enrollment Data"/>
      <sheetName val="Assumptions"/>
      <sheetName val="Exhibit 1"/>
      <sheetName val="Exhibit 2"/>
      <sheetName val="Exhibit 3"/>
      <sheetName val="Exhibit 4.1"/>
      <sheetName val="Exhibit 4.2"/>
      <sheetName val="dis00"/>
      <sheetName val="Checks"/>
    </sheetNames>
    <sheetDataSet>
      <sheetData sheetId="0" refreshError="1"/>
      <sheetData sheetId="1" refreshError="1"/>
      <sheetData sheetId="2" refreshError="1"/>
      <sheetData sheetId="3">
        <row r="14">
          <cell r="A14" t="str">
            <v>IP Hospital</v>
          </cell>
          <cell r="C14">
            <v>0.05</v>
          </cell>
          <cell r="D14">
            <v>1.1766058325577948</v>
          </cell>
        </row>
        <row r="15">
          <cell r="A15" t="str">
            <v>OP Hospital</v>
          </cell>
          <cell r="C15">
            <v>0.05</v>
          </cell>
          <cell r="D15">
            <v>1.1766058325577948</v>
          </cell>
        </row>
        <row r="16">
          <cell r="A16" t="str">
            <v>Physician</v>
          </cell>
          <cell r="C16">
            <v>0.05</v>
          </cell>
          <cell r="D16">
            <v>1.1766058325577948</v>
          </cell>
        </row>
        <row r="17">
          <cell r="A17" t="str">
            <v>LTC</v>
          </cell>
          <cell r="C17">
            <v>0.05</v>
          </cell>
          <cell r="D17">
            <v>1.1766058325577948</v>
          </cell>
        </row>
        <row r="18">
          <cell r="A18" t="str">
            <v>Physician Supplier</v>
          </cell>
          <cell r="C18">
            <v>0.05</v>
          </cell>
          <cell r="D18">
            <v>1.1766058325577948</v>
          </cell>
        </row>
        <row r="19">
          <cell r="A19" t="str">
            <v>Dental</v>
          </cell>
          <cell r="C19">
            <v>0.05</v>
          </cell>
          <cell r="D19">
            <v>1.1766058325577948</v>
          </cell>
        </row>
        <row r="25">
          <cell r="L25">
            <v>0.2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4B1B3-26E4-4E11-8514-977BAE52DE4E}">
  <dimension ref="B1:E39"/>
  <sheetViews>
    <sheetView zoomScale="80" zoomScaleNormal="80" workbookViewId="0"/>
  </sheetViews>
  <sheetFormatPr defaultColWidth="8.69921875" defaultRowHeight="15" x14ac:dyDescent="0.2"/>
  <cols>
    <col min="1" max="1" width="5.09765625" customWidth="1"/>
    <col min="2" max="2" width="22.5" customWidth="1"/>
    <col min="3" max="3" width="15.19921875" customWidth="1"/>
    <col min="4" max="4" width="13.19921875" customWidth="1"/>
    <col min="5" max="5" width="22.09765625" bestFit="1" customWidth="1"/>
  </cols>
  <sheetData>
    <row r="1" spans="2:5" ht="25.5" customHeight="1" x14ac:dyDescent="0.2">
      <c r="B1" s="118" t="s">
        <v>1517</v>
      </c>
      <c r="C1" s="119"/>
    </row>
    <row r="2" spans="2:5" ht="15" customHeight="1" x14ac:dyDescent="0.2">
      <c r="B2" s="120" t="s">
        <v>1518</v>
      </c>
      <c r="C2" s="121"/>
      <c r="E2" s="35"/>
    </row>
    <row r="3" spans="2:5" x14ac:dyDescent="0.2">
      <c r="B3" s="36" t="s">
        <v>1519</v>
      </c>
      <c r="C3" s="37">
        <v>1100000000</v>
      </c>
      <c r="D3" s="38"/>
    </row>
    <row r="4" spans="2:5" x14ac:dyDescent="0.2">
      <c r="B4" s="39" t="s">
        <v>1520</v>
      </c>
      <c r="C4" s="40">
        <f>ROUND(C3*C8,2)</f>
        <v>440550000</v>
      </c>
    </row>
    <row r="5" spans="2:5" x14ac:dyDescent="0.2">
      <c r="B5" s="41" t="s">
        <v>1521</v>
      </c>
      <c r="C5" s="42">
        <f>C3*(1-C8)</f>
        <v>659449999.99999988</v>
      </c>
    </row>
    <row r="6" spans="2:5" x14ac:dyDescent="0.2">
      <c r="B6" s="43"/>
      <c r="C6" s="44"/>
    </row>
    <row r="7" spans="2:5" ht="15" customHeight="1" x14ac:dyDescent="0.2">
      <c r="B7" s="120" t="s">
        <v>1522</v>
      </c>
      <c r="C7" s="121"/>
    </row>
    <row r="8" spans="2:5" x14ac:dyDescent="0.2">
      <c r="B8" s="45" t="s">
        <v>1587</v>
      </c>
      <c r="C8" s="46">
        <v>0.40050000000000002</v>
      </c>
    </row>
    <row r="9" spans="2:5" x14ac:dyDescent="0.2">
      <c r="B9" s="47" t="s">
        <v>1523</v>
      </c>
      <c r="C9" s="48">
        <v>1.25E-3</v>
      </c>
      <c r="D9" s="74"/>
    </row>
    <row r="10" spans="2:5" x14ac:dyDescent="0.2">
      <c r="B10" s="47" t="s">
        <v>1524</v>
      </c>
      <c r="C10" s="48">
        <v>1.7500000000000002E-2</v>
      </c>
    </row>
    <row r="11" spans="2:5" ht="18" customHeight="1" x14ac:dyDescent="0.2">
      <c r="B11" s="47" t="s">
        <v>1525</v>
      </c>
      <c r="C11" s="48">
        <v>1.7500000000000002E-2</v>
      </c>
    </row>
    <row r="12" spans="2:5" ht="11.25" customHeight="1" x14ac:dyDescent="0.2">
      <c r="B12" s="47"/>
      <c r="C12" s="49"/>
    </row>
    <row r="13" spans="2:5" x14ac:dyDescent="0.2">
      <c r="B13" s="47" t="s">
        <v>1526</v>
      </c>
      <c r="C13" s="49">
        <f>+C3</f>
        <v>1100000000</v>
      </c>
    </row>
    <row r="14" spans="2:5" x14ac:dyDescent="0.2">
      <c r="B14" s="50" t="s">
        <v>1527</v>
      </c>
      <c r="C14" s="49">
        <f>C13*C9</f>
        <v>1375000</v>
      </c>
    </row>
    <row r="15" spans="2:5" x14ac:dyDescent="0.2">
      <c r="B15" s="50" t="s">
        <v>1528</v>
      </c>
      <c r="C15" s="49">
        <f>C13*C10</f>
        <v>19250000</v>
      </c>
    </row>
    <row r="16" spans="2:5" x14ac:dyDescent="0.2">
      <c r="B16" s="50" t="s">
        <v>1529</v>
      </c>
      <c r="C16" s="51">
        <f>C13*C11</f>
        <v>19250000</v>
      </c>
    </row>
    <row r="17" spans="2:5" x14ac:dyDescent="0.2">
      <c r="B17" s="52" t="s">
        <v>1530</v>
      </c>
      <c r="C17" s="53">
        <f>C13-C14-C15-C16</f>
        <v>1060125000</v>
      </c>
    </row>
    <row r="18" spans="2:5" ht="11.25" customHeight="1" x14ac:dyDescent="0.2">
      <c r="B18" s="47"/>
      <c r="C18" s="49"/>
    </row>
    <row r="19" spans="2:5" x14ac:dyDescent="0.2">
      <c r="B19" s="54" t="s">
        <v>1531</v>
      </c>
      <c r="C19" s="51">
        <f>C4</f>
        <v>440550000</v>
      </c>
      <c r="E19" s="55"/>
    </row>
    <row r="20" spans="2:5" ht="18" customHeight="1" x14ac:dyDescent="0.2">
      <c r="B20" s="45" t="s">
        <v>1532</v>
      </c>
      <c r="C20" s="56">
        <f>+C19+(C19*B21)</f>
        <v>475794000</v>
      </c>
      <c r="E20" s="35"/>
    </row>
    <row r="21" spans="2:5" ht="11.25" customHeight="1" x14ac:dyDescent="0.2">
      <c r="B21" s="57">
        <v>0.08</v>
      </c>
      <c r="C21" s="58"/>
    </row>
    <row r="22" spans="2:5" x14ac:dyDescent="0.2">
      <c r="B22" s="59"/>
      <c r="C22" s="60"/>
    </row>
    <row r="23" spans="2:5" ht="14.1" customHeight="1" thickBot="1" x14ac:dyDescent="0.25">
      <c r="B23" s="122" t="s">
        <v>1533</v>
      </c>
      <c r="C23" s="123"/>
    </row>
    <row r="24" spans="2:5" x14ac:dyDescent="0.2">
      <c r="B24" s="61" t="s">
        <v>1534</v>
      </c>
      <c r="C24" s="62"/>
    </row>
    <row r="25" spans="2:5" x14ac:dyDescent="0.2">
      <c r="B25" s="63">
        <v>1.1000000000000001</v>
      </c>
      <c r="C25" s="64">
        <f>C4*B25</f>
        <v>484605000.00000006</v>
      </c>
    </row>
    <row r="26" spans="2:5" ht="15.75" customHeight="1" x14ac:dyDescent="0.2">
      <c r="B26" s="65"/>
      <c r="C26" s="66"/>
    </row>
    <row r="27" spans="2:5" ht="25.5" x14ac:dyDescent="0.2">
      <c r="B27" s="67" t="s">
        <v>1535</v>
      </c>
      <c r="C27" s="66"/>
    </row>
    <row r="28" spans="2:5" x14ac:dyDescent="0.2">
      <c r="B28" s="68">
        <v>0.4</v>
      </c>
      <c r="C28" s="64">
        <f>(C17-C25-C34)*B28</f>
        <v>159808000</v>
      </c>
    </row>
    <row r="29" spans="2:5" ht="12.75" customHeight="1" x14ac:dyDescent="0.2">
      <c r="B29" s="65"/>
      <c r="C29" s="66"/>
    </row>
    <row r="30" spans="2:5" ht="25.5" x14ac:dyDescent="0.2">
      <c r="B30" s="67" t="s">
        <v>1536</v>
      </c>
      <c r="C30" s="66"/>
    </row>
    <row r="31" spans="2:5" x14ac:dyDescent="0.2">
      <c r="B31" s="68">
        <v>0.6</v>
      </c>
      <c r="C31" s="64">
        <f>(C17-C25-C34)*B31</f>
        <v>239712000</v>
      </c>
    </row>
    <row r="32" spans="2:5" ht="19.5" customHeight="1" x14ac:dyDescent="0.2">
      <c r="B32" s="69"/>
      <c r="C32" s="70"/>
    </row>
    <row r="33" spans="2:3" ht="19.5" customHeight="1" x14ac:dyDescent="0.2">
      <c r="B33" s="71" t="s">
        <v>1537</v>
      </c>
      <c r="C33" s="70"/>
    </row>
    <row r="34" spans="2:3" ht="15.75" thickBot="1" x14ac:dyDescent="0.25">
      <c r="B34" s="72">
        <f>0.16</f>
        <v>0.16</v>
      </c>
      <c r="C34" s="73">
        <f>B34*C3</f>
        <v>176000000</v>
      </c>
    </row>
    <row r="39" spans="2:3" ht="102" customHeight="1" x14ac:dyDescent="0.2"/>
  </sheetData>
  <mergeCells count="4">
    <mergeCell ref="B1:C1"/>
    <mergeCell ref="B2:C2"/>
    <mergeCell ref="B7:C7"/>
    <mergeCell ref="B23:C23"/>
  </mergeCells>
  <pageMargins left="0.7" right="0.7" top="0.75" bottom="0.75" header="0.3" footer="0.3"/>
  <pageSetup orientation="portrait" r:id="rId1"/>
  <headerFooter>
    <oddFooter>&amp;LPrepared by HHSC Rate Analysis&amp;C&amp;D&amp;RPage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6C0D9-9CFD-45ED-B1D0-DCE971782FE3}">
  <dimension ref="A1:AA957"/>
  <sheetViews>
    <sheetView showGridLines="0" tabSelected="1" zoomScale="80" zoomScaleNormal="80" workbookViewId="0">
      <pane ySplit="6" topLeftCell="A7" activePane="bottomLeft" state="frozen"/>
      <selection pane="bottomLeft" activeCell="A7" sqref="A7"/>
    </sheetView>
  </sheetViews>
  <sheetFormatPr defaultColWidth="8.69921875" defaultRowHeight="15" x14ac:dyDescent="0.2"/>
  <cols>
    <col min="1" max="1" width="7.8984375" style="10" customWidth="1"/>
    <col min="2" max="2" width="55.59765625" style="9" customWidth="1"/>
    <col min="3" max="3" width="54.5" style="9" customWidth="1"/>
    <col min="4" max="4" width="19" style="9" customWidth="1"/>
    <col min="5" max="5" width="12.296875" style="9" bestFit="1" customWidth="1"/>
    <col min="6" max="6" width="12.59765625" style="9" customWidth="1"/>
    <col min="7" max="7" width="10.59765625" style="9" customWidth="1"/>
    <col min="8" max="8" width="10.8984375" style="9" bestFit="1" customWidth="1"/>
    <col min="9" max="9" width="10" style="2" customWidth="1"/>
    <col min="10" max="10" width="11.69921875" style="9" customWidth="1"/>
    <col min="11" max="11" width="10.296875" style="2" bestFit="1" customWidth="1"/>
    <col min="12" max="12" width="10.296875" style="10" bestFit="1" customWidth="1"/>
    <col min="13" max="13" width="12" style="2" customWidth="1"/>
    <col min="14" max="14" width="9" style="2" customWidth="1"/>
    <col min="15" max="15" width="9.19921875" style="20" customWidth="1"/>
    <col min="16" max="16" width="10" style="20" customWidth="1"/>
    <col min="17" max="18" width="11" bestFit="1" customWidth="1"/>
    <col min="19" max="19" width="13.8984375" customWidth="1"/>
    <col min="20" max="20" width="13.09765625" customWidth="1"/>
    <col min="21" max="21" width="13.19921875" style="2" customWidth="1"/>
    <col min="22" max="22" width="14.5" style="2" customWidth="1"/>
    <col min="23" max="23" width="14.3984375" style="2" customWidth="1"/>
    <col min="24" max="24" width="3.69921875" style="2" customWidth="1"/>
    <col min="25" max="25" width="13.69921875" style="2" customWidth="1"/>
    <col min="26" max="26" width="13.09765625" style="2" customWidth="1"/>
    <col min="27" max="27" width="14.09765625" style="2" bestFit="1" customWidth="1"/>
    <col min="28" max="16384" width="8.69921875" style="2"/>
  </cols>
  <sheetData>
    <row r="1" spans="1:27" ht="41.25" customHeight="1" x14ac:dyDescent="0.2">
      <c r="A1" s="85" t="s">
        <v>1499</v>
      </c>
      <c r="B1" s="86"/>
      <c r="C1" s="87"/>
      <c r="D1" s="124"/>
      <c r="I1" s="3"/>
      <c r="J1" s="1"/>
      <c r="L1" s="3"/>
      <c r="M1" s="3"/>
      <c r="N1" s="3"/>
      <c r="O1" s="3"/>
      <c r="P1" s="3"/>
    </row>
    <row r="2" spans="1:27" ht="12.75" customHeight="1" x14ac:dyDescent="0.2">
      <c r="A2" s="4" t="s">
        <v>0</v>
      </c>
      <c r="B2" s="24"/>
      <c r="C2" s="29">
        <v>0.65</v>
      </c>
      <c r="D2" s="124"/>
      <c r="I2" s="3"/>
      <c r="J2" s="5"/>
      <c r="L2" s="9"/>
      <c r="M2" s="3"/>
      <c r="N2" s="3"/>
      <c r="O2" s="3"/>
      <c r="P2" s="3"/>
    </row>
    <row r="3" spans="1:27" ht="38.25" x14ac:dyDescent="0.2">
      <c r="A3" s="6" t="s">
        <v>1</v>
      </c>
      <c r="B3" s="25"/>
      <c r="C3" s="32">
        <f>COUNT(A7:A957)</f>
        <v>951</v>
      </c>
      <c r="I3" s="10"/>
      <c r="J3" s="7"/>
      <c r="K3" s="8"/>
      <c r="M3" s="11"/>
      <c r="N3" s="11"/>
      <c r="O3" s="12"/>
      <c r="P3" s="12"/>
      <c r="Q3" s="81" t="s">
        <v>1510</v>
      </c>
      <c r="R3" s="81" t="s">
        <v>1511</v>
      </c>
      <c r="S3" s="76" t="s">
        <v>1512</v>
      </c>
      <c r="T3" s="77" t="s">
        <v>1513</v>
      </c>
      <c r="U3" s="78" t="s">
        <v>1514</v>
      </c>
      <c r="V3" s="79" t="s">
        <v>1515</v>
      </c>
      <c r="W3" s="80" t="s">
        <v>1516</v>
      </c>
      <c r="Y3" s="83" t="s">
        <v>1541</v>
      </c>
      <c r="Z3" s="83" t="s">
        <v>1542</v>
      </c>
      <c r="AA3" s="83" t="s">
        <v>1543</v>
      </c>
    </row>
    <row r="4" spans="1:27" ht="26.1" customHeight="1" x14ac:dyDescent="0.25">
      <c r="A4" s="13" t="s">
        <v>2</v>
      </c>
      <c r="B4" s="26"/>
      <c r="C4" s="30">
        <f>COUNTIFS(D:D,"NSGO")</f>
        <v>701</v>
      </c>
      <c r="D4" s="33"/>
      <c r="I4" s="10"/>
      <c r="J4" s="14"/>
      <c r="K4" s="15"/>
      <c r="M4" s="11"/>
      <c r="N4" s="11"/>
      <c r="O4" s="12"/>
      <c r="P4" s="12"/>
      <c r="Q4" s="108">
        <f>SUMIFS(P:P,D:D,"NSGO")</f>
        <v>12310937.774067983</v>
      </c>
      <c r="R4" s="108">
        <f>SUM(P:P)</f>
        <v>16988134.282624338</v>
      </c>
      <c r="S4" s="109">
        <f>'Year 6 (SFY23) Program Funding'!C25</f>
        <v>484605000.00000006</v>
      </c>
      <c r="T4" s="109">
        <f>'Year 6 (SFY23) Program Funding'!C28</f>
        <v>159808000</v>
      </c>
      <c r="U4" s="109">
        <f>'Year 6 (SFY23) Program Funding'!C31</f>
        <v>239712000</v>
      </c>
      <c r="V4" s="109">
        <f>'Year 6 (SFY23) Program Funding'!C34</f>
        <v>176000000</v>
      </c>
      <c r="W4" s="109">
        <f>SUM(S4:V4)</f>
        <v>1060125000</v>
      </c>
      <c r="X4" s="110"/>
      <c r="Y4" s="111">
        <f>'Year 6 (SFY23) Program Funding'!C20/2</f>
        <v>237897000</v>
      </c>
      <c r="Z4" s="111">
        <f>'Year 6 (SFY23) Program Funding'!C20/2</f>
        <v>237897000</v>
      </c>
      <c r="AA4" s="111">
        <f>'Year 6 (SFY23) Program Funding'!C20</f>
        <v>475794000</v>
      </c>
    </row>
    <row r="5" spans="1:27" ht="26.1" customHeight="1" x14ac:dyDescent="0.2">
      <c r="A5" s="16" t="s">
        <v>3</v>
      </c>
      <c r="B5" s="27"/>
      <c r="C5" s="31">
        <f>COUNTIFS(D:D,"Privately Owned")</f>
        <v>250</v>
      </c>
      <c r="D5" s="34"/>
      <c r="E5" s="15" t="s">
        <v>1544</v>
      </c>
      <c r="F5" s="15"/>
      <c r="G5" s="15"/>
      <c r="H5" s="15"/>
      <c r="I5" s="10"/>
      <c r="J5" s="14"/>
      <c r="M5" s="11"/>
      <c r="N5" s="11"/>
      <c r="O5" s="12"/>
      <c r="P5" s="12"/>
    </row>
    <row r="6" spans="1:27" s="10" customFormat="1" ht="63" customHeight="1" x14ac:dyDescent="0.2">
      <c r="A6" s="17" t="s">
        <v>4</v>
      </c>
      <c r="B6" s="17" t="s">
        <v>5</v>
      </c>
      <c r="C6" s="28" t="s">
        <v>1493</v>
      </c>
      <c r="D6" s="17" t="s">
        <v>14</v>
      </c>
      <c r="E6" s="17" t="s">
        <v>6</v>
      </c>
      <c r="F6" s="17" t="s">
        <v>1500</v>
      </c>
      <c r="G6" s="17" t="s">
        <v>1501</v>
      </c>
      <c r="H6" s="17" t="s">
        <v>1492</v>
      </c>
      <c r="I6" s="21" t="s">
        <v>10</v>
      </c>
      <c r="J6" s="21" t="s">
        <v>7</v>
      </c>
      <c r="K6" s="21" t="s">
        <v>8</v>
      </c>
      <c r="L6" s="21" t="s">
        <v>9</v>
      </c>
      <c r="M6" s="21" t="s">
        <v>11</v>
      </c>
      <c r="N6" s="22" t="s">
        <v>12</v>
      </c>
      <c r="O6" s="23" t="s">
        <v>13</v>
      </c>
      <c r="P6" s="23" t="s">
        <v>1502</v>
      </c>
      <c r="Q6" s="75" t="s">
        <v>1503</v>
      </c>
      <c r="R6" s="75" t="s">
        <v>1504</v>
      </c>
      <c r="S6" s="76" t="s">
        <v>1505</v>
      </c>
      <c r="T6" s="77" t="s">
        <v>1506</v>
      </c>
      <c r="U6" s="78" t="s">
        <v>1507</v>
      </c>
      <c r="V6" s="79" t="s">
        <v>1508</v>
      </c>
      <c r="W6" s="80" t="s">
        <v>1509</v>
      </c>
      <c r="Y6" s="82" t="s">
        <v>1538</v>
      </c>
      <c r="Z6" s="82" t="s">
        <v>1539</v>
      </c>
      <c r="AA6" s="82" t="s">
        <v>1540</v>
      </c>
    </row>
    <row r="7" spans="1:27" s="19" customFormat="1" ht="26.1" customHeight="1" x14ac:dyDescent="0.2">
      <c r="A7" s="90">
        <v>113</v>
      </c>
      <c r="B7" s="90" t="s">
        <v>22</v>
      </c>
      <c r="C7" s="90" t="s">
        <v>23</v>
      </c>
      <c r="D7" s="90" t="s">
        <v>26</v>
      </c>
      <c r="E7" s="90" t="s">
        <v>21</v>
      </c>
      <c r="F7" s="100" t="s">
        <v>21</v>
      </c>
      <c r="G7" s="100">
        <v>675754</v>
      </c>
      <c r="H7" s="100">
        <v>1922418631</v>
      </c>
      <c r="I7" s="91" t="s">
        <v>18</v>
      </c>
      <c r="J7" s="90">
        <v>1028658</v>
      </c>
      <c r="K7" s="91" t="s">
        <v>24</v>
      </c>
      <c r="L7" s="91" t="s">
        <v>25</v>
      </c>
      <c r="M7" s="92">
        <v>19114</v>
      </c>
      <c r="N7" s="92">
        <v>33926</v>
      </c>
      <c r="O7" s="93">
        <v>0.56340269999410486</v>
      </c>
      <c r="P7" s="101">
        <f>IFERROR((M7/(L7-K7)*365),0)</f>
        <v>19114</v>
      </c>
      <c r="Q7" s="102">
        <f>IF(D7="NSGO",P7/Q$4,0)</f>
        <v>1.5526030876593438E-3</v>
      </c>
      <c r="R7" s="103">
        <f>P7/R$4</f>
        <v>1.1251382689828407E-3</v>
      </c>
      <c r="S7" s="104">
        <f>IF(Q7&gt;0,ROUND($S$4*Q7,2),0)</f>
        <v>752399.22</v>
      </c>
      <c r="T7" s="105">
        <f>IF(R7&gt;0,ROUND($T$4*R7,2),0)</f>
        <v>179806.1</v>
      </c>
      <c r="U7" s="105">
        <f>IF(R7&gt;0,ROUND($U$4*R7,2),0)</f>
        <v>269709.14</v>
      </c>
      <c r="V7" s="105">
        <f>IF(Q7&gt;0,ROUND($V$4*Q7,2),0)</f>
        <v>273258.14</v>
      </c>
      <c r="W7" s="106">
        <f>S7+T7+U7+V7</f>
        <v>1475172.6</v>
      </c>
      <c r="X7" s="94"/>
      <c r="Y7" s="107">
        <f>IF($D7="NSGO",ROUND($Q7*$Y$4,2),0)</f>
        <v>369359.62</v>
      </c>
      <c r="Z7" s="107">
        <f>IF($D7="NSGO",ROUND($Q7*$Z$4,2),0)</f>
        <v>369359.62</v>
      </c>
      <c r="AA7" s="107">
        <f>SUM(Y7:Z7)</f>
        <v>738719.24</v>
      </c>
    </row>
    <row r="8" spans="1:27" s="19" customFormat="1" ht="26.1" customHeight="1" x14ac:dyDescent="0.2">
      <c r="A8" s="90">
        <v>114</v>
      </c>
      <c r="B8" s="90" t="s">
        <v>27</v>
      </c>
      <c r="C8" s="90" t="s">
        <v>28</v>
      </c>
      <c r="D8" s="90" t="s">
        <v>19</v>
      </c>
      <c r="E8" s="90" t="s">
        <v>21</v>
      </c>
      <c r="F8" s="100" t="s">
        <v>21</v>
      </c>
      <c r="G8" s="100">
        <v>455823</v>
      </c>
      <c r="H8" s="100">
        <v>1235338732</v>
      </c>
      <c r="I8" s="91" t="s">
        <v>18</v>
      </c>
      <c r="J8" s="90">
        <v>1015229</v>
      </c>
      <c r="K8" s="91" t="s">
        <v>16</v>
      </c>
      <c r="L8" s="91" t="s">
        <v>17</v>
      </c>
      <c r="M8" s="92">
        <v>17218</v>
      </c>
      <c r="N8" s="92">
        <v>24357</v>
      </c>
      <c r="O8" s="93">
        <v>0.70690150675370533</v>
      </c>
      <c r="P8" s="101">
        <f t="shared" ref="P8:P71" si="0">IFERROR((M8/(L8-K8)*365),0)</f>
        <v>17218</v>
      </c>
      <c r="Q8" s="102">
        <f t="shared" ref="Q8:Q71" si="1">IF(D8="NSGO",P8/Q$4,0)</f>
        <v>0</v>
      </c>
      <c r="R8" s="103">
        <f t="shared" ref="R8:R71" si="2">P8/R$4</f>
        <v>1.0135309571699567E-3</v>
      </c>
      <c r="S8" s="104">
        <f t="shared" ref="S8:S71" si="3">IF(Q8&gt;0,ROUND($S$4*Q8,2),0)</f>
        <v>0</v>
      </c>
      <c r="T8" s="105">
        <f t="shared" ref="T8:T71" si="4">IF(R8&gt;0,ROUND($T$4*R8,2),0)</f>
        <v>161970.35999999999</v>
      </c>
      <c r="U8" s="105">
        <f t="shared" ref="U8:U71" si="5">IF(R8&gt;0,ROUND($U$4*R8,2),0)</f>
        <v>242955.53</v>
      </c>
      <c r="V8" s="105">
        <f t="shared" ref="V8:V71" si="6">IF(Q8&gt;0,ROUND($V$4*Q8,2),0)</f>
        <v>0</v>
      </c>
      <c r="W8" s="106">
        <f t="shared" ref="W8:W71" si="7">S8+T8+U8+V8</f>
        <v>404925.89</v>
      </c>
      <c r="X8" s="94"/>
      <c r="Y8" s="107">
        <f t="shared" ref="Y8:Y71" si="8">IF($D8="NSGO",ROUND($Q8*$Y$4,2),0)</f>
        <v>0</v>
      </c>
      <c r="Z8" s="107">
        <f t="shared" ref="Z8:Z71" si="9">IF($D8="NSGO",ROUND($Q8*$Z$4,2),0)</f>
        <v>0</v>
      </c>
      <c r="AA8" s="107">
        <f t="shared" ref="AA8:AA71" si="10">SUM(Y8:Z8)</f>
        <v>0</v>
      </c>
    </row>
    <row r="9" spans="1:27" s="19" customFormat="1" ht="26.1" customHeight="1" x14ac:dyDescent="0.2">
      <c r="A9" s="90">
        <v>127</v>
      </c>
      <c r="B9" s="90" t="s">
        <v>31</v>
      </c>
      <c r="C9" s="90" t="s">
        <v>32</v>
      </c>
      <c r="D9" s="90" t="s">
        <v>26</v>
      </c>
      <c r="E9" s="90" t="s">
        <v>33</v>
      </c>
      <c r="F9" s="100" t="s">
        <v>1545</v>
      </c>
      <c r="G9" s="100">
        <v>675506</v>
      </c>
      <c r="H9" s="100">
        <v>1720100050</v>
      </c>
      <c r="I9" s="91" t="s">
        <v>18</v>
      </c>
      <c r="J9" s="90">
        <v>1026665</v>
      </c>
      <c r="K9" s="91" t="s">
        <v>34</v>
      </c>
      <c r="L9" s="91" t="s">
        <v>35</v>
      </c>
      <c r="M9" s="92">
        <v>10823</v>
      </c>
      <c r="N9" s="92">
        <v>18148</v>
      </c>
      <c r="O9" s="93">
        <v>0.59637425611637651</v>
      </c>
      <c r="P9" s="101">
        <f t="shared" si="0"/>
        <v>10823</v>
      </c>
      <c r="Q9" s="102">
        <f t="shared" si="1"/>
        <v>8.7913692674150253E-4</v>
      </c>
      <c r="R9" s="103">
        <f t="shared" si="2"/>
        <v>6.3709173826521318E-4</v>
      </c>
      <c r="S9" s="104">
        <f t="shared" si="3"/>
        <v>426034.15</v>
      </c>
      <c r="T9" s="105">
        <f t="shared" si="4"/>
        <v>101812.36</v>
      </c>
      <c r="U9" s="105">
        <f t="shared" si="5"/>
        <v>152718.53</v>
      </c>
      <c r="V9" s="105">
        <f t="shared" si="6"/>
        <v>154728.1</v>
      </c>
      <c r="W9" s="106">
        <f t="shared" si="7"/>
        <v>835293.14</v>
      </c>
      <c r="X9" s="94"/>
      <c r="Y9" s="107">
        <f t="shared" si="8"/>
        <v>209144.04</v>
      </c>
      <c r="Z9" s="107">
        <f t="shared" si="9"/>
        <v>209144.04</v>
      </c>
      <c r="AA9" s="107">
        <f t="shared" si="10"/>
        <v>418288.08</v>
      </c>
    </row>
    <row r="10" spans="1:27" s="19" customFormat="1" ht="26.1" customHeight="1" x14ac:dyDescent="0.2">
      <c r="A10" s="90">
        <v>169</v>
      </c>
      <c r="B10" s="90" t="s">
        <v>41</v>
      </c>
      <c r="C10" s="90" t="s">
        <v>42</v>
      </c>
      <c r="D10" s="90" t="s">
        <v>26</v>
      </c>
      <c r="E10" s="90" t="s">
        <v>29</v>
      </c>
      <c r="F10" s="100" t="s">
        <v>29</v>
      </c>
      <c r="G10" s="100">
        <v>455333</v>
      </c>
      <c r="H10" s="100">
        <v>1538532395</v>
      </c>
      <c r="I10" s="91" t="s">
        <v>18</v>
      </c>
      <c r="J10" s="90">
        <v>1027434</v>
      </c>
      <c r="K10" s="91" t="s">
        <v>24</v>
      </c>
      <c r="L10" s="91" t="s">
        <v>25</v>
      </c>
      <c r="M10" s="92">
        <v>16035</v>
      </c>
      <c r="N10" s="92">
        <v>25018</v>
      </c>
      <c r="O10" s="93">
        <v>0.64093852426253095</v>
      </c>
      <c r="P10" s="101">
        <f t="shared" si="0"/>
        <v>16035</v>
      </c>
      <c r="Q10" s="102">
        <f t="shared" si="1"/>
        <v>1.302500288302688E-3</v>
      </c>
      <c r="R10" s="103">
        <f t="shared" si="2"/>
        <v>9.4389411651877426E-4</v>
      </c>
      <c r="S10" s="104">
        <f t="shared" si="3"/>
        <v>631198.15</v>
      </c>
      <c r="T10" s="105">
        <f t="shared" si="4"/>
        <v>150841.82999999999</v>
      </c>
      <c r="U10" s="105">
        <f t="shared" si="5"/>
        <v>226262.75</v>
      </c>
      <c r="V10" s="105">
        <f t="shared" si="6"/>
        <v>229240.05</v>
      </c>
      <c r="W10" s="106">
        <f t="shared" si="7"/>
        <v>1237542.78</v>
      </c>
      <c r="X10" s="94"/>
      <c r="Y10" s="107">
        <f t="shared" si="8"/>
        <v>309860.90999999997</v>
      </c>
      <c r="Z10" s="107">
        <f t="shared" si="9"/>
        <v>309860.90999999997</v>
      </c>
      <c r="AA10" s="107">
        <f t="shared" si="10"/>
        <v>619721.81999999995</v>
      </c>
    </row>
    <row r="11" spans="1:27" s="19" customFormat="1" ht="26.1" customHeight="1" x14ac:dyDescent="0.2">
      <c r="A11" s="90">
        <v>170</v>
      </c>
      <c r="B11" s="90" t="s">
        <v>43</v>
      </c>
      <c r="C11" s="90" t="s">
        <v>44</v>
      </c>
      <c r="D11" s="90" t="s">
        <v>26</v>
      </c>
      <c r="E11" s="90" t="s">
        <v>45</v>
      </c>
      <c r="F11" s="100" t="s">
        <v>1545</v>
      </c>
      <c r="G11" s="100">
        <v>676031</v>
      </c>
      <c r="H11" s="100">
        <v>1720623622</v>
      </c>
      <c r="I11" s="91" t="s">
        <v>46</v>
      </c>
      <c r="J11" s="90">
        <v>1030834</v>
      </c>
      <c r="K11" s="91">
        <v>43831</v>
      </c>
      <c r="L11" s="91">
        <v>43982</v>
      </c>
      <c r="M11" s="92">
        <v>2956</v>
      </c>
      <c r="N11" s="92">
        <v>7920</v>
      </c>
      <c r="O11" s="93">
        <v>0.37323232323232325</v>
      </c>
      <c r="P11" s="101">
        <f t="shared" si="0"/>
        <v>7145.2980132450339</v>
      </c>
      <c r="Q11" s="102">
        <f t="shared" si="1"/>
        <v>5.8040241485876403E-4</v>
      </c>
      <c r="R11" s="103">
        <f t="shared" si="2"/>
        <v>4.2060522329125501E-4</v>
      </c>
      <c r="S11" s="104">
        <f t="shared" si="3"/>
        <v>281265.90999999997</v>
      </c>
      <c r="T11" s="105">
        <f t="shared" si="4"/>
        <v>67216.08</v>
      </c>
      <c r="U11" s="105">
        <f t="shared" si="5"/>
        <v>100824.12</v>
      </c>
      <c r="V11" s="105">
        <f t="shared" si="6"/>
        <v>102150.83</v>
      </c>
      <c r="W11" s="106">
        <f t="shared" si="7"/>
        <v>551456.93999999994</v>
      </c>
      <c r="X11" s="94"/>
      <c r="Y11" s="107">
        <f t="shared" si="8"/>
        <v>138075.99</v>
      </c>
      <c r="Z11" s="107">
        <f t="shared" si="9"/>
        <v>138075.99</v>
      </c>
      <c r="AA11" s="107">
        <f t="shared" si="10"/>
        <v>276151.98</v>
      </c>
    </row>
    <row r="12" spans="1:27" s="19" customFormat="1" ht="26.1" customHeight="1" x14ac:dyDescent="0.2">
      <c r="A12" s="90">
        <v>186</v>
      </c>
      <c r="B12" s="90" t="s">
        <v>48</v>
      </c>
      <c r="C12" s="90" t="s">
        <v>49</v>
      </c>
      <c r="D12" s="90" t="s">
        <v>26</v>
      </c>
      <c r="E12" s="90" t="s">
        <v>21</v>
      </c>
      <c r="F12" s="100" t="s">
        <v>21</v>
      </c>
      <c r="G12" s="100">
        <v>675281</v>
      </c>
      <c r="H12" s="100">
        <v>1568849750</v>
      </c>
      <c r="I12" s="91" t="s">
        <v>18</v>
      </c>
      <c r="J12" s="90">
        <v>1026891</v>
      </c>
      <c r="K12" s="91" t="s">
        <v>16</v>
      </c>
      <c r="L12" s="91" t="s">
        <v>17</v>
      </c>
      <c r="M12" s="92">
        <v>13747</v>
      </c>
      <c r="N12" s="92">
        <v>22095</v>
      </c>
      <c r="O12" s="93">
        <v>0.62217696311382664</v>
      </c>
      <c r="P12" s="101">
        <f t="shared" si="0"/>
        <v>13747</v>
      </c>
      <c r="Q12" s="102">
        <f t="shared" si="1"/>
        <v>1.1166492961208014E-3</v>
      </c>
      <c r="R12" s="103">
        <f t="shared" si="2"/>
        <v>8.092118752593445E-4</v>
      </c>
      <c r="S12" s="104">
        <f t="shared" si="3"/>
        <v>541133.82999999996</v>
      </c>
      <c r="T12" s="105">
        <f t="shared" si="4"/>
        <v>129318.53</v>
      </c>
      <c r="U12" s="105">
        <f t="shared" si="5"/>
        <v>193977.8</v>
      </c>
      <c r="V12" s="105">
        <f t="shared" si="6"/>
        <v>196530.28</v>
      </c>
      <c r="W12" s="106">
        <f t="shared" si="7"/>
        <v>1060960.44</v>
      </c>
      <c r="X12" s="94"/>
      <c r="Y12" s="107">
        <f t="shared" si="8"/>
        <v>265647.52</v>
      </c>
      <c r="Z12" s="107">
        <f t="shared" si="9"/>
        <v>265647.52</v>
      </c>
      <c r="AA12" s="107">
        <f t="shared" si="10"/>
        <v>531295.04</v>
      </c>
    </row>
    <row r="13" spans="1:27" s="19" customFormat="1" ht="26.1" customHeight="1" x14ac:dyDescent="0.2">
      <c r="A13" s="90">
        <v>195</v>
      </c>
      <c r="B13" s="90" t="s">
        <v>50</v>
      </c>
      <c r="C13" s="90" t="s">
        <v>51</v>
      </c>
      <c r="D13" s="90" t="s">
        <v>26</v>
      </c>
      <c r="E13" s="90" t="s">
        <v>20</v>
      </c>
      <c r="F13" s="100" t="s">
        <v>20</v>
      </c>
      <c r="G13" s="100">
        <v>675509</v>
      </c>
      <c r="H13" s="100">
        <v>1235671629</v>
      </c>
      <c r="I13" s="90" t="s">
        <v>18</v>
      </c>
      <c r="J13" s="90">
        <v>1030474</v>
      </c>
      <c r="K13" s="91" t="s">
        <v>52</v>
      </c>
      <c r="L13" s="91" t="s">
        <v>53</v>
      </c>
      <c r="M13" s="92">
        <v>12277</v>
      </c>
      <c r="N13" s="92">
        <v>29389</v>
      </c>
      <c r="O13" s="93">
        <v>0.41774133179080608</v>
      </c>
      <c r="P13" s="101">
        <f t="shared" si="0"/>
        <v>12277</v>
      </c>
      <c r="Q13" s="102">
        <f t="shared" si="1"/>
        <v>9.9724328278715945E-4</v>
      </c>
      <c r="R13" s="103">
        <f t="shared" si="2"/>
        <v>7.2268088983479836E-4</v>
      </c>
      <c r="S13" s="104">
        <f t="shared" si="3"/>
        <v>483269.08</v>
      </c>
      <c r="T13" s="105">
        <f t="shared" si="4"/>
        <v>115490.19</v>
      </c>
      <c r="U13" s="105">
        <f t="shared" si="5"/>
        <v>173235.28</v>
      </c>
      <c r="V13" s="105">
        <f t="shared" si="6"/>
        <v>175514.82</v>
      </c>
      <c r="W13" s="106">
        <f t="shared" si="7"/>
        <v>947509.37000000011</v>
      </c>
      <c r="X13" s="94"/>
      <c r="Y13" s="107">
        <f t="shared" si="8"/>
        <v>237241.19</v>
      </c>
      <c r="Z13" s="107">
        <f t="shared" si="9"/>
        <v>237241.19</v>
      </c>
      <c r="AA13" s="107">
        <f t="shared" si="10"/>
        <v>474482.38</v>
      </c>
    </row>
    <row r="14" spans="1:27" s="19" customFormat="1" ht="26.1" customHeight="1" x14ac:dyDescent="0.2">
      <c r="A14" s="90">
        <v>203</v>
      </c>
      <c r="B14" s="90" t="s">
        <v>54</v>
      </c>
      <c r="C14" s="90" t="s">
        <v>55</v>
      </c>
      <c r="D14" s="90" t="s">
        <v>26</v>
      </c>
      <c r="E14" s="90" t="s">
        <v>56</v>
      </c>
      <c r="F14" s="100" t="s">
        <v>1546</v>
      </c>
      <c r="G14" s="100">
        <v>676355</v>
      </c>
      <c r="H14" s="100">
        <v>1669994018</v>
      </c>
      <c r="I14" s="91" t="s">
        <v>18</v>
      </c>
      <c r="J14" s="90">
        <v>1030998</v>
      </c>
      <c r="K14" s="91" t="s">
        <v>57</v>
      </c>
      <c r="L14" s="91" t="s">
        <v>53</v>
      </c>
      <c r="M14" s="92">
        <v>5038</v>
      </c>
      <c r="N14" s="92">
        <v>7298</v>
      </c>
      <c r="O14" s="93">
        <v>0.69032611674431354</v>
      </c>
      <c r="P14" s="101">
        <f t="shared" si="0"/>
        <v>10103.68131868132</v>
      </c>
      <c r="Q14" s="102">
        <f t="shared" si="1"/>
        <v>8.2070769133151867E-4</v>
      </c>
      <c r="R14" s="103">
        <f t="shared" si="2"/>
        <v>5.9474932035447135E-4</v>
      </c>
      <c r="S14" s="104">
        <f t="shared" si="3"/>
        <v>397719.05</v>
      </c>
      <c r="T14" s="105">
        <f t="shared" si="4"/>
        <v>95045.7</v>
      </c>
      <c r="U14" s="105">
        <f t="shared" si="5"/>
        <v>142568.54999999999</v>
      </c>
      <c r="V14" s="105">
        <f t="shared" si="6"/>
        <v>144444.54999999999</v>
      </c>
      <c r="W14" s="106">
        <f t="shared" si="7"/>
        <v>779777.85000000009</v>
      </c>
      <c r="X14" s="94"/>
      <c r="Y14" s="107">
        <f t="shared" si="8"/>
        <v>195243.9</v>
      </c>
      <c r="Z14" s="107">
        <f t="shared" si="9"/>
        <v>195243.9</v>
      </c>
      <c r="AA14" s="107">
        <f t="shared" si="10"/>
        <v>390487.8</v>
      </c>
    </row>
    <row r="15" spans="1:27" s="19" customFormat="1" ht="26.1" customHeight="1" x14ac:dyDescent="0.2">
      <c r="A15" s="90">
        <v>232</v>
      </c>
      <c r="B15" s="90" t="s">
        <v>1582</v>
      </c>
      <c r="C15" s="88" t="s">
        <v>32</v>
      </c>
      <c r="D15" s="84" t="s">
        <v>26</v>
      </c>
      <c r="E15" s="90" t="s">
        <v>15</v>
      </c>
      <c r="F15" s="100" t="s">
        <v>1546</v>
      </c>
      <c r="G15" s="100">
        <v>675909</v>
      </c>
      <c r="H15" s="100">
        <v>1720383599</v>
      </c>
      <c r="I15" s="91" t="s">
        <v>18</v>
      </c>
      <c r="J15" s="90">
        <v>1019310</v>
      </c>
      <c r="K15" s="91" t="s">
        <v>16</v>
      </c>
      <c r="L15" s="91" t="s">
        <v>17</v>
      </c>
      <c r="M15" s="92">
        <v>29915</v>
      </c>
      <c r="N15" s="92">
        <v>50678</v>
      </c>
      <c r="O15" s="93">
        <v>0.59029559177552393</v>
      </c>
      <c r="P15" s="101">
        <f t="shared" si="0"/>
        <v>29915</v>
      </c>
      <c r="Q15" s="102">
        <f t="shared" si="1"/>
        <v>2.4299529856298668E-3</v>
      </c>
      <c r="R15" s="103">
        <f t="shared" si="2"/>
        <v>1.7609349856974824E-3</v>
      </c>
      <c r="S15" s="104">
        <f t="shared" si="3"/>
        <v>1177567.3700000001</v>
      </c>
      <c r="T15" s="105">
        <f t="shared" si="4"/>
        <v>281411.5</v>
      </c>
      <c r="U15" s="105">
        <f t="shared" si="5"/>
        <v>422117.25</v>
      </c>
      <c r="V15" s="105">
        <f t="shared" si="6"/>
        <v>427671.73</v>
      </c>
      <c r="W15" s="106">
        <f t="shared" si="7"/>
        <v>2308767.85</v>
      </c>
      <c r="X15" s="94"/>
      <c r="Y15" s="107">
        <f t="shared" si="8"/>
        <v>578078.53</v>
      </c>
      <c r="Z15" s="107">
        <f t="shared" si="9"/>
        <v>578078.53</v>
      </c>
      <c r="AA15" s="107">
        <f t="shared" si="10"/>
        <v>1156157.06</v>
      </c>
    </row>
    <row r="16" spans="1:27" s="19" customFormat="1" ht="26.1" customHeight="1" x14ac:dyDescent="0.2">
      <c r="A16" s="90">
        <v>257</v>
      </c>
      <c r="B16" s="90" t="s">
        <v>1581</v>
      </c>
      <c r="C16" s="84" t="s">
        <v>231</v>
      </c>
      <c r="D16" s="84" t="s">
        <v>26</v>
      </c>
      <c r="E16" s="90" t="s">
        <v>59</v>
      </c>
      <c r="F16" s="100" t="s">
        <v>1547</v>
      </c>
      <c r="G16" s="100">
        <v>675888</v>
      </c>
      <c r="H16" s="100">
        <v>1467108837</v>
      </c>
      <c r="I16" s="91" t="s">
        <v>18</v>
      </c>
      <c r="J16" s="90">
        <v>1025843</v>
      </c>
      <c r="K16" s="91" t="s">
        <v>16</v>
      </c>
      <c r="L16" s="91" t="s">
        <v>17</v>
      </c>
      <c r="M16" s="92">
        <v>13078</v>
      </c>
      <c r="N16" s="92">
        <v>23911</v>
      </c>
      <c r="O16" s="93">
        <v>0.54694492074777301</v>
      </c>
      <c r="P16" s="101">
        <f t="shared" si="0"/>
        <v>13078</v>
      </c>
      <c r="Q16" s="102">
        <f t="shared" si="1"/>
        <v>1.0623073757669195E-3</v>
      </c>
      <c r="R16" s="103">
        <f t="shared" si="2"/>
        <v>7.6983144719878572E-4</v>
      </c>
      <c r="S16" s="104">
        <f t="shared" si="3"/>
        <v>514799.47</v>
      </c>
      <c r="T16" s="105">
        <f t="shared" si="4"/>
        <v>123025.22</v>
      </c>
      <c r="U16" s="105">
        <f t="shared" si="5"/>
        <v>184537.84</v>
      </c>
      <c r="V16" s="105">
        <f t="shared" si="6"/>
        <v>186966.1</v>
      </c>
      <c r="W16" s="106">
        <f t="shared" si="7"/>
        <v>1009328.6299999999</v>
      </c>
      <c r="X16" s="94"/>
      <c r="Y16" s="107">
        <f t="shared" si="8"/>
        <v>252719.74</v>
      </c>
      <c r="Z16" s="107">
        <f t="shared" si="9"/>
        <v>252719.74</v>
      </c>
      <c r="AA16" s="107">
        <f t="shared" si="10"/>
        <v>505439.48</v>
      </c>
    </row>
    <row r="17" spans="1:27" s="19" customFormat="1" ht="26.1" customHeight="1" x14ac:dyDescent="0.2">
      <c r="A17" s="90">
        <v>274</v>
      </c>
      <c r="B17" s="90" t="s">
        <v>60</v>
      </c>
      <c r="C17" s="90" t="s">
        <v>61</v>
      </c>
      <c r="D17" s="90" t="s">
        <v>26</v>
      </c>
      <c r="E17" s="90" t="s">
        <v>37</v>
      </c>
      <c r="F17" s="100" t="s">
        <v>37</v>
      </c>
      <c r="G17" s="100">
        <v>675622</v>
      </c>
      <c r="H17" s="100">
        <v>1033153762</v>
      </c>
      <c r="I17" s="91" t="s">
        <v>18</v>
      </c>
      <c r="J17" s="90">
        <v>1026056</v>
      </c>
      <c r="K17" s="91" t="s">
        <v>16</v>
      </c>
      <c r="L17" s="91" t="s">
        <v>17</v>
      </c>
      <c r="M17" s="92">
        <v>34490</v>
      </c>
      <c r="N17" s="92">
        <v>47418</v>
      </c>
      <c r="O17" s="93">
        <v>0.72736091779493017</v>
      </c>
      <c r="P17" s="101">
        <f t="shared" si="0"/>
        <v>34490</v>
      </c>
      <c r="Q17" s="102">
        <f t="shared" si="1"/>
        <v>2.8015737414131404E-3</v>
      </c>
      <c r="R17" s="103">
        <f t="shared" si="2"/>
        <v>2.0302406036004066E-3</v>
      </c>
      <c r="S17" s="104">
        <f t="shared" si="3"/>
        <v>1357656.64</v>
      </c>
      <c r="T17" s="105">
        <f t="shared" si="4"/>
        <v>324448.69</v>
      </c>
      <c r="U17" s="105">
        <f t="shared" si="5"/>
        <v>486673.04</v>
      </c>
      <c r="V17" s="105">
        <f t="shared" si="6"/>
        <v>493076.98</v>
      </c>
      <c r="W17" s="106">
        <f t="shared" si="7"/>
        <v>2661855.3499999996</v>
      </c>
      <c r="X17" s="94"/>
      <c r="Y17" s="107">
        <f t="shared" si="8"/>
        <v>666485.99</v>
      </c>
      <c r="Z17" s="107">
        <f t="shared" si="9"/>
        <v>666485.99</v>
      </c>
      <c r="AA17" s="107">
        <f t="shared" si="10"/>
        <v>1332971.98</v>
      </c>
    </row>
    <row r="18" spans="1:27" s="19" customFormat="1" ht="26.1" customHeight="1" x14ac:dyDescent="0.2">
      <c r="A18" s="90">
        <v>4000</v>
      </c>
      <c r="B18" s="90" t="s">
        <v>64</v>
      </c>
      <c r="C18" s="90" t="s">
        <v>65</v>
      </c>
      <c r="D18" s="90" t="s">
        <v>19</v>
      </c>
      <c r="E18" s="90" t="s">
        <v>29</v>
      </c>
      <c r="F18" s="100" t="s">
        <v>29</v>
      </c>
      <c r="G18" s="100">
        <v>676152</v>
      </c>
      <c r="H18" s="100">
        <v>1073549531</v>
      </c>
      <c r="I18" s="91" t="s">
        <v>18</v>
      </c>
      <c r="J18" s="90">
        <v>400001</v>
      </c>
      <c r="K18" s="91" t="s">
        <v>24</v>
      </c>
      <c r="L18" s="91" t="s">
        <v>25</v>
      </c>
      <c r="M18" s="92">
        <v>29598</v>
      </c>
      <c r="N18" s="92">
        <v>41376</v>
      </c>
      <c r="O18" s="93">
        <v>0.71534222737819031</v>
      </c>
      <c r="P18" s="101">
        <f t="shared" si="0"/>
        <v>29598.000000000004</v>
      </c>
      <c r="Q18" s="102">
        <f t="shared" si="1"/>
        <v>0</v>
      </c>
      <c r="R18" s="103">
        <f t="shared" si="2"/>
        <v>1.7422749024460669E-3</v>
      </c>
      <c r="S18" s="104">
        <f t="shared" si="3"/>
        <v>0</v>
      </c>
      <c r="T18" s="105">
        <f t="shared" si="4"/>
        <v>278429.46999999997</v>
      </c>
      <c r="U18" s="105">
        <f t="shared" si="5"/>
        <v>417644.2</v>
      </c>
      <c r="V18" s="105">
        <f t="shared" si="6"/>
        <v>0</v>
      </c>
      <c r="W18" s="106">
        <f t="shared" si="7"/>
        <v>696073.66999999993</v>
      </c>
      <c r="X18" s="94"/>
      <c r="Y18" s="107">
        <f t="shared" si="8"/>
        <v>0</v>
      </c>
      <c r="Z18" s="107">
        <f t="shared" si="9"/>
        <v>0</v>
      </c>
      <c r="AA18" s="107">
        <f t="shared" si="10"/>
        <v>0</v>
      </c>
    </row>
    <row r="19" spans="1:27" s="19" customFormat="1" ht="26.1" customHeight="1" x14ac:dyDescent="0.2">
      <c r="A19" s="90">
        <v>4002</v>
      </c>
      <c r="B19" s="90" t="s">
        <v>66</v>
      </c>
      <c r="C19" s="90" t="s">
        <v>61</v>
      </c>
      <c r="D19" s="90" t="s">
        <v>26</v>
      </c>
      <c r="E19" s="90" t="s">
        <v>37</v>
      </c>
      <c r="F19" s="100" t="s">
        <v>37</v>
      </c>
      <c r="G19" s="100">
        <v>455881</v>
      </c>
      <c r="H19" s="100">
        <v>1407253511</v>
      </c>
      <c r="I19" s="91" t="s">
        <v>18</v>
      </c>
      <c r="J19" s="90">
        <v>1026504</v>
      </c>
      <c r="K19" s="91" t="s">
        <v>16</v>
      </c>
      <c r="L19" s="91" t="s">
        <v>17</v>
      </c>
      <c r="M19" s="92">
        <v>22718</v>
      </c>
      <c r="N19" s="92">
        <v>25872</v>
      </c>
      <c r="O19" s="93">
        <v>0.87809214594928886</v>
      </c>
      <c r="P19" s="101">
        <f t="shared" si="0"/>
        <v>22718</v>
      </c>
      <c r="Q19" s="102">
        <f t="shared" si="1"/>
        <v>1.8453508917780147E-3</v>
      </c>
      <c r="R19" s="103">
        <f t="shared" si="2"/>
        <v>1.3372863448128166E-3</v>
      </c>
      <c r="S19" s="104">
        <f t="shared" si="3"/>
        <v>894266.27</v>
      </c>
      <c r="T19" s="105">
        <f t="shared" si="4"/>
        <v>213709.06</v>
      </c>
      <c r="U19" s="105">
        <f t="shared" si="5"/>
        <v>320563.58</v>
      </c>
      <c r="V19" s="105">
        <f t="shared" si="6"/>
        <v>324781.76</v>
      </c>
      <c r="W19" s="106">
        <f t="shared" si="7"/>
        <v>1753320.6700000002</v>
      </c>
      <c r="X19" s="94"/>
      <c r="Y19" s="107">
        <f t="shared" si="8"/>
        <v>439003.44</v>
      </c>
      <c r="Z19" s="107">
        <f t="shared" si="9"/>
        <v>439003.44</v>
      </c>
      <c r="AA19" s="107">
        <f t="shared" si="10"/>
        <v>878006.88</v>
      </c>
    </row>
    <row r="20" spans="1:27" s="19" customFormat="1" ht="26.1" customHeight="1" x14ac:dyDescent="0.2">
      <c r="A20" s="90">
        <v>4008</v>
      </c>
      <c r="B20" s="90" t="s">
        <v>67</v>
      </c>
      <c r="C20" s="90" t="s">
        <v>32</v>
      </c>
      <c r="D20" s="90" t="s">
        <v>26</v>
      </c>
      <c r="E20" s="90" t="s">
        <v>68</v>
      </c>
      <c r="F20" s="100" t="s">
        <v>20</v>
      </c>
      <c r="G20" s="100">
        <v>675678</v>
      </c>
      <c r="H20" s="100">
        <v>1417346339</v>
      </c>
      <c r="I20" s="91" t="s">
        <v>18</v>
      </c>
      <c r="J20" s="90">
        <v>1026618</v>
      </c>
      <c r="K20" s="91" t="s">
        <v>34</v>
      </c>
      <c r="L20" s="91" t="s">
        <v>35</v>
      </c>
      <c r="M20" s="92">
        <v>12829</v>
      </c>
      <c r="N20" s="92">
        <v>20066</v>
      </c>
      <c r="O20" s="93">
        <v>0.63934017741453208</v>
      </c>
      <c r="P20" s="101">
        <f t="shared" si="0"/>
        <v>12829</v>
      </c>
      <c r="Q20" s="102">
        <f t="shared" si="1"/>
        <v>1.0420814592226495E-3</v>
      </c>
      <c r="R20" s="103">
        <f t="shared" si="2"/>
        <v>7.5517415783095442E-4</v>
      </c>
      <c r="S20" s="104">
        <f t="shared" si="3"/>
        <v>504997.89</v>
      </c>
      <c r="T20" s="105">
        <f t="shared" si="4"/>
        <v>120682.87</v>
      </c>
      <c r="U20" s="105">
        <f t="shared" si="5"/>
        <v>181024.31</v>
      </c>
      <c r="V20" s="105">
        <f t="shared" si="6"/>
        <v>183406.34</v>
      </c>
      <c r="W20" s="106">
        <f t="shared" si="7"/>
        <v>990111.41</v>
      </c>
      <c r="X20" s="94"/>
      <c r="Y20" s="107">
        <f t="shared" si="8"/>
        <v>247908.05</v>
      </c>
      <c r="Z20" s="107">
        <f t="shared" si="9"/>
        <v>247908.05</v>
      </c>
      <c r="AA20" s="107">
        <f t="shared" si="10"/>
        <v>495816.1</v>
      </c>
    </row>
    <row r="21" spans="1:27" s="19" customFormat="1" ht="26.1" customHeight="1" x14ac:dyDescent="0.2">
      <c r="A21" s="90">
        <v>4009</v>
      </c>
      <c r="B21" s="90" t="s">
        <v>69</v>
      </c>
      <c r="C21" s="90" t="s">
        <v>70</v>
      </c>
      <c r="D21" s="90" t="s">
        <v>19</v>
      </c>
      <c r="E21" s="90" t="s">
        <v>71</v>
      </c>
      <c r="F21" s="100" t="s">
        <v>1547</v>
      </c>
      <c r="G21" s="100">
        <v>675264</v>
      </c>
      <c r="H21" s="100">
        <v>1326539255</v>
      </c>
      <c r="I21" s="91" t="s">
        <v>18</v>
      </c>
      <c r="J21" s="90">
        <v>1029683</v>
      </c>
      <c r="K21" s="91" t="s">
        <v>16</v>
      </c>
      <c r="L21" s="91" t="s">
        <v>17</v>
      </c>
      <c r="M21" s="92">
        <v>9792</v>
      </c>
      <c r="N21" s="92">
        <v>13665</v>
      </c>
      <c r="O21" s="93">
        <v>0.71657519209659715</v>
      </c>
      <c r="P21" s="101">
        <f t="shared" si="0"/>
        <v>9792</v>
      </c>
      <c r="Q21" s="102">
        <f t="shared" si="1"/>
        <v>0</v>
      </c>
      <c r="R21" s="103">
        <f t="shared" si="2"/>
        <v>5.7640231923616078E-4</v>
      </c>
      <c r="S21" s="104">
        <f t="shared" si="3"/>
        <v>0</v>
      </c>
      <c r="T21" s="105">
        <f t="shared" si="4"/>
        <v>92113.7</v>
      </c>
      <c r="U21" s="105">
        <f t="shared" si="5"/>
        <v>138170.54999999999</v>
      </c>
      <c r="V21" s="105">
        <f t="shared" si="6"/>
        <v>0</v>
      </c>
      <c r="W21" s="106">
        <f t="shared" si="7"/>
        <v>230284.25</v>
      </c>
      <c r="X21" s="94"/>
      <c r="Y21" s="107">
        <f t="shared" si="8"/>
        <v>0</v>
      </c>
      <c r="Z21" s="107">
        <f t="shared" si="9"/>
        <v>0</v>
      </c>
      <c r="AA21" s="107">
        <f t="shared" si="10"/>
        <v>0</v>
      </c>
    </row>
    <row r="22" spans="1:27" s="19" customFormat="1" ht="26.1" customHeight="1" x14ac:dyDescent="0.2">
      <c r="A22" s="90">
        <v>4013</v>
      </c>
      <c r="B22" s="90" t="s">
        <v>72</v>
      </c>
      <c r="C22" s="90" t="s">
        <v>55</v>
      </c>
      <c r="D22" s="90" t="s">
        <v>26</v>
      </c>
      <c r="E22" s="90" t="s">
        <v>73</v>
      </c>
      <c r="F22" s="100" t="s">
        <v>1546</v>
      </c>
      <c r="G22" s="100">
        <v>675140</v>
      </c>
      <c r="H22" s="100">
        <v>1841704152</v>
      </c>
      <c r="I22" s="91" t="s">
        <v>18</v>
      </c>
      <c r="J22" s="90">
        <v>1030406</v>
      </c>
      <c r="K22" s="91" t="s">
        <v>52</v>
      </c>
      <c r="L22" s="91" t="s">
        <v>53</v>
      </c>
      <c r="M22" s="92">
        <v>7025</v>
      </c>
      <c r="N22" s="92">
        <v>15330</v>
      </c>
      <c r="O22" s="93">
        <v>0.45825179386823223</v>
      </c>
      <c r="P22" s="101">
        <f t="shared" si="0"/>
        <v>7025</v>
      </c>
      <c r="Q22" s="102">
        <f t="shared" si="1"/>
        <v>5.7063077800601077E-4</v>
      </c>
      <c r="R22" s="103">
        <f t="shared" si="2"/>
        <v>4.1352392694383468E-4</v>
      </c>
      <c r="S22" s="104">
        <f t="shared" si="3"/>
        <v>276530.53000000003</v>
      </c>
      <c r="T22" s="105">
        <f t="shared" si="4"/>
        <v>66084.429999999993</v>
      </c>
      <c r="U22" s="105">
        <f t="shared" si="5"/>
        <v>99126.65</v>
      </c>
      <c r="V22" s="105">
        <f t="shared" si="6"/>
        <v>100431.02</v>
      </c>
      <c r="W22" s="106">
        <f t="shared" si="7"/>
        <v>542172.63</v>
      </c>
      <c r="X22" s="94"/>
      <c r="Y22" s="107">
        <f t="shared" si="8"/>
        <v>135751.35</v>
      </c>
      <c r="Z22" s="107">
        <f t="shared" si="9"/>
        <v>135751.35</v>
      </c>
      <c r="AA22" s="107">
        <f t="shared" si="10"/>
        <v>271502.7</v>
      </c>
    </row>
    <row r="23" spans="1:27" s="19" customFormat="1" ht="26.1" customHeight="1" x14ac:dyDescent="0.2">
      <c r="A23" s="90">
        <v>4025</v>
      </c>
      <c r="B23" s="90" t="s">
        <v>75</v>
      </c>
      <c r="C23" s="90" t="s">
        <v>76</v>
      </c>
      <c r="D23" s="90" t="s">
        <v>26</v>
      </c>
      <c r="E23" s="90" t="s">
        <v>77</v>
      </c>
      <c r="F23" s="100" t="s">
        <v>1546</v>
      </c>
      <c r="G23" s="100">
        <v>675141</v>
      </c>
      <c r="H23" s="100">
        <v>1760899157</v>
      </c>
      <c r="I23" s="91" t="s">
        <v>18</v>
      </c>
      <c r="J23" s="90">
        <v>1026187</v>
      </c>
      <c r="K23" s="91" t="s">
        <v>24</v>
      </c>
      <c r="L23" s="91" t="s">
        <v>25</v>
      </c>
      <c r="M23" s="92">
        <v>23176</v>
      </c>
      <c r="N23" s="92">
        <v>28207</v>
      </c>
      <c r="O23" s="93">
        <v>0.82164001843514023</v>
      </c>
      <c r="P23" s="101">
        <f t="shared" si="0"/>
        <v>23176</v>
      </c>
      <c r="Q23" s="102">
        <f t="shared" si="1"/>
        <v>1.8825535816465917E-3</v>
      </c>
      <c r="R23" s="103">
        <f t="shared" si="2"/>
        <v>1.3642463389110765E-3</v>
      </c>
      <c r="S23" s="104">
        <f t="shared" si="3"/>
        <v>912294.88</v>
      </c>
      <c r="T23" s="105">
        <f t="shared" si="4"/>
        <v>218017.48</v>
      </c>
      <c r="U23" s="105">
        <f t="shared" si="5"/>
        <v>327026.21999999997</v>
      </c>
      <c r="V23" s="105">
        <f t="shared" si="6"/>
        <v>331329.43</v>
      </c>
      <c r="W23" s="106">
        <f t="shared" si="7"/>
        <v>1788668.01</v>
      </c>
      <c r="X23" s="94"/>
      <c r="Y23" s="107">
        <f t="shared" si="8"/>
        <v>447853.85</v>
      </c>
      <c r="Z23" s="107">
        <f t="shared" si="9"/>
        <v>447853.85</v>
      </c>
      <c r="AA23" s="107">
        <f t="shared" si="10"/>
        <v>895707.7</v>
      </c>
    </row>
    <row r="24" spans="1:27" s="19" customFormat="1" ht="26.1" customHeight="1" x14ac:dyDescent="0.2">
      <c r="A24" s="90">
        <v>4026</v>
      </c>
      <c r="B24" s="90" t="s">
        <v>78</v>
      </c>
      <c r="C24" s="90" t="s">
        <v>23</v>
      </c>
      <c r="D24" s="90" t="s">
        <v>26</v>
      </c>
      <c r="E24" s="90" t="s">
        <v>38</v>
      </c>
      <c r="F24" s="100" t="s">
        <v>1545</v>
      </c>
      <c r="G24" s="100">
        <v>675021</v>
      </c>
      <c r="H24" s="100">
        <v>1043245483</v>
      </c>
      <c r="I24" s="91" t="s">
        <v>18</v>
      </c>
      <c r="J24" s="90">
        <v>1026421</v>
      </c>
      <c r="K24" s="91" t="s">
        <v>24</v>
      </c>
      <c r="L24" s="91" t="s">
        <v>25</v>
      </c>
      <c r="M24" s="92">
        <v>7775</v>
      </c>
      <c r="N24" s="92">
        <v>10222</v>
      </c>
      <c r="O24" s="93">
        <v>0.76061436118176484</v>
      </c>
      <c r="P24" s="101">
        <f t="shared" si="0"/>
        <v>7774.9999999999991</v>
      </c>
      <c r="Q24" s="102">
        <f t="shared" si="1"/>
        <v>6.3155221338031793E-4</v>
      </c>
      <c r="R24" s="103">
        <f t="shared" si="2"/>
        <v>4.5767238889513371E-4</v>
      </c>
      <c r="S24" s="104">
        <f t="shared" si="3"/>
        <v>306053.36</v>
      </c>
      <c r="T24" s="105">
        <f t="shared" si="4"/>
        <v>73139.710000000006</v>
      </c>
      <c r="U24" s="105">
        <f t="shared" si="5"/>
        <v>109709.56</v>
      </c>
      <c r="V24" s="105">
        <f t="shared" si="6"/>
        <v>111153.19</v>
      </c>
      <c r="W24" s="106">
        <f t="shared" si="7"/>
        <v>600055.82000000007</v>
      </c>
      <c r="X24" s="94"/>
      <c r="Y24" s="107">
        <f t="shared" si="8"/>
        <v>150244.38</v>
      </c>
      <c r="Z24" s="107">
        <f t="shared" si="9"/>
        <v>150244.38</v>
      </c>
      <c r="AA24" s="107">
        <f t="shared" si="10"/>
        <v>300488.76</v>
      </c>
    </row>
    <row r="25" spans="1:27" s="19" customFormat="1" ht="26.1" customHeight="1" x14ac:dyDescent="0.2">
      <c r="A25" s="90">
        <v>4028</v>
      </c>
      <c r="B25" s="90" t="s">
        <v>79</v>
      </c>
      <c r="C25" s="90" t="s">
        <v>80</v>
      </c>
      <c r="D25" s="90" t="s">
        <v>26</v>
      </c>
      <c r="E25" s="90" t="s">
        <v>81</v>
      </c>
      <c r="F25" s="100" t="s">
        <v>1545</v>
      </c>
      <c r="G25" s="100">
        <v>675746</v>
      </c>
      <c r="H25" s="100">
        <v>1649251026</v>
      </c>
      <c r="I25" s="91" t="s">
        <v>18</v>
      </c>
      <c r="J25" s="90">
        <v>1026068</v>
      </c>
      <c r="K25" s="91" t="s">
        <v>34</v>
      </c>
      <c r="L25" s="91" t="s">
        <v>35</v>
      </c>
      <c r="M25" s="92">
        <v>24961</v>
      </c>
      <c r="N25" s="92">
        <v>35133</v>
      </c>
      <c r="O25" s="93">
        <v>0.71047163635328603</v>
      </c>
      <c r="P25" s="101">
        <f t="shared" si="0"/>
        <v>24961.000000000004</v>
      </c>
      <c r="Q25" s="102">
        <f t="shared" si="1"/>
        <v>2.027546597837443E-3</v>
      </c>
      <c r="R25" s="103">
        <f t="shared" si="2"/>
        <v>1.4693196783551684E-3</v>
      </c>
      <c r="S25" s="104">
        <f t="shared" si="3"/>
        <v>982559.22</v>
      </c>
      <c r="T25" s="105">
        <f t="shared" si="4"/>
        <v>234809.04</v>
      </c>
      <c r="U25" s="105">
        <f t="shared" si="5"/>
        <v>352213.56</v>
      </c>
      <c r="V25" s="105">
        <f t="shared" si="6"/>
        <v>356848.2</v>
      </c>
      <c r="W25" s="106">
        <f t="shared" si="7"/>
        <v>1926430.02</v>
      </c>
      <c r="X25" s="94"/>
      <c r="Y25" s="107">
        <f t="shared" si="8"/>
        <v>482347.25</v>
      </c>
      <c r="Z25" s="107">
        <f t="shared" si="9"/>
        <v>482347.25</v>
      </c>
      <c r="AA25" s="107">
        <f t="shared" si="10"/>
        <v>964694.5</v>
      </c>
    </row>
    <row r="26" spans="1:27" s="19" customFormat="1" ht="26.1" customHeight="1" x14ac:dyDescent="0.2">
      <c r="A26" s="90">
        <v>4029</v>
      </c>
      <c r="B26" s="90" t="s">
        <v>82</v>
      </c>
      <c r="C26" s="90" t="s">
        <v>83</v>
      </c>
      <c r="D26" s="90" t="s">
        <v>26</v>
      </c>
      <c r="E26" s="90" t="s">
        <v>77</v>
      </c>
      <c r="F26" s="100" t="s">
        <v>1546</v>
      </c>
      <c r="G26" s="100">
        <v>675360</v>
      </c>
      <c r="H26" s="100">
        <v>1528458924</v>
      </c>
      <c r="I26" s="91" t="s">
        <v>18</v>
      </c>
      <c r="J26" s="90">
        <v>1026602</v>
      </c>
      <c r="K26" s="91" t="s">
        <v>52</v>
      </c>
      <c r="L26" s="91" t="s">
        <v>53</v>
      </c>
      <c r="M26" s="92">
        <v>24422</v>
      </c>
      <c r="N26" s="92">
        <v>31878</v>
      </c>
      <c r="O26" s="93">
        <v>0.76610828784741825</v>
      </c>
      <c r="P26" s="101">
        <f t="shared" si="0"/>
        <v>24421.999999999996</v>
      </c>
      <c r="Q26" s="102">
        <f t="shared" si="1"/>
        <v>1.9837643929484406E-3</v>
      </c>
      <c r="R26" s="103">
        <f t="shared" si="2"/>
        <v>1.4375916503661678E-3</v>
      </c>
      <c r="S26" s="104">
        <f t="shared" si="3"/>
        <v>961342.14</v>
      </c>
      <c r="T26" s="105">
        <f t="shared" si="4"/>
        <v>229738.65</v>
      </c>
      <c r="U26" s="105">
        <f t="shared" si="5"/>
        <v>344607.97</v>
      </c>
      <c r="V26" s="105">
        <f t="shared" si="6"/>
        <v>349142.53</v>
      </c>
      <c r="W26" s="106">
        <f t="shared" si="7"/>
        <v>1884831.29</v>
      </c>
      <c r="X26" s="94"/>
      <c r="Y26" s="107">
        <f t="shared" si="8"/>
        <v>471931.6</v>
      </c>
      <c r="Z26" s="107">
        <f t="shared" si="9"/>
        <v>471931.6</v>
      </c>
      <c r="AA26" s="107">
        <f t="shared" si="10"/>
        <v>943863.2</v>
      </c>
    </row>
    <row r="27" spans="1:27" s="19" customFormat="1" ht="26.1" customHeight="1" x14ac:dyDescent="0.2">
      <c r="A27" s="90">
        <v>4035</v>
      </c>
      <c r="B27" s="90" t="s">
        <v>85</v>
      </c>
      <c r="C27" s="90" t="s">
        <v>86</v>
      </c>
      <c r="D27" s="90" t="s">
        <v>26</v>
      </c>
      <c r="E27" s="90" t="s">
        <v>21</v>
      </c>
      <c r="F27" s="100" t="s">
        <v>21</v>
      </c>
      <c r="G27" s="100">
        <v>675783</v>
      </c>
      <c r="H27" s="100">
        <v>1699163980</v>
      </c>
      <c r="I27" s="91" t="s">
        <v>18</v>
      </c>
      <c r="J27" s="90">
        <v>1026565</v>
      </c>
      <c r="K27" s="91" t="s">
        <v>52</v>
      </c>
      <c r="L27" s="91" t="s">
        <v>53</v>
      </c>
      <c r="M27" s="92">
        <v>21364</v>
      </c>
      <c r="N27" s="92">
        <v>32431</v>
      </c>
      <c r="O27" s="93">
        <v>0.65875242823224689</v>
      </c>
      <c r="P27" s="101">
        <f t="shared" si="0"/>
        <v>21364</v>
      </c>
      <c r="Q27" s="102">
        <f t="shared" si="1"/>
        <v>1.7353673937822655E-3</v>
      </c>
      <c r="R27" s="103">
        <f t="shared" si="2"/>
        <v>1.2575836548367378E-3</v>
      </c>
      <c r="S27" s="104">
        <f t="shared" si="3"/>
        <v>840967.72</v>
      </c>
      <c r="T27" s="105">
        <f t="shared" si="4"/>
        <v>200971.93</v>
      </c>
      <c r="U27" s="105">
        <f t="shared" si="5"/>
        <v>301457.89</v>
      </c>
      <c r="V27" s="105">
        <f t="shared" si="6"/>
        <v>305424.65999999997</v>
      </c>
      <c r="W27" s="106">
        <f t="shared" si="7"/>
        <v>1648822.2</v>
      </c>
      <c r="X27" s="94"/>
      <c r="Y27" s="107">
        <f t="shared" si="8"/>
        <v>412838.7</v>
      </c>
      <c r="Z27" s="107">
        <f t="shared" si="9"/>
        <v>412838.7</v>
      </c>
      <c r="AA27" s="107">
        <f t="shared" si="10"/>
        <v>825677.4</v>
      </c>
    </row>
    <row r="28" spans="1:27" s="19" customFormat="1" ht="26.1" customHeight="1" x14ac:dyDescent="0.2">
      <c r="A28" s="90">
        <v>4037</v>
      </c>
      <c r="B28" s="90" t="s">
        <v>1580</v>
      </c>
      <c r="C28" s="84" t="s">
        <v>32</v>
      </c>
      <c r="D28" s="84" t="s">
        <v>26</v>
      </c>
      <c r="E28" s="90" t="s">
        <v>87</v>
      </c>
      <c r="F28" s="100" t="s">
        <v>1546</v>
      </c>
      <c r="G28" s="100">
        <v>675536</v>
      </c>
      <c r="H28" s="100">
        <v>1629373493</v>
      </c>
      <c r="I28" s="91" t="s">
        <v>18</v>
      </c>
      <c r="J28" s="90">
        <v>1019311</v>
      </c>
      <c r="K28" s="91" t="s">
        <v>16</v>
      </c>
      <c r="L28" s="91" t="s">
        <v>17</v>
      </c>
      <c r="M28" s="92">
        <v>15142</v>
      </c>
      <c r="N28" s="92">
        <v>26019</v>
      </c>
      <c r="O28" s="93">
        <v>0.58195933740727934</v>
      </c>
      <c r="P28" s="101">
        <f t="shared" si="0"/>
        <v>15142</v>
      </c>
      <c r="Q28" s="102">
        <f t="shared" si="1"/>
        <v>1.2299631659170129E-3</v>
      </c>
      <c r="R28" s="103">
        <f t="shared" si="2"/>
        <v>8.9132801448876082E-4</v>
      </c>
      <c r="S28" s="104">
        <f t="shared" si="3"/>
        <v>596046.30000000005</v>
      </c>
      <c r="T28" s="105">
        <f t="shared" si="4"/>
        <v>142441.35</v>
      </c>
      <c r="U28" s="105">
        <f t="shared" si="5"/>
        <v>213662.02</v>
      </c>
      <c r="V28" s="105">
        <f t="shared" si="6"/>
        <v>216473.52</v>
      </c>
      <c r="W28" s="106">
        <f t="shared" si="7"/>
        <v>1168623.19</v>
      </c>
      <c r="X28" s="94"/>
      <c r="Y28" s="107">
        <f t="shared" si="8"/>
        <v>292604.55</v>
      </c>
      <c r="Z28" s="107">
        <f t="shared" si="9"/>
        <v>292604.55</v>
      </c>
      <c r="AA28" s="107">
        <f t="shared" si="10"/>
        <v>585209.1</v>
      </c>
    </row>
    <row r="29" spans="1:27" s="19" customFormat="1" ht="26.1" customHeight="1" x14ac:dyDescent="0.2">
      <c r="A29" s="90">
        <v>4038</v>
      </c>
      <c r="B29" s="90" t="s">
        <v>88</v>
      </c>
      <c r="C29" s="90" t="s">
        <v>89</v>
      </c>
      <c r="D29" s="90" t="s">
        <v>19</v>
      </c>
      <c r="E29" s="90" t="s">
        <v>90</v>
      </c>
      <c r="F29" s="100" t="s">
        <v>47</v>
      </c>
      <c r="G29" s="100">
        <v>675546</v>
      </c>
      <c r="H29" s="100">
        <v>1891330494</v>
      </c>
      <c r="I29" s="91" t="s">
        <v>18</v>
      </c>
      <c r="J29" s="90">
        <v>1030825</v>
      </c>
      <c r="K29" s="91" t="s">
        <v>16</v>
      </c>
      <c r="L29" s="91" t="s">
        <v>17</v>
      </c>
      <c r="M29" s="92">
        <v>25840</v>
      </c>
      <c r="N29" s="92">
        <v>34384</v>
      </c>
      <c r="O29" s="93">
        <v>0.75151233131689155</v>
      </c>
      <c r="P29" s="101">
        <f t="shared" si="0"/>
        <v>25840.000000000004</v>
      </c>
      <c r="Q29" s="102">
        <f t="shared" si="1"/>
        <v>0</v>
      </c>
      <c r="R29" s="103">
        <f t="shared" si="2"/>
        <v>1.521061675762091E-3</v>
      </c>
      <c r="S29" s="104">
        <f t="shared" si="3"/>
        <v>0</v>
      </c>
      <c r="T29" s="105">
        <f t="shared" si="4"/>
        <v>243077.82</v>
      </c>
      <c r="U29" s="105">
        <f t="shared" si="5"/>
        <v>364616.74</v>
      </c>
      <c r="V29" s="105">
        <f t="shared" si="6"/>
        <v>0</v>
      </c>
      <c r="W29" s="106">
        <f t="shared" si="7"/>
        <v>607694.56000000006</v>
      </c>
      <c r="X29" s="94"/>
      <c r="Y29" s="107">
        <f t="shared" si="8"/>
        <v>0</v>
      </c>
      <c r="Z29" s="107">
        <f t="shared" si="9"/>
        <v>0</v>
      </c>
      <c r="AA29" s="107">
        <f t="shared" si="10"/>
        <v>0</v>
      </c>
    </row>
    <row r="30" spans="1:27" s="19" customFormat="1" ht="26.1" customHeight="1" x14ac:dyDescent="0.2">
      <c r="A30" s="90">
        <v>4048</v>
      </c>
      <c r="B30" s="90" t="s">
        <v>91</v>
      </c>
      <c r="C30" s="90" t="s">
        <v>92</v>
      </c>
      <c r="D30" s="90" t="s">
        <v>26</v>
      </c>
      <c r="E30" s="90" t="s">
        <v>93</v>
      </c>
      <c r="F30" s="100" t="s">
        <v>20</v>
      </c>
      <c r="G30" s="100">
        <v>455618</v>
      </c>
      <c r="H30" s="100">
        <v>1144226341</v>
      </c>
      <c r="I30" s="91" t="s">
        <v>18</v>
      </c>
      <c r="J30" s="90">
        <v>404801</v>
      </c>
      <c r="K30" s="91" t="s">
        <v>16</v>
      </c>
      <c r="L30" s="91" t="s">
        <v>17</v>
      </c>
      <c r="M30" s="92">
        <v>18628</v>
      </c>
      <c r="N30" s="92">
        <v>44871</v>
      </c>
      <c r="O30" s="93">
        <v>0.41514563972276081</v>
      </c>
      <c r="P30" s="101">
        <f t="shared" si="0"/>
        <v>18628</v>
      </c>
      <c r="Q30" s="102">
        <f t="shared" si="1"/>
        <v>1.5131259975367927E-3</v>
      </c>
      <c r="R30" s="103">
        <f t="shared" si="2"/>
        <v>1.0965300656383989E-3</v>
      </c>
      <c r="S30" s="104">
        <f t="shared" si="3"/>
        <v>733268.42</v>
      </c>
      <c r="T30" s="105">
        <f t="shared" si="4"/>
        <v>175234.28</v>
      </c>
      <c r="U30" s="105">
        <f t="shared" si="5"/>
        <v>262851.42</v>
      </c>
      <c r="V30" s="105">
        <f t="shared" si="6"/>
        <v>266310.18</v>
      </c>
      <c r="W30" s="106">
        <f t="shared" si="7"/>
        <v>1437664.3</v>
      </c>
      <c r="X30" s="94"/>
      <c r="Y30" s="107">
        <f t="shared" si="8"/>
        <v>359968.14</v>
      </c>
      <c r="Z30" s="107">
        <f t="shared" si="9"/>
        <v>359968.14</v>
      </c>
      <c r="AA30" s="107">
        <f t="shared" si="10"/>
        <v>719936.28</v>
      </c>
    </row>
    <row r="31" spans="1:27" s="19" customFormat="1" ht="26.1" customHeight="1" x14ac:dyDescent="0.2">
      <c r="A31" s="90">
        <v>4049</v>
      </c>
      <c r="B31" s="90" t="s">
        <v>94</v>
      </c>
      <c r="C31" s="90" t="s">
        <v>95</v>
      </c>
      <c r="D31" s="90" t="s">
        <v>26</v>
      </c>
      <c r="E31" s="90" t="s">
        <v>96</v>
      </c>
      <c r="F31" s="100" t="s">
        <v>20</v>
      </c>
      <c r="G31" s="100">
        <v>675656</v>
      </c>
      <c r="H31" s="100">
        <v>1972112381</v>
      </c>
      <c r="I31" s="91" t="s">
        <v>46</v>
      </c>
      <c r="J31" s="90">
        <v>1012953</v>
      </c>
      <c r="K31" s="91">
        <v>43709</v>
      </c>
      <c r="L31" s="91">
        <v>44074</v>
      </c>
      <c r="M31" s="92">
        <v>11445</v>
      </c>
      <c r="N31" s="92">
        <v>25589</v>
      </c>
      <c r="O31" s="93">
        <v>0.44726249560357967</v>
      </c>
      <c r="P31" s="101">
        <f t="shared" si="0"/>
        <v>11445</v>
      </c>
      <c r="Q31" s="102">
        <f t="shared" si="1"/>
        <v>9.2966110381192794E-4</v>
      </c>
      <c r="R31" s="103">
        <f t="shared" si="2"/>
        <v>6.7370552937682387E-4</v>
      </c>
      <c r="S31" s="104">
        <f t="shared" si="3"/>
        <v>450518.42</v>
      </c>
      <c r="T31" s="105">
        <f t="shared" si="4"/>
        <v>107663.53</v>
      </c>
      <c r="U31" s="105">
        <f t="shared" si="5"/>
        <v>161495.29999999999</v>
      </c>
      <c r="V31" s="105">
        <f t="shared" si="6"/>
        <v>163620.35</v>
      </c>
      <c r="W31" s="106">
        <f t="shared" si="7"/>
        <v>883297.6</v>
      </c>
      <c r="X31" s="94"/>
      <c r="Y31" s="107">
        <f t="shared" si="8"/>
        <v>221163.59</v>
      </c>
      <c r="Z31" s="107">
        <f t="shared" si="9"/>
        <v>221163.59</v>
      </c>
      <c r="AA31" s="107">
        <f t="shared" si="10"/>
        <v>442327.18</v>
      </c>
    </row>
    <row r="32" spans="1:27" s="19" customFormat="1" ht="26.1" customHeight="1" x14ac:dyDescent="0.2">
      <c r="A32" s="90">
        <v>4051</v>
      </c>
      <c r="B32" s="90" t="s">
        <v>97</v>
      </c>
      <c r="C32" s="90" t="s">
        <v>98</v>
      </c>
      <c r="D32" s="90" t="s">
        <v>19</v>
      </c>
      <c r="E32" s="90" t="s">
        <v>99</v>
      </c>
      <c r="F32" s="100" t="s">
        <v>1546</v>
      </c>
      <c r="G32" s="100">
        <v>675866</v>
      </c>
      <c r="H32" s="100">
        <v>1063760361</v>
      </c>
      <c r="I32" s="91" t="s">
        <v>18</v>
      </c>
      <c r="J32" s="90">
        <v>1020691</v>
      </c>
      <c r="K32" s="91" t="s">
        <v>16</v>
      </c>
      <c r="L32" s="91" t="s">
        <v>17</v>
      </c>
      <c r="M32" s="92">
        <v>8595</v>
      </c>
      <c r="N32" s="92">
        <v>12311</v>
      </c>
      <c r="O32" s="93">
        <v>0.69815612054260423</v>
      </c>
      <c r="P32" s="101">
        <f t="shared" si="0"/>
        <v>8595</v>
      </c>
      <c r="Q32" s="102">
        <f t="shared" si="1"/>
        <v>0</v>
      </c>
      <c r="R32" s="103">
        <f t="shared" si="2"/>
        <v>5.0594137396188738E-4</v>
      </c>
      <c r="S32" s="104">
        <f t="shared" si="3"/>
        <v>0</v>
      </c>
      <c r="T32" s="105">
        <f t="shared" si="4"/>
        <v>80853.48</v>
      </c>
      <c r="U32" s="105">
        <f t="shared" si="5"/>
        <v>121280.22</v>
      </c>
      <c r="V32" s="105">
        <f t="shared" si="6"/>
        <v>0</v>
      </c>
      <c r="W32" s="106">
        <f t="shared" si="7"/>
        <v>202133.7</v>
      </c>
      <c r="X32" s="94"/>
      <c r="Y32" s="107">
        <f t="shared" si="8"/>
        <v>0</v>
      </c>
      <c r="Z32" s="107">
        <f t="shared" si="9"/>
        <v>0</v>
      </c>
      <c r="AA32" s="107">
        <f t="shared" si="10"/>
        <v>0</v>
      </c>
    </row>
    <row r="33" spans="1:27" s="19" customFormat="1" ht="26.1" customHeight="1" x14ac:dyDescent="0.2">
      <c r="A33" s="90">
        <v>4053</v>
      </c>
      <c r="B33" s="90" t="s">
        <v>100</v>
      </c>
      <c r="C33" s="90" t="s">
        <v>101</v>
      </c>
      <c r="D33" s="90" t="s">
        <v>26</v>
      </c>
      <c r="E33" s="90" t="s">
        <v>99</v>
      </c>
      <c r="F33" s="100" t="s">
        <v>1546</v>
      </c>
      <c r="G33" s="100">
        <v>455906</v>
      </c>
      <c r="H33" s="100">
        <v>1134794795</v>
      </c>
      <c r="I33" s="91" t="s">
        <v>18</v>
      </c>
      <c r="J33" s="90">
        <v>1018974</v>
      </c>
      <c r="K33" s="91" t="s">
        <v>16</v>
      </c>
      <c r="L33" s="91" t="s">
        <v>17</v>
      </c>
      <c r="M33" s="92">
        <v>19851</v>
      </c>
      <c r="N33" s="92">
        <v>33987</v>
      </c>
      <c r="O33" s="93">
        <v>0.58407626445405592</v>
      </c>
      <c r="P33" s="101">
        <f t="shared" si="0"/>
        <v>19851</v>
      </c>
      <c r="Q33" s="102">
        <f t="shared" si="1"/>
        <v>1.6124685514871632E-3</v>
      </c>
      <c r="R33" s="103">
        <f t="shared" si="2"/>
        <v>1.168521490926984E-3</v>
      </c>
      <c r="S33" s="104">
        <f t="shared" si="3"/>
        <v>781410.32</v>
      </c>
      <c r="T33" s="105">
        <f t="shared" si="4"/>
        <v>186739.08</v>
      </c>
      <c r="U33" s="105">
        <f t="shared" si="5"/>
        <v>280108.62</v>
      </c>
      <c r="V33" s="105">
        <f t="shared" si="6"/>
        <v>283794.46999999997</v>
      </c>
      <c r="W33" s="106">
        <f t="shared" si="7"/>
        <v>1532052.49</v>
      </c>
      <c r="X33" s="94"/>
      <c r="Y33" s="107">
        <f t="shared" si="8"/>
        <v>383601.43</v>
      </c>
      <c r="Z33" s="107">
        <f t="shared" si="9"/>
        <v>383601.43</v>
      </c>
      <c r="AA33" s="107">
        <f t="shared" si="10"/>
        <v>767202.86</v>
      </c>
    </row>
    <row r="34" spans="1:27" s="19" customFormat="1" ht="26.1" customHeight="1" x14ac:dyDescent="0.2">
      <c r="A34" s="90">
        <v>4059</v>
      </c>
      <c r="B34" s="90" t="s">
        <v>102</v>
      </c>
      <c r="C34" s="90" t="s">
        <v>103</v>
      </c>
      <c r="D34" s="90" t="s">
        <v>26</v>
      </c>
      <c r="E34" s="90" t="s">
        <v>104</v>
      </c>
      <c r="F34" s="100" t="s">
        <v>1546</v>
      </c>
      <c r="G34" s="100">
        <v>675826</v>
      </c>
      <c r="H34" s="100">
        <v>1528624228</v>
      </c>
      <c r="I34" s="91" t="s">
        <v>18</v>
      </c>
      <c r="J34" s="90">
        <v>1030689</v>
      </c>
      <c r="K34" s="91" t="s">
        <v>34</v>
      </c>
      <c r="L34" s="91" t="s">
        <v>35</v>
      </c>
      <c r="M34" s="92">
        <v>21916</v>
      </c>
      <c r="N34" s="92">
        <v>42756</v>
      </c>
      <c r="O34" s="93">
        <v>0.51258302928243993</v>
      </c>
      <c r="P34" s="101">
        <f t="shared" si="0"/>
        <v>21916</v>
      </c>
      <c r="Q34" s="102">
        <f t="shared" si="1"/>
        <v>1.7802055702177556E-3</v>
      </c>
      <c r="R34" s="103">
        <f t="shared" si="2"/>
        <v>1.2900769228328941E-3</v>
      </c>
      <c r="S34" s="104">
        <f t="shared" si="3"/>
        <v>862696.52</v>
      </c>
      <c r="T34" s="105">
        <f t="shared" si="4"/>
        <v>206164.61</v>
      </c>
      <c r="U34" s="105">
        <f t="shared" si="5"/>
        <v>309246.92</v>
      </c>
      <c r="V34" s="105">
        <f t="shared" si="6"/>
        <v>313316.18</v>
      </c>
      <c r="W34" s="106">
        <f t="shared" si="7"/>
        <v>1691424.2299999997</v>
      </c>
      <c r="X34" s="94"/>
      <c r="Y34" s="107">
        <f t="shared" si="8"/>
        <v>423505.56</v>
      </c>
      <c r="Z34" s="107">
        <f t="shared" si="9"/>
        <v>423505.56</v>
      </c>
      <c r="AA34" s="107">
        <f t="shared" si="10"/>
        <v>847011.12</v>
      </c>
    </row>
    <row r="35" spans="1:27" s="19" customFormat="1" ht="26.1" customHeight="1" x14ac:dyDescent="0.2">
      <c r="A35" s="90">
        <v>4060</v>
      </c>
      <c r="B35" s="90" t="s">
        <v>105</v>
      </c>
      <c r="C35" s="90" t="s">
        <v>106</v>
      </c>
      <c r="D35" s="90" t="s">
        <v>19</v>
      </c>
      <c r="E35" s="90" t="s">
        <v>107</v>
      </c>
      <c r="F35" s="100" t="s">
        <v>1547</v>
      </c>
      <c r="G35" s="100">
        <v>675439</v>
      </c>
      <c r="H35" s="100">
        <v>1326283086</v>
      </c>
      <c r="I35" s="91" t="s">
        <v>18</v>
      </c>
      <c r="J35" s="90">
        <v>1016926</v>
      </c>
      <c r="K35" s="91" t="s">
        <v>16</v>
      </c>
      <c r="L35" s="91" t="s">
        <v>17</v>
      </c>
      <c r="M35" s="92">
        <v>16192</v>
      </c>
      <c r="N35" s="92">
        <v>23742</v>
      </c>
      <c r="O35" s="93">
        <v>0.68199814674416648</v>
      </c>
      <c r="P35" s="101">
        <f t="shared" si="0"/>
        <v>16192.000000000002</v>
      </c>
      <c r="Q35" s="102">
        <f t="shared" si="1"/>
        <v>0</v>
      </c>
      <c r="R35" s="103">
        <f t="shared" si="2"/>
        <v>9.5313586122057958E-4</v>
      </c>
      <c r="S35" s="104">
        <f t="shared" si="3"/>
        <v>0</v>
      </c>
      <c r="T35" s="105">
        <f t="shared" si="4"/>
        <v>152318.74</v>
      </c>
      <c r="U35" s="105">
        <f t="shared" si="5"/>
        <v>228478.1</v>
      </c>
      <c r="V35" s="105">
        <f t="shared" si="6"/>
        <v>0</v>
      </c>
      <c r="W35" s="106">
        <f t="shared" si="7"/>
        <v>380796.83999999997</v>
      </c>
      <c r="X35" s="94"/>
      <c r="Y35" s="107">
        <f t="shared" si="8"/>
        <v>0</v>
      </c>
      <c r="Z35" s="107">
        <f t="shared" si="9"/>
        <v>0</v>
      </c>
      <c r="AA35" s="107">
        <f t="shared" si="10"/>
        <v>0</v>
      </c>
    </row>
    <row r="36" spans="1:27" s="19" customFormat="1" ht="26.1" customHeight="1" x14ac:dyDescent="0.2">
      <c r="A36" s="90">
        <v>4061</v>
      </c>
      <c r="B36" s="90" t="s">
        <v>108</v>
      </c>
      <c r="C36" s="90" t="s">
        <v>109</v>
      </c>
      <c r="D36" s="90" t="s">
        <v>19</v>
      </c>
      <c r="E36" s="90" t="s">
        <v>110</v>
      </c>
      <c r="F36" s="100" t="s">
        <v>110</v>
      </c>
      <c r="G36" s="100">
        <v>455001</v>
      </c>
      <c r="H36" s="100">
        <v>1629613138</v>
      </c>
      <c r="I36" s="91" t="s">
        <v>18</v>
      </c>
      <c r="J36" s="90">
        <v>1030970</v>
      </c>
      <c r="K36" s="91" t="s">
        <v>111</v>
      </c>
      <c r="L36" s="91" t="s">
        <v>17</v>
      </c>
      <c r="M36" s="92">
        <v>19929</v>
      </c>
      <c r="N36" s="92">
        <v>25475</v>
      </c>
      <c r="O36" s="93">
        <v>0.78229636898920507</v>
      </c>
      <c r="P36" s="101">
        <f t="shared" si="0"/>
        <v>24826.228668941982</v>
      </c>
      <c r="Q36" s="102">
        <f t="shared" si="1"/>
        <v>0</v>
      </c>
      <c r="R36" s="103">
        <f t="shared" si="2"/>
        <v>1.4613864157133805E-3</v>
      </c>
      <c r="S36" s="104">
        <f t="shared" si="3"/>
        <v>0</v>
      </c>
      <c r="T36" s="105">
        <f t="shared" si="4"/>
        <v>233541.24</v>
      </c>
      <c r="U36" s="105">
        <f t="shared" si="5"/>
        <v>350311.86</v>
      </c>
      <c r="V36" s="105">
        <f t="shared" si="6"/>
        <v>0</v>
      </c>
      <c r="W36" s="106">
        <f t="shared" si="7"/>
        <v>583853.1</v>
      </c>
      <c r="X36" s="94"/>
      <c r="Y36" s="107">
        <f t="shared" si="8"/>
        <v>0</v>
      </c>
      <c r="Z36" s="107">
        <f t="shared" si="9"/>
        <v>0</v>
      </c>
      <c r="AA36" s="107">
        <f t="shared" si="10"/>
        <v>0</v>
      </c>
    </row>
    <row r="37" spans="1:27" s="19" customFormat="1" ht="26.1" customHeight="1" x14ac:dyDescent="0.2">
      <c r="A37" s="90">
        <v>4069</v>
      </c>
      <c r="B37" s="90" t="s">
        <v>112</v>
      </c>
      <c r="C37" s="90" t="s">
        <v>86</v>
      </c>
      <c r="D37" s="90" t="s">
        <v>26</v>
      </c>
      <c r="E37" s="90" t="s">
        <v>37</v>
      </c>
      <c r="F37" s="100" t="s">
        <v>37</v>
      </c>
      <c r="G37" s="100">
        <v>676067</v>
      </c>
      <c r="H37" s="100">
        <v>1770972572</v>
      </c>
      <c r="I37" s="91" t="s">
        <v>18</v>
      </c>
      <c r="J37" s="90">
        <v>1028757</v>
      </c>
      <c r="K37" s="91" t="s">
        <v>52</v>
      </c>
      <c r="L37" s="91" t="s">
        <v>53</v>
      </c>
      <c r="M37" s="92">
        <v>21103</v>
      </c>
      <c r="N37" s="92">
        <v>32040</v>
      </c>
      <c r="O37" s="93">
        <v>0.65864544319600504</v>
      </c>
      <c r="P37" s="101">
        <f t="shared" si="0"/>
        <v>21103</v>
      </c>
      <c r="Q37" s="102">
        <f t="shared" si="1"/>
        <v>1.7141667342720065E-3</v>
      </c>
      <c r="R37" s="103">
        <f t="shared" si="2"/>
        <v>1.2422199900776858E-3</v>
      </c>
      <c r="S37" s="104">
        <f t="shared" si="3"/>
        <v>830693.77</v>
      </c>
      <c r="T37" s="105">
        <f t="shared" si="4"/>
        <v>198516.69</v>
      </c>
      <c r="U37" s="105">
        <f t="shared" si="5"/>
        <v>297775.03999999998</v>
      </c>
      <c r="V37" s="105">
        <f t="shared" si="6"/>
        <v>301693.34999999998</v>
      </c>
      <c r="W37" s="106">
        <f t="shared" si="7"/>
        <v>1628678.85</v>
      </c>
      <c r="X37" s="94"/>
      <c r="Y37" s="107">
        <f t="shared" si="8"/>
        <v>407795.12</v>
      </c>
      <c r="Z37" s="107">
        <f t="shared" si="9"/>
        <v>407795.12</v>
      </c>
      <c r="AA37" s="107">
        <f t="shared" si="10"/>
        <v>815590.24</v>
      </c>
    </row>
    <row r="38" spans="1:27" s="19" customFormat="1" ht="26.1" customHeight="1" x14ac:dyDescent="0.2">
      <c r="A38" s="90">
        <v>4070</v>
      </c>
      <c r="B38" s="84" t="s">
        <v>113</v>
      </c>
      <c r="C38" s="84" t="s">
        <v>113</v>
      </c>
      <c r="D38" s="90" t="s">
        <v>19</v>
      </c>
      <c r="E38" s="90" t="s">
        <v>114</v>
      </c>
      <c r="F38" s="100" t="s">
        <v>47</v>
      </c>
      <c r="G38" s="100">
        <v>675971</v>
      </c>
      <c r="H38" s="100">
        <v>1861156408</v>
      </c>
      <c r="I38" s="91" t="s">
        <v>18</v>
      </c>
      <c r="J38" s="90">
        <v>1028837</v>
      </c>
      <c r="K38" s="91" t="s">
        <v>16</v>
      </c>
      <c r="L38" s="91" t="s">
        <v>17</v>
      </c>
      <c r="M38" s="92">
        <v>19462</v>
      </c>
      <c r="N38" s="92">
        <v>24378</v>
      </c>
      <c r="O38" s="93">
        <v>0.79834276806957094</v>
      </c>
      <c r="P38" s="101">
        <f t="shared" si="0"/>
        <v>19462</v>
      </c>
      <c r="Q38" s="102">
        <f t="shared" si="1"/>
        <v>0</v>
      </c>
      <c r="R38" s="103">
        <f t="shared" si="2"/>
        <v>1.1456231553282435E-3</v>
      </c>
      <c r="S38" s="104">
        <f t="shared" si="3"/>
        <v>0</v>
      </c>
      <c r="T38" s="105">
        <f t="shared" si="4"/>
        <v>183079.75</v>
      </c>
      <c r="U38" s="105">
        <f t="shared" si="5"/>
        <v>274619.62</v>
      </c>
      <c r="V38" s="105">
        <f t="shared" si="6"/>
        <v>0</v>
      </c>
      <c r="W38" s="106">
        <f t="shared" si="7"/>
        <v>457699.37</v>
      </c>
      <c r="X38" s="94"/>
      <c r="Y38" s="107">
        <f t="shared" si="8"/>
        <v>0</v>
      </c>
      <c r="Z38" s="107">
        <f t="shared" si="9"/>
        <v>0</v>
      </c>
      <c r="AA38" s="107">
        <f t="shared" si="10"/>
        <v>0</v>
      </c>
    </row>
    <row r="39" spans="1:27" s="19" customFormat="1" ht="26.1" customHeight="1" x14ac:dyDescent="0.2">
      <c r="A39" s="90">
        <v>4072</v>
      </c>
      <c r="B39" s="90" t="s">
        <v>115</v>
      </c>
      <c r="C39" s="90" t="s">
        <v>116</v>
      </c>
      <c r="D39" s="90" t="s">
        <v>19</v>
      </c>
      <c r="E39" s="90" t="s">
        <v>36</v>
      </c>
      <c r="F39" s="100" t="s">
        <v>36</v>
      </c>
      <c r="G39" s="100">
        <v>676163</v>
      </c>
      <c r="H39" s="100">
        <v>1457879124</v>
      </c>
      <c r="I39" s="91" t="s">
        <v>18</v>
      </c>
      <c r="J39" s="90">
        <v>1029130</v>
      </c>
      <c r="K39" s="91" t="s">
        <v>16</v>
      </c>
      <c r="L39" s="91" t="s">
        <v>17</v>
      </c>
      <c r="M39" s="92">
        <v>19616</v>
      </c>
      <c r="N39" s="92">
        <v>28334</v>
      </c>
      <c r="O39" s="93">
        <v>0.69231312204418716</v>
      </c>
      <c r="P39" s="101">
        <f t="shared" si="0"/>
        <v>19616</v>
      </c>
      <c r="Q39" s="102">
        <f t="shared" si="1"/>
        <v>0</v>
      </c>
      <c r="R39" s="103">
        <f t="shared" si="2"/>
        <v>1.1546883061822435E-3</v>
      </c>
      <c r="S39" s="104">
        <f t="shared" si="3"/>
        <v>0</v>
      </c>
      <c r="T39" s="105">
        <f t="shared" si="4"/>
        <v>184528.43</v>
      </c>
      <c r="U39" s="105">
        <f t="shared" si="5"/>
        <v>276792.64</v>
      </c>
      <c r="V39" s="105">
        <f t="shared" si="6"/>
        <v>0</v>
      </c>
      <c r="W39" s="106">
        <f t="shared" si="7"/>
        <v>461321.07</v>
      </c>
      <c r="X39" s="94"/>
      <c r="Y39" s="107">
        <f t="shared" si="8"/>
        <v>0</v>
      </c>
      <c r="Z39" s="107">
        <f t="shared" si="9"/>
        <v>0</v>
      </c>
      <c r="AA39" s="107">
        <f t="shared" si="10"/>
        <v>0</v>
      </c>
    </row>
    <row r="40" spans="1:27" s="19" customFormat="1" ht="26.1" customHeight="1" x14ac:dyDescent="0.2">
      <c r="A40" s="90">
        <v>4073</v>
      </c>
      <c r="B40" s="90" t="s">
        <v>117</v>
      </c>
      <c r="C40" s="90" t="s">
        <v>32</v>
      </c>
      <c r="D40" s="90" t="s">
        <v>26</v>
      </c>
      <c r="E40" s="90" t="s">
        <v>20</v>
      </c>
      <c r="F40" s="100" t="s">
        <v>20</v>
      </c>
      <c r="G40" s="100">
        <v>455817</v>
      </c>
      <c r="H40" s="100">
        <v>1861513285</v>
      </c>
      <c r="I40" s="91" t="s">
        <v>18</v>
      </c>
      <c r="J40" s="90">
        <v>1026685</v>
      </c>
      <c r="K40" s="91" t="s">
        <v>34</v>
      </c>
      <c r="L40" s="91" t="s">
        <v>35</v>
      </c>
      <c r="M40" s="92">
        <v>31968</v>
      </c>
      <c r="N40" s="92">
        <v>37003</v>
      </c>
      <c r="O40" s="93">
        <v>0.86392995162554387</v>
      </c>
      <c r="P40" s="101">
        <f t="shared" si="0"/>
        <v>31968.000000000004</v>
      </c>
      <c r="Q40" s="102">
        <f t="shared" si="1"/>
        <v>2.5967152613944706E-3</v>
      </c>
      <c r="R40" s="103">
        <f t="shared" si="2"/>
        <v>1.881784042212172E-3</v>
      </c>
      <c r="S40" s="104">
        <f t="shared" si="3"/>
        <v>1258381.2</v>
      </c>
      <c r="T40" s="105">
        <f t="shared" si="4"/>
        <v>300724.14</v>
      </c>
      <c r="U40" s="105">
        <f t="shared" si="5"/>
        <v>451086.22</v>
      </c>
      <c r="V40" s="105">
        <f t="shared" si="6"/>
        <v>457021.89</v>
      </c>
      <c r="W40" s="106">
        <f t="shared" si="7"/>
        <v>2467213.4499999997</v>
      </c>
      <c r="X40" s="94"/>
      <c r="Y40" s="107">
        <f t="shared" si="8"/>
        <v>617750.77</v>
      </c>
      <c r="Z40" s="107">
        <f t="shared" si="9"/>
        <v>617750.77</v>
      </c>
      <c r="AA40" s="107">
        <f t="shared" si="10"/>
        <v>1235501.54</v>
      </c>
    </row>
    <row r="41" spans="1:27" s="19" customFormat="1" ht="26.1" customHeight="1" x14ac:dyDescent="0.2">
      <c r="A41" s="90">
        <v>4074</v>
      </c>
      <c r="B41" s="90" t="s">
        <v>118</v>
      </c>
      <c r="C41" s="90" t="s">
        <v>119</v>
      </c>
      <c r="D41" s="90" t="s">
        <v>19</v>
      </c>
      <c r="E41" s="90" t="s">
        <v>120</v>
      </c>
      <c r="F41" s="100" t="s">
        <v>1547</v>
      </c>
      <c r="G41" s="100">
        <v>455563</v>
      </c>
      <c r="H41" s="100">
        <v>1801485537</v>
      </c>
      <c r="I41" s="91" t="s">
        <v>46</v>
      </c>
      <c r="J41" s="90">
        <v>1004489</v>
      </c>
      <c r="K41" s="91">
        <v>43831</v>
      </c>
      <c r="L41" s="91">
        <v>44196</v>
      </c>
      <c r="M41" s="92">
        <v>8411</v>
      </c>
      <c r="N41" s="92">
        <v>10484</v>
      </c>
      <c r="O41" s="93">
        <v>0.80227012590614266</v>
      </c>
      <c r="P41" s="101">
        <f t="shared" si="0"/>
        <v>8411</v>
      </c>
      <c r="Q41" s="102">
        <f t="shared" si="1"/>
        <v>0</v>
      </c>
      <c r="R41" s="103">
        <f t="shared" si="2"/>
        <v>4.9511028462983532E-4</v>
      </c>
      <c r="S41" s="104">
        <f t="shared" si="3"/>
        <v>0</v>
      </c>
      <c r="T41" s="105">
        <f t="shared" si="4"/>
        <v>79122.58</v>
      </c>
      <c r="U41" s="105">
        <f t="shared" si="5"/>
        <v>118683.88</v>
      </c>
      <c r="V41" s="105">
        <f t="shared" si="6"/>
        <v>0</v>
      </c>
      <c r="W41" s="106">
        <f t="shared" si="7"/>
        <v>197806.46000000002</v>
      </c>
      <c r="X41" s="94"/>
      <c r="Y41" s="107">
        <f t="shared" si="8"/>
        <v>0</v>
      </c>
      <c r="Z41" s="107">
        <f t="shared" si="9"/>
        <v>0</v>
      </c>
      <c r="AA41" s="107">
        <f t="shared" si="10"/>
        <v>0</v>
      </c>
    </row>
    <row r="42" spans="1:27" s="19" customFormat="1" ht="26.1" customHeight="1" x14ac:dyDescent="0.2">
      <c r="A42" s="90">
        <v>4075</v>
      </c>
      <c r="B42" s="90" t="s">
        <v>121</v>
      </c>
      <c r="C42" s="90" t="s">
        <v>122</v>
      </c>
      <c r="D42" s="90" t="s">
        <v>26</v>
      </c>
      <c r="E42" s="90" t="s">
        <v>123</v>
      </c>
      <c r="F42" s="100" t="s">
        <v>1545</v>
      </c>
      <c r="G42" s="100">
        <v>676020</v>
      </c>
      <c r="H42" s="100">
        <v>1285617597</v>
      </c>
      <c r="I42" s="91" t="s">
        <v>18</v>
      </c>
      <c r="J42" s="90">
        <v>407502</v>
      </c>
      <c r="K42" s="91" t="s">
        <v>52</v>
      </c>
      <c r="L42" s="91" t="s">
        <v>53</v>
      </c>
      <c r="M42" s="92">
        <v>5906</v>
      </c>
      <c r="N42" s="92">
        <v>11159</v>
      </c>
      <c r="O42" s="93">
        <v>0.52925889416614391</v>
      </c>
      <c r="P42" s="101">
        <f t="shared" si="0"/>
        <v>5906.0000000000009</v>
      </c>
      <c r="Q42" s="102">
        <f t="shared" si="1"/>
        <v>4.7973599642754455E-4</v>
      </c>
      <c r="R42" s="103">
        <f t="shared" si="2"/>
        <v>3.476544217124965E-4</v>
      </c>
      <c r="S42" s="104">
        <f t="shared" si="3"/>
        <v>232482.46</v>
      </c>
      <c r="T42" s="105">
        <f t="shared" si="4"/>
        <v>55557.96</v>
      </c>
      <c r="U42" s="105">
        <f t="shared" si="5"/>
        <v>83336.94</v>
      </c>
      <c r="V42" s="105">
        <f t="shared" si="6"/>
        <v>84433.54</v>
      </c>
      <c r="W42" s="106">
        <f t="shared" si="7"/>
        <v>455810.89999999997</v>
      </c>
      <c r="X42" s="94"/>
      <c r="Y42" s="107">
        <f t="shared" si="8"/>
        <v>114127.75</v>
      </c>
      <c r="Z42" s="107">
        <f t="shared" si="9"/>
        <v>114127.75</v>
      </c>
      <c r="AA42" s="107">
        <f t="shared" si="10"/>
        <v>228255.5</v>
      </c>
    </row>
    <row r="43" spans="1:27" s="19" customFormat="1" ht="26.1" customHeight="1" x14ac:dyDescent="0.2">
      <c r="A43" s="90">
        <v>4076</v>
      </c>
      <c r="B43" s="90" t="s">
        <v>124</v>
      </c>
      <c r="C43" s="90" t="s">
        <v>125</v>
      </c>
      <c r="D43" s="90" t="s">
        <v>19</v>
      </c>
      <c r="E43" s="90" t="s">
        <v>126</v>
      </c>
      <c r="F43" s="100" t="s">
        <v>21</v>
      </c>
      <c r="G43" s="100">
        <v>675402</v>
      </c>
      <c r="H43" s="100">
        <v>1821233586</v>
      </c>
      <c r="I43" s="91" t="s">
        <v>18</v>
      </c>
      <c r="J43" s="90">
        <v>1016945</v>
      </c>
      <c r="K43" s="91" t="s">
        <v>16</v>
      </c>
      <c r="L43" s="91" t="s">
        <v>17</v>
      </c>
      <c r="M43" s="92">
        <v>20818</v>
      </c>
      <c r="N43" s="92">
        <v>27522</v>
      </c>
      <c r="O43" s="93">
        <v>0.75641305137708015</v>
      </c>
      <c r="P43" s="101">
        <f t="shared" si="0"/>
        <v>20818</v>
      </c>
      <c r="Q43" s="102">
        <f t="shared" si="1"/>
        <v>0</v>
      </c>
      <c r="R43" s="103">
        <f t="shared" si="2"/>
        <v>1.2254435745361922E-3</v>
      </c>
      <c r="S43" s="104">
        <f t="shared" si="3"/>
        <v>0</v>
      </c>
      <c r="T43" s="105">
        <f t="shared" si="4"/>
        <v>195835.69</v>
      </c>
      <c r="U43" s="105">
        <f t="shared" si="5"/>
        <v>293753.53000000003</v>
      </c>
      <c r="V43" s="105">
        <f t="shared" si="6"/>
        <v>0</v>
      </c>
      <c r="W43" s="106">
        <f t="shared" si="7"/>
        <v>489589.22000000003</v>
      </c>
      <c r="X43" s="94"/>
      <c r="Y43" s="107">
        <f t="shared" si="8"/>
        <v>0</v>
      </c>
      <c r="Z43" s="107">
        <f t="shared" si="9"/>
        <v>0</v>
      </c>
      <c r="AA43" s="107">
        <f t="shared" si="10"/>
        <v>0</v>
      </c>
    </row>
    <row r="44" spans="1:27" s="19" customFormat="1" ht="26.1" customHeight="1" x14ac:dyDescent="0.2">
      <c r="A44" s="90">
        <v>4079</v>
      </c>
      <c r="B44" s="90" t="s">
        <v>127</v>
      </c>
      <c r="C44" s="90" t="s">
        <v>128</v>
      </c>
      <c r="D44" s="90" t="s">
        <v>26</v>
      </c>
      <c r="E44" s="90" t="s">
        <v>129</v>
      </c>
      <c r="F44" s="100" t="s">
        <v>1545</v>
      </c>
      <c r="G44" s="100">
        <v>676338</v>
      </c>
      <c r="H44" s="100">
        <v>1205841160</v>
      </c>
      <c r="I44" s="91" t="s">
        <v>18</v>
      </c>
      <c r="J44" s="90">
        <v>407904</v>
      </c>
      <c r="K44" s="91" t="s">
        <v>130</v>
      </c>
      <c r="L44" s="91" t="s">
        <v>131</v>
      </c>
      <c r="M44" s="92">
        <v>13319</v>
      </c>
      <c r="N44" s="92">
        <v>18889</v>
      </c>
      <c r="O44" s="93">
        <v>0.70511938165069621</v>
      </c>
      <c r="P44" s="101">
        <f t="shared" si="0"/>
        <v>13318.999999999998</v>
      </c>
      <c r="Q44" s="102">
        <f t="shared" si="1"/>
        <v>1.0818834636671967E-3</v>
      </c>
      <c r="R44" s="103">
        <f t="shared" si="2"/>
        <v>7.8401781963913643E-4</v>
      </c>
      <c r="S44" s="104">
        <f t="shared" si="3"/>
        <v>524286.14</v>
      </c>
      <c r="T44" s="105">
        <f t="shared" si="4"/>
        <v>125292.32</v>
      </c>
      <c r="U44" s="105">
        <f t="shared" si="5"/>
        <v>187938.48</v>
      </c>
      <c r="V44" s="105">
        <f t="shared" si="6"/>
        <v>190411.49</v>
      </c>
      <c r="W44" s="106">
        <f t="shared" si="7"/>
        <v>1027928.4299999999</v>
      </c>
      <c r="X44" s="94"/>
      <c r="Y44" s="107">
        <f t="shared" si="8"/>
        <v>257376.83</v>
      </c>
      <c r="Z44" s="107">
        <f t="shared" si="9"/>
        <v>257376.83</v>
      </c>
      <c r="AA44" s="107">
        <f t="shared" si="10"/>
        <v>514753.66</v>
      </c>
    </row>
    <row r="45" spans="1:27" s="19" customFormat="1" ht="26.1" customHeight="1" x14ac:dyDescent="0.2">
      <c r="A45" s="90">
        <v>4084</v>
      </c>
      <c r="B45" s="90" t="s">
        <v>132</v>
      </c>
      <c r="C45" s="90" t="s">
        <v>133</v>
      </c>
      <c r="D45" s="90" t="s">
        <v>19</v>
      </c>
      <c r="E45" s="90" t="s">
        <v>134</v>
      </c>
      <c r="F45" s="100" t="s">
        <v>63</v>
      </c>
      <c r="G45" s="112" t="s">
        <v>1592</v>
      </c>
      <c r="H45" s="100">
        <v>1932273703</v>
      </c>
      <c r="I45" s="91" t="s">
        <v>18</v>
      </c>
      <c r="J45" s="90">
        <v>408402</v>
      </c>
      <c r="K45" s="91" t="s">
        <v>135</v>
      </c>
      <c r="L45" s="91" t="s">
        <v>136</v>
      </c>
      <c r="M45" s="92">
        <v>11097</v>
      </c>
      <c r="N45" s="92">
        <v>16764</v>
      </c>
      <c r="O45" s="93">
        <v>0.66195418754473878</v>
      </c>
      <c r="P45" s="101">
        <f t="shared" si="0"/>
        <v>11097</v>
      </c>
      <c r="Q45" s="102">
        <f t="shared" si="1"/>
        <v>0</v>
      </c>
      <c r="R45" s="103">
        <f t="shared" si="2"/>
        <v>6.5322064303142112E-4</v>
      </c>
      <c r="S45" s="104">
        <f t="shared" si="3"/>
        <v>0</v>
      </c>
      <c r="T45" s="105">
        <f t="shared" si="4"/>
        <v>104389.88</v>
      </c>
      <c r="U45" s="105">
        <f t="shared" si="5"/>
        <v>156584.82999999999</v>
      </c>
      <c r="V45" s="105">
        <f t="shared" si="6"/>
        <v>0</v>
      </c>
      <c r="W45" s="106">
        <f t="shared" si="7"/>
        <v>260974.71</v>
      </c>
      <c r="X45" s="94"/>
      <c r="Y45" s="107">
        <f t="shared" si="8"/>
        <v>0</v>
      </c>
      <c r="Z45" s="107">
        <f t="shared" si="9"/>
        <v>0</v>
      </c>
      <c r="AA45" s="107">
        <f t="shared" si="10"/>
        <v>0</v>
      </c>
    </row>
    <row r="46" spans="1:27" s="19" customFormat="1" ht="26.1" customHeight="1" x14ac:dyDescent="0.2">
      <c r="A46" s="90">
        <v>4090</v>
      </c>
      <c r="B46" s="90" t="s">
        <v>137</v>
      </c>
      <c r="C46" s="90" t="s">
        <v>133</v>
      </c>
      <c r="D46" s="90" t="s">
        <v>19</v>
      </c>
      <c r="E46" s="90" t="s">
        <v>20</v>
      </c>
      <c r="F46" s="100" t="s">
        <v>20</v>
      </c>
      <c r="G46" s="100" t="s">
        <v>1495</v>
      </c>
      <c r="H46" s="100">
        <v>1750441937</v>
      </c>
      <c r="I46" s="91" t="s">
        <v>18</v>
      </c>
      <c r="J46" s="90">
        <v>409002</v>
      </c>
      <c r="K46" s="91" t="s">
        <v>135</v>
      </c>
      <c r="L46" s="91" t="s">
        <v>136</v>
      </c>
      <c r="M46" s="92">
        <v>26200</v>
      </c>
      <c r="N46" s="92">
        <v>37524</v>
      </c>
      <c r="O46" s="93">
        <v>0.69821980599083255</v>
      </c>
      <c r="P46" s="101">
        <f t="shared" si="0"/>
        <v>26200.000000000004</v>
      </c>
      <c r="Q46" s="102">
        <f t="shared" si="1"/>
        <v>0</v>
      </c>
      <c r="R46" s="103">
        <f t="shared" si="2"/>
        <v>1.5422529374987145E-3</v>
      </c>
      <c r="S46" s="104">
        <f t="shared" si="3"/>
        <v>0</v>
      </c>
      <c r="T46" s="105">
        <f t="shared" si="4"/>
        <v>246464.36</v>
      </c>
      <c r="U46" s="105">
        <f t="shared" si="5"/>
        <v>369696.54</v>
      </c>
      <c r="V46" s="105">
        <f t="shared" si="6"/>
        <v>0</v>
      </c>
      <c r="W46" s="106">
        <f t="shared" si="7"/>
        <v>616160.89999999991</v>
      </c>
      <c r="X46" s="94"/>
      <c r="Y46" s="107">
        <f t="shared" si="8"/>
        <v>0</v>
      </c>
      <c r="Z46" s="107">
        <f t="shared" si="9"/>
        <v>0</v>
      </c>
      <c r="AA46" s="107">
        <f t="shared" si="10"/>
        <v>0</v>
      </c>
    </row>
    <row r="47" spans="1:27" s="19" customFormat="1" ht="26.1" customHeight="1" x14ac:dyDescent="0.2">
      <c r="A47" s="90">
        <v>4094</v>
      </c>
      <c r="B47" s="90" t="s">
        <v>138</v>
      </c>
      <c r="C47" s="117" t="s">
        <v>95</v>
      </c>
      <c r="D47" s="90" t="s">
        <v>26</v>
      </c>
      <c r="E47" s="90" t="s">
        <v>139</v>
      </c>
      <c r="F47" s="100" t="s">
        <v>1546</v>
      </c>
      <c r="G47" s="100">
        <v>675406</v>
      </c>
      <c r="H47" s="100">
        <v>1366563793</v>
      </c>
      <c r="I47" s="91" t="s">
        <v>18</v>
      </c>
      <c r="J47" s="90">
        <v>1026246</v>
      </c>
      <c r="K47" s="91" t="s">
        <v>52</v>
      </c>
      <c r="L47" s="91" t="s">
        <v>53</v>
      </c>
      <c r="M47" s="92">
        <v>10121</v>
      </c>
      <c r="N47" s="92">
        <v>13913</v>
      </c>
      <c r="O47" s="93">
        <v>0.72744914827858842</v>
      </c>
      <c r="P47" s="101">
        <f t="shared" si="0"/>
        <v>10121</v>
      </c>
      <c r="Q47" s="102">
        <f t="shared" si="1"/>
        <v>8.221144632311509E-4</v>
      </c>
      <c r="R47" s="103">
        <f t="shared" si="2"/>
        <v>5.9576877787879728E-4</v>
      </c>
      <c r="S47" s="104">
        <f t="shared" si="3"/>
        <v>398400.78</v>
      </c>
      <c r="T47" s="105">
        <f t="shared" si="4"/>
        <v>95208.62</v>
      </c>
      <c r="U47" s="105">
        <f t="shared" si="5"/>
        <v>142812.93</v>
      </c>
      <c r="V47" s="105">
        <f t="shared" si="6"/>
        <v>144692.15</v>
      </c>
      <c r="W47" s="106">
        <f t="shared" si="7"/>
        <v>781114.4800000001</v>
      </c>
      <c r="X47" s="94"/>
      <c r="Y47" s="107">
        <f t="shared" si="8"/>
        <v>195578.56</v>
      </c>
      <c r="Z47" s="107">
        <f t="shared" si="9"/>
        <v>195578.56</v>
      </c>
      <c r="AA47" s="107">
        <f t="shared" si="10"/>
        <v>391157.12</v>
      </c>
    </row>
    <row r="48" spans="1:27" s="19" customFormat="1" ht="26.1" customHeight="1" x14ac:dyDescent="0.2">
      <c r="A48" s="90">
        <v>4095</v>
      </c>
      <c r="B48" s="90" t="s">
        <v>140</v>
      </c>
      <c r="C48" s="90" t="s">
        <v>141</v>
      </c>
      <c r="D48" s="90" t="s">
        <v>26</v>
      </c>
      <c r="E48" s="90" t="s">
        <v>142</v>
      </c>
      <c r="F48" s="100" t="s">
        <v>1545</v>
      </c>
      <c r="G48" s="100">
        <v>675599</v>
      </c>
      <c r="H48" s="100">
        <v>1194720839</v>
      </c>
      <c r="I48" s="91" t="s">
        <v>18</v>
      </c>
      <c r="J48" s="90">
        <v>409501</v>
      </c>
      <c r="K48" s="91" t="s">
        <v>52</v>
      </c>
      <c r="L48" s="91" t="s">
        <v>53</v>
      </c>
      <c r="M48" s="92">
        <v>7210</v>
      </c>
      <c r="N48" s="92">
        <v>14476</v>
      </c>
      <c r="O48" s="93">
        <v>0.49806576402321084</v>
      </c>
      <c r="P48" s="101">
        <f t="shared" si="0"/>
        <v>7210</v>
      </c>
      <c r="Q48" s="102">
        <f t="shared" si="1"/>
        <v>5.8565806539833992E-4</v>
      </c>
      <c r="R48" s="103">
        <f t="shared" si="2"/>
        <v>4.2441388089182178E-4</v>
      </c>
      <c r="S48" s="104">
        <f t="shared" si="3"/>
        <v>283812.83</v>
      </c>
      <c r="T48" s="105">
        <f t="shared" si="4"/>
        <v>67824.73</v>
      </c>
      <c r="U48" s="105">
        <f t="shared" si="5"/>
        <v>101737.1</v>
      </c>
      <c r="V48" s="105">
        <f t="shared" si="6"/>
        <v>103075.82</v>
      </c>
      <c r="W48" s="106">
        <f t="shared" si="7"/>
        <v>556450.48</v>
      </c>
      <c r="X48" s="94"/>
      <c r="Y48" s="107">
        <f t="shared" si="8"/>
        <v>139326.29999999999</v>
      </c>
      <c r="Z48" s="107">
        <f t="shared" si="9"/>
        <v>139326.29999999999</v>
      </c>
      <c r="AA48" s="107">
        <f t="shared" si="10"/>
        <v>278652.59999999998</v>
      </c>
    </row>
    <row r="49" spans="1:27" s="19" customFormat="1" ht="26.1" customHeight="1" x14ac:dyDescent="0.2">
      <c r="A49" s="90">
        <v>4097</v>
      </c>
      <c r="B49" s="90" t="s">
        <v>143</v>
      </c>
      <c r="C49" s="90" t="s">
        <v>144</v>
      </c>
      <c r="D49" s="90" t="s">
        <v>26</v>
      </c>
      <c r="E49" s="90" t="s">
        <v>39</v>
      </c>
      <c r="F49" s="100" t="s">
        <v>39</v>
      </c>
      <c r="G49" s="100">
        <v>67620</v>
      </c>
      <c r="H49" s="100">
        <v>1902203607</v>
      </c>
      <c r="I49" s="91" t="s">
        <v>18</v>
      </c>
      <c r="J49" s="90">
        <v>1028637</v>
      </c>
      <c r="K49" s="91" t="s">
        <v>52</v>
      </c>
      <c r="L49" s="91" t="s">
        <v>53</v>
      </c>
      <c r="M49" s="92">
        <v>24458</v>
      </c>
      <c r="N49" s="92">
        <v>36185</v>
      </c>
      <c r="O49" s="93">
        <v>0.6759154345723366</v>
      </c>
      <c r="P49" s="101">
        <f t="shared" si="0"/>
        <v>24457.999999999996</v>
      </c>
      <c r="Q49" s="102">
        <f t="shared" si="1"/>
        <v>1.9866886218464072E-3</v>
      </c>
      <c r="R49" s="103">
        <f t="shared" si="2"/>
        <v>1.4397107765398301E-3</v>
      </c>
      <c r="S49" s="104">
        <f t="shared" si="3"/>
        <v>962759.24</v>
      </c>
      <c r="T49" s="105">
        <f t="shared" si="4"/>
        <v>230077.3</v>
      </c>
      <c r="U49" s="105">
        <f t="shared" si="5"/>
        <v>345115.95</v>
      </c>
      <c r="V49" s="105">
        <f t="shared" si="6"/>
        <v>349657.2</v>
      </c>
      <c r="W49" s="106">
        <f t="shared" si="7"/>
        <v>1887609.69</v>
      </c>
      <c r="X49" s="94"/>
      <c r="Y49" s="107">
        <f t="shared" si="8"/>
        <v>472627.26</v>
      </c>
      <c r="Z49" s="107">
        <f t="shared" si="9"/>
        <v>472627.26</v>
      </c>
      <c r="AA49" s="107">
        <f t="shared" si="10"/>
        <v>945254.52</v>
      </c>
    </row>
    <row r="50" spans="1:27" s="19" customFormat="1" ht="26.1" customHeight="1" x14ac:dyDescent="0.2">
      <c r="A50" s="90">
        <v>4098</v>
      </c>
      <c r="B50" s="90" t="s">
        <v>145</v>
      </c>
      <c r="C50" s="90" t="s">
        <v>86</v>
      </c>
      <c r="D50" s="90" t="s">
        <v>26</v>
      </c>
      <c r="E50" s="90" t="s">
        <v>21</v>
      </c>
      <c r="F50" s="100" t="s">
        <v>21</v>
      </c>
      <c r="G50" s="100">
        <v>455832</v>
      </c>
      <c r="H50" s="100">
        <v>1285022673</v>
      </c>
      <c r="I50" s="91" t="s">
        <v>18</v>
      </c>
      <c r="J50" s="90">
        <v>1026675</v>
      </c>
      <c r="K50" s="91" t="s">
        <v>52</v>
      </c>
      <c r="L50" s="91" t="s">
        <v>53</v>
      </c>
      <c r="M50" s="92">
        <v>20702</v>
      </c>
      <c r="N50" s="92">
        <v>36667</v>
      </c>
      <c r="O50" s="93">
        <v>0.56459486731938802</v>
      </c>
      <c r="P50" s="101">
        <f t="shared" si="0"/>
        <v>20702</v>
      </c>
      <c r="Q50" s="102">
        <f t="shared" si="1"/>
        <v>1.6815940734918769E-3</v>
      </c>
      <c r="R50" s="103">
        <f t="shared" si="2"/>
        <v>1.2186152790877247E-3</v>
      </c>
      <c r="S50" s="104">
        <f t="shared" si="3"/>
        <v>814908.9</v>
      </c>
      <c r="T50" s="105">
        <f t="shared" si="4"/>
        <v>194744.47</v>
      </c>
      <c r="U50" s="105">
        <f t="shared" si="5"/>
        <v>292116.71000000002</v>
      </c>
      <c r="V50" s="105">
        <f t="shared" si="6"/>
        <v>295960.56</v>
      </c>
      <c r="W50" s="106">
        <f t="shared" si="7"/>
        <v>1597730.6400000001</v>
      </c>
      <c r="X50" s="94"/>
      <c r="Y50" s="107">
        <f t="shared" si="8"/>
        <v>400046.19</v>
      </c>
      <c r="Z50" s="107">
        <f t="shared" si="9"/>
        <v>400046.19</v>
      </c>
      <c r="AA50" s="107">
        <f t="shared" si="10"/>
        <v>800092.38</v>
      </c>
    </row>
    <row r="51" spans="1:27" s="19" customFormat="1" ht="26.1" customHeight="1" x14ac:dyDescent="0.2">
      <c r="A51" s="90">
        <v>4102</v>
      </c>
      <c r="B51" s="90" t="s">
        <v>146</v>
      </c>
      <c r="C51" s="90" t="s">
        <v>55</v>
      </c>
      <c r="D51" s="90" t="s">
        <v>26</v>
      </c>
      <c r="E51" s="90" t="s">
        <v>147</v>
      </c>
      <c r="F51" s="100" t="s">
        <v>21</v>
      </c>
      <c r="G51" s="100">
        <v>675390</v>
      </c>
      <c r="H51" s="100">
        <v>1376011569</v>
      </c>
      <c r="I51" s="91" t="s">
        <v>18</v>
      </c>
      <c r="J51" s="90">
        <v>1031152</v>
      </c>
      <c r="K51" s="91" t="s">
        <v>57</v>
      </c>
      <c r="L51" s="91" t="s">
        <v>53</v>
      </c>
      <c r="M51" s="92">
        <v>5529</v>
      </c>
      <c r="N51" s="92">
        <v>9241</v>
      </c>
      <c r="O51" s="93">
        <v>0.59831187100963101</v>
      </c>
      <c r="P51" s="101">
        <f t="shared" si="0"/>
        <v>11088.379120879121</v>
      </c>
      <c r="Q51" s="102">
        <f t="shared" si="1"/>
        <v>9.0069329602460624E-4</v>
      </c>
      <c r="R51" s="103">
        <f t="shared" si="2"/>
        <v>6.5271317829294797E-4</v>
      </c>
      <c r="S51" s="104">
        <f t="shared" si="3"/>
        <v>436480.47</v>
      </c>
      <c r="T51" s="105">
        <f t="shared" si="4"/>
        <v>104308.79</v>
      </c>
      <c r="U51" s="105">
        <f t="shared" si="5"/>
        <v>156463.18</v>
      </c>
      <c r="V51" s="105">
        <f t="shared" si="6"/>
        <v>158522.01999999999</v>
      </c>
      <c r="W51" s="106">
        <f t="shared" si="7"/>
        <v>855774.46</v>
      </c>
      <c r="X51" s="94"/>
      <c r="Y51" s="107">
        <f t="shared" si="8"/>
        <v>214272.23</v>
      </c>
      <c r="Z51" s="107">
        <f t="shared" si="9"/>
        <v>214272.23</v>
      </c>
      <c r="AA51" s="107">
        <f t="shared" si="10"/>
        <v>428544.46</v>
      </c>
    </row>
    <row r="52" spans="1:27" s="19" customFormat="1" ht="26.1" customHeight="1" x14ac:dyDescent="0.2">
      <c r="A52" s="90">
        <v>4105</v>
      </c>
      <c r="B52" s="90" t="s">
        <v>148</v>
      </c>
      <c r="C52" s="90" t="s">
        <v>149</v>
      </c>
      <c r="D52" s="90" t="s">
        <v>26</v>
      </c>
      <c r="E52" s="90" t="s">
        <v>150</v>
      </c>
      <c r="F52" s="100" t="s">
        <v>29</v>
      </c>
      <c r="G52" s="100">
        <v>676396</v>
      </c>
      <c r="H52" s="100">
        <v>1225402753</v>
      </c>
      <c r="I52" s="91" t="s">
        <v>18</v>
      </c>
      <c r="J52" s="90">
        <v>1029291</v>
      </c>
      <c r="K52" s="91" t="s">
        <v>16</v>
      </c>
      <c r="L52" s="91" t="s">
        <v>30</v>
      </c>
      <c r="M52" s="92">
        <v>2229</v>
      </c>
      <c r="N52" s="92">
        <v>3719</v>
      </c>
      <c r="O52" s="93">
        <v>0.5993546652325894</v>
      </c>
      <c r="P52" s="101">
        <f t="shared" si="0"/>
        <v>9039.8333333333321</v>
      </c>
      <c r="Q52" s="102">
        <f t="shared" si="1"/>
        <v>7.3429282961489956E-4</v>
      </c>
      <c r="R52" s="103">
        <f t="shared" si="2"/>
        <v>5.3212631728366891E-4</v>
      </c>
      <c r="S52" s="104">
        <f t="shared" si="3"/>
        <v>355841.98</v>
      </c>
      <c r="T52" s="105">
        <f t="shared" si="4"/>
        <v>85038.04</v>
      </c>
      <c r="U52" s="105">
        <f t="shared" si="5"/>
        <v>127557.06</v>
      </c>
      <c r="V52" s="105">
        <f t="shared" si="6"/>
        <v>129235.54</v>
      </c>
      <c r="W52" s="106">
        <f t="shared" si="7"/>
        <v>697672.62</v>
      </c>
      <c r="X52" s="94"/>
      <c r="Y52" s="107">
        <f t="shared" si="8"/>
        <v>174686.06</v>
      </c>
      <c r="Z52" s="107">
        <f t="shared" si="9"/>
        <v>174686.06</v>
      </c>
      <c r="AA52" s="107">
        <f t="shared" si="10"/>
        <v>349372.12</v>
      </c>
    </row>
    <row r="53" spans="1:27" s="19" customFormat="1" ht="26.1" customHeight="1" x14ac:dyDescent="0.2">
      <c r="A53" s="90">
        <v>4106</v>
      </c>
      <c r="B53" s="90" t="s">
        <v>151</v>
      </c>
      <c r="C53" s="90" t="s">
        <v>149</v>
      </c>
      <c r="D53" s="90" t="s">
        <v>26</v>
      </c>
      <c r="E53" s="90" t="s">
        <v>90</v>
      </c>
      <c r="F53" s="100" t="s">
        <v>47</v>
      </c>
      <c r="G53" s="100">
        <v>676290</v>
      </c>
      <c r="H53" s="100">
        <v>1871633305</v>
      </c>
      <c r="I53" s="91" t="s">
        <v>18</v>
      </c>
      <c r="J53" s="90">
        <v>1029289</v>
      </c>
      <c r="K53" s="91" t="s">
        <v>16</v>
      </c>
      <c r="L53" s="91" t="s">
        <v>30</v>
      </c>
      <c r="M53" s="92">
        <v>3486</v>
      </c>
      <c r="N53" s="92">
        <v>7913</v>
      </c>
      <c r="O53" s="93">
        <v>0.44054088209275877</v>
      </c>
      <c r="P53" s="101">
        <f t="shared" si="0"/>
        <v>14137.666666666668</v>
      </c>
      <c r="Q53" s="102">
        <f t="shared" si="1"/>
        <v>1.1483825949024408E-3</v>
      </c>
      <c r="R53" s="103">
        <f t="shared" si="2"/>
        <v>8.3220831855131019E-4</v>
      </c>
      <c r="S53" s="104">
        <f t="shared" si="3"/>
        <v>556511.94999999995</v>
      </c>
      <c r="T53" s="105">
        <f t="shared" si="4"/>
        <v>132993.54999999999</v>
      </c>
      <c r="U53" s="105">
        <f t="shared" si="5"/>
        <v>199490.32</v>
      </c>
      <c r="V53" s="105">
        <f t="shared" si="6"/>
        <v>202115.34</v>
      </c>
      <c r="W53" s="106">
        <f t="shared" si="7"/>
        <v>1091111.1600000001</v>
      </c>
      <c r="X53" s="94"/>
      <c r="Y53" s="107">
        <f t="shared" si="8"/>
        <v>273196.77</v>
      </c>
      <c r="Z53" s="107">
        <f t="shared" si="9"/>
        <v>273196.77</v>
      </c>
      <c r="AA53" s="107">
        <f t="shared" si="10"/>
        <v>546393.54</v>
      </c>
    </row>
    <row r="54" spans="1:27" s="19" customFormat="1" ht="26.1" customHeight="1" x14ac:dyDescent="0.2">
      <c r="A54" s="90">
        <v>4107</v>
      </c>
      <c r="B54" s="90" t="s">
        <v>152</v>
      </c>
      <c r="C54" s="90" t="s">
        <v>153</v>
      </c>
      <c r="D54" s="90" t="s">
        <v>19</v>
      </c>
      <c r="E54" s="90" t="s">
        <v>20</v>
      </c>
      <c r="F54" s="100" t="s">
        <v>20</v>
      </c>
      <c r="G54" s="100">
        <v>675823</v>
      </c>
      <c r="H54" s="100">
        <v>1083813588</v>
      </c>
      <c r="I54" s="91" t="s">
        <v>18</v>
      </c>
      <c r="J54" s="90">
        <v>1015187</v>
      </c>
      <c r="K54" s="91" t="s">
        <v>16</v>
      </c>
      <c r="L54" s="91" t="s">
        <v>17</v>
      </c>
      <c r="M54" s="92">
        <v>32583</v>
      </c>
      <c r="N54" s="92">
        <v>42114</v>
      </c>
      <c r="O54" s="93">
        <v>0.77368571021513033</v>
      </c>
      <c r="P54" s="101">
        <f t="shared" si="0"/>
        <v>32583</v>
      </c>
      <c r="Q54" s="102">
        <f t="shared" si="1"/>
        <v>0</v>
      </c>
      <c r="R54" s="103">
        <f t="shared" si="2"/>
        <v>1.917985781012237E-3</v>
      </c>
      <c r="S54" s="104">
        <f t="shared" si="3"/>
        <v>0</v>
      </c>
      <c r="T54" s="105">
        <f t="shared" si="4"/>
        <v>306509.46999999997</v>
      </c>
      <c r="U54" s="105">
        <f t="shared" si="5"/>
        <v>459764.21</v>
      </c>
      <c r="V54" s="105">
        <f t="shared" si="6"/>
        <v>0</v>
      </c>
      <c r="W54" s="106">
        <f t="shared" si="7"/>
        <v>766273.67999999993</v>
      </c>
      <c r="X54" s="94"/>
      <c r="Y54" s="107">
        <f t="shared" si="8"/>
        <v>0</v>
      </c>
      <c r="Z54" s="107">
        <f t="shared" si="9"/>
        <v>0</v>
      </c>
      <c r="AA54" s="107">
        <f t="shared" si="10"/>
        <v>0</v>
      </c>
    </row>
    <row r="55" spans="1:27" s="19" customFormat="1" ht="26.1" customHeight="1" x14ac:dyDescent="0.2">
      <c r="A55" s="90">
        <v>4108</v>
      </c>
      <c r="B55" s="90" t="s">
        <v>154</v>
      </c>
      <c r="C55" s="90" t="s">
        <v>44</v>
      </c>
      <c r="D55" s="90" t="s">
        <v>26</v>
      </c>
      <c r="E55" s="90" t="s">
        <v>155</v>
      </c>
      <c r="F55" s="100" t="s">
        <v>1547</v>
      </c>
      <c r="G55" s="100">
        <v>675553</v>
      </c>
      <c r="H55" s="100">
        <v>1730758558</v>
      </c>
      <c r="I55" s="91" t="s">
        <v>18</v>
      </c>
      <c r="J55" s="90">
        <v>1030390</v>
      </c>
      <c r="K55" s="91" t="s">
        <v>16</v>
      </c>
      <c r="L55" s="91" t="s">
        <v>17</v>
      </c>
      <c r="M55" s="92">
        <v>8462</v>
      </c>
      <c r="N55" s="92">
        <v>14231</v>
      </c>
      <c r="O55" s="93">
        <v>0.59461738458295266</v>
      </c>
      <c r="P55" s="101">
        <f t="shared" si="0"/>
        <v>8462</v>
      </c>
      <c r="Q55" s="102">
        <f t="shared" si="1"/>
        <v>6.8735624818318339E-4</v>
      </c>
      <c r="R55" s="103">
        <f t="shared" si="2"/>
        <v>4.981123800425237E-4</v>
      </c>
      <c r="S55" s="104">
        <f t="shared" si="3"/>
        <v>333096.27</v>
      </c>
      <c r="T55" s="105">
        <f t="shared" si="4"/>
        <v>79602.34</v>
      </c>
      <c r="U55" s="105">
        <f t="shared" si="5"/>
        <v>119403.51</v>
      </c>
      <c r="V55" s="105">
        <f t="shared" si="6"/>
        <v>120974.7</v>
      </c>
      <c r="W55" s="106">
        <f t="shared" si="7"/>
        <v>653076.81999999995</v>
      </c>
      <c r="X55" s="94"/>
      <c r="Y55" s="107">
        <f t="shared" si="8"/>
        <v>163519.99</v>
      </c>
      <c r="Z55" s="107">
        <f t="shared" si="9"/>
        <v>163519.99</v>
      </c>
      <c r="AA55" s="107">
        <f t="shared" si="10"/>
        <v>327039.98</v>
      </c>
    </row>
    <row r="56" spans="1:27" s="19" customFormat="1" ht="26.1" customHeight="1" x14ac:dyDescent="0.2">
      <c r="A56" s="90">
        <v>4114</v>
      </c>
      <c r="B56" s="90" t="s">
        <v>156</v>
      </c>
      <c r="C56" s="90" t="s">
        <v>157</v>
      </c>
      <c r="D56" s="90" t="s">
        <v>19</v>
      </c>
      <c r="E56" s="90" t="s">
        <v>158</v>
      </c>
      <c r="F56" s="100" t="s">
        <v>21</v>
      </c>
      <c r="G56" s="100">
        <v>455591</v>
      </c>
      <c r="H56" s="100">
        <v>1609312370</v>
      </c>
      <c r="I56" s="91" t="s">
        <v>18</v>
      </c>
      <c r="J56" s="90">
        <v>1028523</v>
      </c>
      <c r="K56" s="91" t="s">
        <v>16</v>
      </c>
      <c r="L56" s="91" t="s">
        <v>17</v>
      </c>
      <c r="M56" s="92">
        <v>20321</v>
      </c>
      <c r="N56" s="92">
        <v>26268</v>
      </c>
      <c r="O56" s="93">
        <v>0.77360286279884272</v>
      </c>
      <c r="P56" s="101">
        <f t="shared" si="0"/>
        <v>20321</v>
      </c>
      <c r="Q56" s="102">
        <f t="shared" si="1"/>
        <v>0</v>
      </c>
      <c r="R56" s="103">
        <f t="shared" si="2"/>
        <v>1.1961878604164647E-3</v>
      </c>
      <c r="S56" s="104">
        <f t="shared" si="3"/>
        <v>0</v>
      </c>
      <c r="T56" s="105">
        <f t="shared" si="4"/>
        <v>191160.39</v>
      </c>
      <c r="U56" s="105">
        <f t="shared" si="5"/>
        <v>286740.58</v>
      </c>
      <c r="V56" s="105">
        <f t="shared" si="6"/>
        <v>0</v>
      </c>
      <c r="W56" s="106">
        <f t="shared" si="7"/>
        <v>477900.97000000003</v>
      </c>
      <c r="X56" s="94"/>
      <c r="Y56" s="107">
        <f t="shared" si="8"/>
        <v>0</v>
      </c>
      <c r="Z56" s="107">
        <f t="shared" si="9"/>
        <v>0</v>
      </c>
      <c r="AA56" s="107">
        <f t="shared" si="10"/>
        <v>0</v>
      </c>
    </row>
    <row r="57" spans="1:27" s="19" customFormat="1" ht="26.1" customHeight="1" x14ac:dyDescent="0.2">
      <c r="A57" s="90">
        <v>4115</v>
      </c>
      <c r="B57" s="90" t="s">
        <v>159</v>
      </c>
      <c r="C57" s="90" t="s">
        <v>160</v>
      </c>
      <c r="D57" s="90" t="s">
        <v>26</v>
      </c>
      <c r="E57" s="90" t="s">
        <v>150</v>
      </c>
      <c r="F57" s="100" t="s">
        <v>29</v>
      </c>
      <c r="G57" s="100">
        <v>675361</v>
      </c>
      <c r="H57" s="100">
        <v>1932520020</v>
      </c>
      <c r="I57" s="91" t="s">
        <v>18</v>
      </c>
      <c r="J57" s="90">
        <v>1025686</v>
      </c>
      <c r="K57" s="91" t="s">
        <v>34</v>
      </c>
      <c r="L57" s="91" t="s">
        <v>35</v>
      </c>
      <c r="M57" s="92">
        <v>26661</v>
      </c>
      <c r="N57" s="92">
        <v>34407</v>
      </c>
      <c r="O57" s="93">
        <v>0.77487139244921088</v>
      </c>
      <c r="P57" s="101">
        <f t="shared" si="0"/>
        <v>26661</v>
      </c>
      <c r="Q57" s="102">
        <f t="shared" si="1"/>
        <v>2.1656351846858725E-3</v>
      </c>
      <c r="R57" s="103">
        <f t="shared" si="2"/>
        <v>1.5693895254447795E-3</v>
      </c>
      <c r="S57" s="104">
        <f t="shared" si="3"/>
        <v>1049477.6399999999</v>
      </c>
      <c r="T57" s="105">
        <f t="shared" si="4"/>
        <v>250801</v>
      </c>
      <c r="U57" s="105">
        <f t="shared" si="5"/>
        <v>376201.5</v>
      </c>
      <c r="V57" s="105">
        <f t="shared" si="6"/>
        <v>381151.79</v>
      </c>
      <c r="W57" s="106">
        <f t="shared" si="7"/>
        <v>2057631.93</v>
      </c>
      <c r="X57" s="94"/>
      <c r="Y57" s="107">
        <f t="shared" si="8"/>
        <v>515198.11</v>
      </c>
      <c r="Z57" s="107">
        <f t="shared" si="9"/>
        <v>515198.11</v>
      </c>
      <c r="AA57" s="107">
        <f t="shared" si="10"/>
        <v>1030396.22</v>
      </c>
    </row>
    <row r="58" spans="1:27" s="19" customFormat="1" ht="26.1" customHeight="1" x14ac:dyDescent="0.2">
      <c r="A58" s="90">
        <v>4117</v>
      </c>
      <c r="B58" s="90" t="s">
        <v>161</v>
      </c>
      <c r="C58" s="90" t="s">
        <v>80</v>
      </c>
      <c r="D58" s="90" t="s">
        <v>26</v>
      </c>
      <c r="E58" s="90" t="s">
        <v>21</v>
      </c>
      <c r="F58" s="100" t="s">
        <v>21</v>
      </c>
      <c r="G58" s="100">
        <v>675081</v>
      </c>
      <c r="H58" s="100">
        <v>1083842876</v>
      </c>
      <c r="I58" s="91" t="s">
        <v>18</v>
      </c>
      <c r="J58" s="90">
        <v>1026551</v>
      </c>
      <c r="K58" s="91" t="s">
        <v>34</v>
      </c>
      <c r="L58" s="91" t="s">
        <v>35</v>
      </c>
      <c r="M58" s="92">
        <v>45763</v>
      </c>
      <c r="N58" s="92">
        <v>67373</v>
      </c>
      <c r="O58" s="93">
        <v>0.6792483635877874</v>
      </c>
      <c r="P58" s="101">
        <f t="shared" si="0"/>
        <v>45763</v>
      </c>
      <c r="Q58" s="102">
        <f t="shared" si="1"/>
        <v>3.7172635293792273E-3</v>
      </c>
      <c r="R58" s="103">
        <f t="shared" si="2"/>
        <v>2.6938214190363997E-3</v>
      </c>
      <c r="S58" s="104">
        <f t="shared" si="3"/>
        <v>1801404.49</v>
      </c>
      <c r="T58" s="105">
        <f t="shared" si="4"/>
        <v>430494.21</v>
      </c>
      <c r="U58" s="105">
        <f t="shared" si="5"/>
        <v>645741.31999999995</v>
      </c>
      <c r="V58" s="105">
        <f t="shared" si="6"/>
        <v>654238.38</v>
      </c>
      <c r="W58" s="106">
        <f t="shared" si="7"/>
        <v>3531878.3999999999</v>
      </c>
      <c r="X58" s="94"/>
      <c r="Y58" s="107">
        <f t="shared" si="8"/>
        <v>884325.84</v>
      </c>
      <c r="Z58" s="107">
        <f t="shared" si="9"/>
        <v>884325.84</v>
      </c>
      <c r="AA58" s="107">
        <f t="shared" si="10"/>
        <v>1768651.68</v>
      </c>
    </row>
    <row r="59" spans="1:27" s="19" customFormat="1" ht="26.1" customHeight="1" x14ac:dyDescent="0.2">
      <c r="A59" s="90">
        <v>4118</v>
      </c>
      <c r="B59" s="90" t="s">
        <v>162</v>
      </c>
      <c r="C59" s="90" t="s">
        <v>76</v>
      </c>
      <c r="D59" s="90" t="s">
        <v>26</v>
      </c>
      <c r="E59" s="90" t="s">
        <v>47</v>
      </c>
      <c r="F59" s="100" t="s">
        <v>47</v>
      </c>
      <c r="G59" s="100">
        <v>455862</v>
      </c>
      <c r="H59" s="100">
        <v>1760871750</v>
      </c>
      <c r="I59" s="91" t="s">
        <v>18</v>
      </c>
      <c r="J59" s="90">
        <v>1026647</v>
      </c>
      <c r="K59" s="91" t="s">
        <v>24</v>
      </c>
      <c r="L59" s="91" t="s">
        <v>25</v>
      </c>
      <c r="M59" s="92">
        <v>21211</v>
      </c>
      <c r="N59" s="92">
        <v>28654</v>
      </c>
      <c r="O59" s="93">
        <v>0.74024568995602713</v>
      </c>
      <c r="P59" s="101">
        <f t="shared" si="0"/>
        <v>21211</v>
      </c>
      <c r="Q59" s="102">
        <f t="shared" si="1"/>
        <v>1.7229394209659068E-3</v>
      </c>
      <c r="R59" s="103">
        <f t="shared" si="2"/>
        <v>1.2485773685986729E-3</v>
      </c>
      <c r="S59" s="104">
        <f t="shared" si="3"/>
        <v>834945.06</v>
      </c>
      <c r="T59" s="105">
        <f t="shared" si="4"/>
        <v>199532.65</v>
      </c>
      <c r="U59" s="105">
        <f t="shared" si="5"/>
        <v>299298.98</v>
      </c>
      <c r="V59" s="105">
        <f t="shared" si="6"/>
        <v>303237.34000000003</v>
      </c>
      <c r="W59" s="106">
        <f t="shared" si="7"/>
        <v>1637014.03</v>
      </c>
      <c r="X59" s="94"/>
      <c r="Y59" s="107">
        <f t="shared" si="8"/>
        <v>409882.12</v>
      </c>
      <c r="Z59" s="107">
        <f t="shared" si="9"/>
        <v>409882.12</v>
      </c>
      <c r="AA59" s="107">
        <f t="shared" si="10"/>
        <v>819764.24</v>
      </c>
    </row>
    <row r="60" spans="1:27" s="19" customFormat="1" ht="26.1" customHeight="1" x14ac:dyDescent="0.2">
      <c r="A60" s="90">
        <v>4121</v>
      </c>
      <c r="B60" s="90" t="s">
        <v>1579</v>
      </c>
      <c r="C60" s="84" t="s">
        <v>788</v>
      </c>
      <c r="D60" s="84" t="s">
        <v>26</v>
      </c>
      <c r="E60" s="90" t="s">
        <v>163</v>
      </c>
      <c r="F60" s="100" t="s">
        <v>47</v>
      </c>
      <c r="G60" s="100">
        <v>675458</v>
      </c>
      <c r="H60" s="100">
        <v>1063006971</v>
      </c>
      <c r="I60" s="91" t="s">
        <v>18</v>
      </c>
      <c r="J60" s="90">
        <v>1018774</v>
      </c>
      <c r="K60" s="91" t="s">
        <v>24</v>
      </c>
      <c r="L60" s="91" t="s">
        <v>25</v>
      </c>
      <c r="M60" s="92">
        <v>20208</v>
      </c>
      <c r="N60" s="92">
        <v>31535</v>
      </c>
      <c r="O60" s="93">
        <v>0.64081179641667985</v>
      </c>
      <c r="P60" s="101">
        <f t="shared" si="0"/>
        <v>20208</v>
      </c>
      <c r="Q60" s="102">
        <f t="shared" si="1"/>
        <v>1.6414671547253332E-3</v>
      </c>
      <c r="R60" s="103">
        <f t="shared" si="2"/>
        <v>1.1895361588158022E-3</v>
      </c>
      <c r="S60" s="104">
        <f t="shared" si="3"/>
        <v>795463.19</v>
      </c>
      <c r="T60" s="105">
        <f t="shared" si="4"/>
        <v>190097.39</v>
      </c>
      <c r="U60" s="105">
        <f t="shared" si="5"/>
        <v>285146.09000000003</v>
      </c>
      <c r="V60" s="105">
        <f t="shared" si="6"/>
        <v>288898.21999999997</v>
      </c>
      <c r="W60" s="106">
        <f t="shared" si="7"/>
        <v>1559604.89</v>
      </c>
      <c r="X60" s="94"/>
      <c r="Y60" s="107">
        <f t="shared" si="8"/>
        <v>390500.11</v>
      </c>
      <c r="Z60" s="107">
        <f t="shared" si="9"/>
        <v>390500.11</v>
      </c>
      <c r="AA60" s="107">
        <f t="shared" si="10"/>
        <v>781000.22</v>
      </c>
    </row>
    <row r="61" spans="1:27" s="19" customFormat="1" ht="26.1" customHeight="1" x14ac:dyDescent="0.2">
      <c r="A61" s="90">
        <v>4124</v>
      </c>
      <c r="B61" s="90" t="s">
        <v>164</v>
      </c>
      <c r="C61" s="90" t="s">
        <v>55</v>
      </c>
      <c r="D61" s="90" t="s">
        <v>26</v>
      </c>
      <c r="E61" s="90" t="s">
        <v>165</v>
      </c>
      <c r="F61" s="100" t="s">
        <v>1545</v>
      </c>
      <c r="G61" s="100">
        <v>676046</v>
      </c>
      <c r="H61" s="100">
        <v>1619298908</v>
      </c>
      <c r="I61" s="91" t="s">
        <v>18</v>
      </c>
      <c r="J61" s="90">
        <v>1031129</v>
      </c>
      <c r="K61" s="91" t="s">
        <v>166</v>
      </c>
      <c r="L61" s="91" t="s">
        <v>53</v>
      </c>
      <c r="M61" s="92">
        <v>3688</v>
      </c>
      <c r="N61" s="92">
        <v>7908</v>
      </c>
      <c r="O61" s="93">
        <v>0.46636317653009612</v>
      </c>
      <c r="P61" s="101">
        <f t="shared" si="0"/>
        <v>11124.958677685951</v>
      </c>
      <c r="Q61" s="102">
        <f t="shared" si="1"/>
        <v>9.0366460149931031E-4</v>
      </c>
      <c r="R61" s="103">
        <f t="shared" si="2"/>
        <v>6.5486641985545687E-4</v>
      </c>
      <c r="S61" s="104">
        <f t="shared" si="3"/>
        <v>437920.38</v>
      </c>
      <c r="T61" s="105">
        <f t="shared" si="4"/>
        <v>104652.89</v>
      </c>
      <c r="U61" s="105">
        <f t="shared" si="5"/>
        <v>156979.34</v>
      </c>
      <c r="V61" s="105">
        <f t="shared" si="6"/>
        <v>159044.97</v>
      </c>
      <c r="W61" s="106">
        <f t="shared" si="7"/>
        <v>858597.58</v>
      </c>
      <c r="X61" s="94"/>
      <c r="Y61" s="107">
        <f t="shared" si="8"/>
        <v>214979.1</v>
      </c>
      <c r="Z61" s="107">
        <f t="shared" si="9"/>
        <v>214979.1</v>
      </c>
      <c r="AA61" s="107">
        <f t="shared" si="10"/>
        <v>429958.2</v>
      </c>
    </row>
    <row r="62" spans="1:27" s="19" customFormat="1" ht="26.1" customHeight="1" x14ac:dyDescent="0.2">
      <c r="A62" s="90">
        <v>4140</v>
      </c>
      <c r="B62" s="90" t="s">
        <v>167</v>
      </c>
      <c r="C62" s="90" t="s">
        <v>168</v>
      </c>
      <c r="D62" s="90" t="s">
        <v>19</v>
      </c>
      <c r="E62" s="90" t="s">
        <v>169</v>
      </c>
      <c r="F62" s="100" t="s">
        <v>1546</v>
      </c>
      <c r="G62" s="100">
        <v>676174</v>
      </c>
      <c r="H62" s="100">
        <v>1457856775</v>
      </c>
      <c r="I62" s="91" t="s">
        <v>18</v>
      </c>
      <c r="J62" s="90">
        <v>1029441</v>
      </c>
      <c r="K62" s="91" t="s">
        <v>16</v>
      </c>
      <c r="L62" s="91" t="s">
        <v>17</v>
      </c>
      <c r="M62" s="92">
        <v>9097</v>
      </c>
      <c r="N62" s="92">
        <v>13631</v>
      </c>
      <c r="O62" s="93">
        <v>0.66737583449490134</v>
      </c>
      <c r="P62" s="101">
        <f t="shared" si="0"/>
        <v>9097</v>
      </c>
      <c r="Q62" s="102">
        <f t="shared" si="1"/>
        <v>0</v>
      </c>
      <c r="R62" s="103">
        <f t="shared" si="2"/>
        <v>5.3549141116129026E-4</v>
      </c>
      <c r="S62" s="104">
        <f t="shared" si="3"/>
        <v>0</v>
      </c>
      <c r="T62" s="105">
        <f t="shared" si="4"/>
        <v>85575.81</v>
      </c>
      <c r="U62" s="105">
        <f t="shared" si="5"/>
        <v>128363.72</v>
      </c>
      <c r="V62" s="105">
        <f t="shared" si="6"/>
        <v>0</v>
      </c>
      <c r="W62" s="106">
        <f t="shared" si="7"/>
        <v>213939.53</v>
      </c>
      <c r="X62" s="94"/>
      <c r="Y62" s="107">
        <f t="shared" si="8"/>
        <v>0</v>
      </c>
      <c r="Z62" s="107">
        <f t="shared" si="9"/>
        <v>0</v>
      </c>
      <c r="AA62" s="107">
        <f t="shared" si="10"/>
        <v>0</v>
      </c>
    </row>
    <row r="63" spans="1:27" s="19" customFormat="1" ht="26.1" customHeight="1" x14ac:dyDescent="0.2">
      <c r="A63" s="90">
        <v>4145</v>
      </c>
      <c r="B63" s="90" t="s">
        <v>170</v>
      </c>
      <c r="C63" s="90" t="s">
        <v>171</v>
      </c>
      <c r="D63" s="90" t="s">
        <v>19</v>
      </c>
      <c r="E63" s="90" t="s">
        <v>29</v>
      </c>
      <c r="F63" s="100" t="s">
        <v>29</v>
      </c>
      <c r="G63" s="100">
        <v>675052</v>
      </c>
      <c r="H63" s="100">
        <v>1912931015</v>
      </c>
      <c r="I63" s="91" t="s">
        <v>18</v>
      </c>
      <c r="J63" s="90">
        <v>1028656</v>
      </c>
      <c r="K63" s="91" t="s">
        <v>24</v>
      </c>
      <c r="L63" s="91" t="s">
        <v>25</v>
      </c>
      <c r="M63" s="92">
        <v>12142</v>
      </c>
      <c r="N63" s="92">
        <v>14993</v>
      </c>
      <c r="O63" s="93">
        <v>0.80984459414393384</v>
      </c>
      <c r="P63" s="101">
        <f t="shared" si="0"/>
        <v>12142</v>
      </c>
      <c r="Q63" s="102">
        <f t="shared" si="1"/>
        <v>0</v>
      </c>
      <c r="R63" s="103">
        <f t="shared" si="2"/>
        <v>7.1473416668356448E-4</v>
      </c>
      <c r="S63" s="104">
        <f t="shared" si="3"/>
        <v>0</v>
      </c>
      <c r="T63" s="105">
        <f t="shared" si="4"/>
        <v>114220.24</v>
      </c>
      <c r="U63" s="105">
        <f t="shared" si="5"/>
        <v>171330.36</v>
      </c>
      <c r="V63" s="105">
        <f t="shared" si="6"/>
        <v>0</v>
      </c>
      <c r="W63" s="106">
        <f t="shared" si="7"/>
        <v>285550.59999999998</v>
      </c>
      <c r="X63" s="94"/>
      <c r="Y63" s="107">
        <f t="shared" si="8"/>
        <v>0</v>
      </c>
      <c r="Z63" s="107">
        <f t="shared" si="9"/>
        <v>0</v>
      </c>
      <c r="AA63" s="107">
        <f t="shared" si="10"/>
        <v>0</v>
      </c>
    </row>
    <row r="64" spans="1:27" s="19" customFormat="1" ht="26.1" customHeight="1" x14ac:dyDescent="0.2">
      <c r="A64" s="90">
        <v>4149</v>
      </c>
      <c r="B64" s="90" t="s">
        <v>172</v>
      </c>
      <c r="C64" s="90" t="s">
        <v>173</v>
      </c>
      <c r="D64" s="90" t="s">
        <v>19</v>
      </c>
      <c r="E64" s="90" t="s">
        <v>174</v>
      </c>
      <c r="F64" s="100" t="s">
        <v>20</v>
      </c>
      <c r="G64" s="100">
        <v>675295</v>
      </c>
      <c r="H64" s="100">
        <v>1699932889</v>
      </c>
      <c r="I64" s="91" t="s">
        <v>18</v>
      </c>
      <c r="J64" s="90">
        <v>1016127</v>
      </c>
      <c r="K64" s="91" t="s">
        <v>16</v>
      </c>
      <c r="L64" s="91" t="s">
        <v>17</v>
      </c>
      <c r="M64" s="92">
        <v>12026</v>
      </c>
      <c r="N64" s="92">
        <v>16214</v>
      </c>
      <c r="O64" s="93">
        <v>0.74170469964228447</v>
      </c>
      <c r="P64" s="101">
        <f t="shared" si="0"/>
        <v>12025.999999999998</v>
      </c>
      <c r="Q64" s="102">
        <f t="shared" si="1"/>
        <v>0</v>
      </c>
      <c r="R64" s="103">
        <f t="shared" si="2"/>
        <v>7.0790587123509675E-4</v>
      </c>
      <c r="S64" s="104">
        <f t="shared" si="3"/>
        <v>0</v>
      </c>
      <c r="T64" s="105">
        <f t="shared" si="4"/>
        <v>113129.02</v>
      </c>
      <c r="U64" s="105">
        <f t="shared" si="5"/>
        <v>169693.53</v>
      </c>
      <c r="V64" s="105">
        <f t="shared" si="6"/>
        <v>0</v>
      </c>
      <c r="W64" s="106">
        <f t="shared" si="7"/>
        <v>282822.55</v>
      </c>
      <c r="X64" s="94"/>
      <c r="Y64" s="107">
        <f t="shared" si="8"/>
        <v>0</v>
      </c>
      <c r="Z64" s="107">
        <f t="shared" si="9"/>
        <v>0</v>
      </c>
      <c r="AA64" s="107">
        <f t="shared" si="10"/>
        <v>0</v>
      </c>
    </row>
    <row r="65" spans="1:27" s="19" customFormat="1" ht="26.1" customHeight="1" x14ac:dyDescent="0.2">
      <c r="A65" s="90">
        <v>4154</v>
      </c>
      <c r="B65" s="90" t="s">
        <v>175</v>
      </c>
      <c r="C65" s="90" t="s">
        <v>101</v>
      </c>
      <c r="D65" s="90" t="s">
        <v>26</v>
      </c>
      <c r="E65" s="90" t="s">
        <v>176</v>
      </c>
      <c r="F65" s="100" t="s">
        <v>1547</v>
      </c>
      <c r="G65" s="100">
        <v>676177</v>
      </c>
      <c r="H65" s="100">
        <v>1932517026</v>
      </c>
      <c r="I65" s="91" t="s">
        <v>18</v>
      </c>
      <c r="J65" s="90">
        <v>1026192</v>
      </c>
      <c r="K65" s="91" t="s">
        <v>24</v>
      </c>
      <c r="L65" s="91" t="s">
        <v>25</v>
      </c>
      <c r="M65" s="92">
        <v>18449</v>
      </c>
      <c r="N65" s="92">
        <v>28146</v>
      </c>
      <c r="O65" s="93">
        <v>0.65547502309386774</v>
      </c>
      <c r="P65" s="101">
        <f t="shared" si="0"/>
        <v>18449</v>
      </c>
      <c r="Q65" s="102">
        <f t="shared" si="1"/>
        <v>1.4985860816274582E-3</v>
      </c>
      <c r="R65" s="103">
        <f t="shared" si="2"/>
        <v>1.0859932993860222E-3</v>
      </c>
      <c r="S65" s="104">
        <f t="shared" si="3"/>
        <v>726222.31</v>
      </c>
      <c r="T65" s="105">
        <f t="shared" si="4"/>
        <v>173550.42</v>
      </c>
      <c r="U65" s="105">
        <f t="shared" si="5"/>
        <v>260325.63</v>
      </c>
      <c r="V65" s="105">
        <f t="shared" si="6"/>
        <v>263751.15000000002</v>
      </c>
      <c r="W65" s="106">
        <f t="shared" si="7"/>
        <v>1423849.5100000002</v>
      </c>
      <c r="X65" s="94"/>
      <c r="Y65" s="107">
        <f t="shared" si="8"/>
        <v>356509.13</v>
      </c>
      <c r="Z65" s="107">
        <f t="shared" si="9"/>
        <v>356509.13</v>
      </c>
      <c r="AA65" s="107">
        <f t="shared" si="10"/>
        <v>713018.26</v>
      </c>
    </row>
    <row r="66" spans="1:27" s="19" customFormat="1" ht="26.1" customHeight="1" x14ac:dyDescent="0.2">
      <c r="A66" s="90">
        <v>4155</v>
      </c>
      <c r="B66" s="90" t="s">
        <v>177</v>
      </c>
      <c r="C66" s="90" t="s">
        <v>32</v>
      </c>
      <c r="D66" s="90" t="s">
        <v>26</v>
      </c>
      <c r="E66" s="90" t="s">
        <v>20</v>
      </c>
      <c r="F66" s="100" t="s">
        <v>20</v>
      </c>
      <c r="G66" s="100">
        <v>455597</v>
      </c>
      <c r="H66" s="100">
        <v>1851412399</v>
      </c>
      <c r="I66" s="91" t="s">
        <v>18</v>
      </c>
      <c r="J66" s="90">
        <v>1028607</v>
      </c>
      <c r="K66" s="91" t="s">
        <v>34</v>
      </c>
      <c r="L66" s="91" t="s">
        <v>35</v>
      </c>
      <c r="M66" s="92">
        <v>27480</v>
      </c>
      <c r="N66" s="92">
        <v>36966</v>
      </c>
      <c r="O66" s="93">
        <v>0.74338581399123516</v>
      </c>
      <c r="P66" s="101">
        <f t="shared" si="0"/>
        <v>27480.000000000004</v>
      </c>
      <c r="Q66" s="102">
        <f t="shared" si="1"/>
        <v>2.2321613921146163E-3</v>
      </c>
      <c r="R66" s="103">
        <f t="shared" si="2"/>
        <v>1.6175996458955985E-3</v>
      </c>
      <c r="S66" s="104">
        <f t="shared" si="3"/>
        <v>1081716.57</v>
      </c>
      <c r="T66" s="105">
        <f t="shared" si="4"/>
        <v>258505.36</v>
      </c>
      <c r="U66" s="105">
        <f t="shared" si="5"/>
        <v>387758.05</v>
      </c>
      <c r="V66" s="105">
        <f t="shared" si="6"/>
        <v>392860.41</v>
      </c>
      <c r="W66" s="106">
        <f t="shared" si="7"/>
        <v>2120840.39</v>
      </c>
      <c r="X66" s="94"/>
      <c r="Y66" s="107">
        <f t="shared" si="8"/>
        <v>531024.5</v>
      </c>
      <c r="Z66" s="107">
        <f t="shared" si="9"/>
        <v>531024.5</v>
      </c>
      <c r="AA66" s="107">
        <f t="shared" si="10"/>
        <v>1062049</v>
      </c>
    </row>
    <row r="67" spans="1:27" s="19" customFormat="1" ht="26.1" customHeight="1" x14ac:dyDescent="0.2">
      <c r="A67" s="90">
        <v>4158</v>
      </c>
      <c r="B67" s="90" t="s">
        <v>178</v>
      </c>
      <c r="C67" s="84" t="s">
        <v>179</v>
      </c>
      <c r="D67" s="84" t="s">
        <v>26</v>
      </c>
      <c r="E67" s="90" t="s">
        <v>158</v>
      </c>
      <c r="F67" s="100" t="s">
        <v>21</v>
      </c>
      <c r="G67" s="100">
        <v>675431</v>
      </c>
      <c r="H67" s="100">
        <v>1962079517</v>
      </c>
      <c r="I67" s="91" t="s">
        <v>18</v>
      </c>
      <c r="J67" s="90">
        <v>1016944</v>
      </c>
      <c r="K67" s="91" t="s">
        <v>16</v>
      </c>
      <c r="L67" s="91" t="s">
        <v>17</v>
      </c>
      <c r="M67" s="92">
        <v>32242</v>
      </c>
      <c r="N67" s="92">
        <v>44237</v>
      </c>
      <c r="O67" s="93">
        <v>0.72884689287248228</v>
      </c>
      <c r="P67" s="101">
        <f t="shared" si="0"/>
        <v>32242</v>
      </c>
      <c r="Q67" s="102">
        <f t="shared" si="1"/>
        <v>2.618971892451217E-3</v>
      </c>
      <c r="R67" s="103">
        <f t="shared" si="2"/>
        <v>1.8979129469783797E-3</v>
      </c>
      <c r="S67" s="104">
        <f t="shared" si="3"/>
        <v>1269166.8700000001</v>
      </c>
      <c r="T67" s="105">
        <f t="shared" si="4"/>
        <v>303301.67</v>
      </c>
      <c r="U67" s="105">
        <f t="shared" si="5"/>
        <v>454952.51</v>
      </c>
      <c r="V67" s="105">
        <f t="shared" si="6"/>
        <v>460939.05</v>
      </c>
      <c r="W67" s="106">
        <f t="shared" si="7"/>
        <v>2488360.1</v>
      </c>
      <c r="X67" s="94"/>
      <c r="Y67" s="107">
        <f t="shared" si="8"/>
        <v>623045.56000000006</v>
      </c>
      <c r="Z67" s="107">
        <f t="shared" si="9"/>
        <v>623045.56000000006</v>
      </c>
      <c r="AA67" s="107">
        <f t="shared" si="10"/>
        <v>1246091.1200000001</v>
      </c>
    </row>
    <row r="68" spans="1:27" s="19" customFormat="1" ht="26.1" customHeight="1" x14ac:dyDescent="0.2">
      <c r="A68" s="90">
        <v>4159</v>
      </c>
      <c r="B68" s="90" t="s">
        <v>180</v>
      </c>
      <c r="C68" s="90" t="s">
        <v>181</v>
      </c>
      <c r="D68" s="90" t="s">
        <v>19</v>
      </c>
      <c r="E68" s="90" t="s">
        <v>20</v>
      </c>
      <c r="F68" s="100" t="s">
        <v>20</v>
      </c>
      <c r="G68" s="112" t="s">
        <v>1548</v>
      </c>
      <c r="H68" s="100">
        <v>1376674192</v>
      </c>
      <c r="I68" s="91" t="s">
        <v>18</v>
      </c>
      <c r="J68" s="90">
        <v>415903</v>
      </c>
      <c r="K68" s="91" t="s">
        <v>34</v>
      </c>
      <c r="L68" s="91" t="s">
        <v>35</v>
      </c>
      <c r="M68" s="92">
        <v>14497</v>
      </c>
      <c r="N68" s="92">
        <v>16427</v>
      </c>
      <c r="O68" s="93">
        <v>0.88251050100444395</v>
      </c>
      <c r="P68" s="101">
        <f t="shared" si="0"/>
        <v>14497</v>
      </c>
      <c r="Q68" s="102">
        <f t="shared" si="1"/>
        <v>0</v>
      </c>
      <c r="R68" s="103">
        <f t="shared" si="2"/>
        <v>8.5336033721064358E-4</v>
      </c>
      <c r="S68" s="104">
        <f t="shared" si="3"/>
        <v>0</v>
      </c>
      <c r="T68" s="105">
        <f t="shared" si="4"/>
        <v>136373.81</v>
      </c>
      <c r="U68" s="105">
        <f t="shared" si="5"/>
        <v>204560.71</v>
      </c>
      <c r="V68" s="105">
        <f t="shared" si="6"/>
        <v>0</v>
      </c>
      <c r="W68" s="106">
        <f t="shared" si="7"/>
        <v>340934.52</v>
      </c>
      <c r="X68" s="94"/>
      <c r="Y68" s="107">
        <f t="shared" si="8"/>
        <v>0</v>
      </c>
      <c r="Z68" s="107">
        <f t="shared" si="9"/>
        <v>0</v>
      </c>
      <c r="AA68" s="107">
        <f t="shared" si="10"/>
        <v>0</v>
      </c>
    </row>
    <row r="69" spans="1:27" s="19" customFormat="1" ht="26.1" customHeight="1" x14ac:dyDescent="0.2">
      <c r="A69" s="90">
        <v>4164</v>
      </c>
      <c r="B69" s="90" t="s">
        <v>184</v>
      </c>
      <c r="C69" s="90" t="s">
        <v>185</v>
      </c>
      <c r="D69" s="90" t="s">
        <v>19</v>
      </c>
      <c r="E69" s="90" t="s">
        <v>186</v>
      </c>
      <c r="F69" s="100" t="s">
        <v>1545</v>
      </c>
      <c r="G69" s="100">
        <v>675317</v>
      </c>
      <c r="H69" s="100">
        <v>1285272922</v>
      </c>
      <c r="I69" s="91" t="s">
        <v>18</v>
      </c>
      <c r="J69" s="90">
        <v>1030884</v>
      </c>
      <c r="K69" s="91" t="s">
        <v>187</v>
      </c>
      <c r="L69" s="91" t="s">
        <v>25</v>
      </c>
      <c r="M69" s="92">
        <v>10700</v>
      </c>
      <c r="N69" s="92">
        <v>15662</v>
      </c>
      <c r="O69" s="93">
        <v>0.68318222449240196</v>
      </c>
      <c r="P69" s="101">
        <f t="shared" si="0"/>
        <v>18422.169811320753</v>
      </c>
      <c r="Q69" s="102">
        <f t="shared" si="1"/>
        <v>0</v>
      </c>
      <c r="R69" s="103">
        <f t="shared" si="2"/>
        <v>1.0844139506339531E-3</v>
      </c>
      <c r="S69" s="104">
        <f t="shared" si="3"/>
        <v>0</v>
      </c>
      <c r="T69" s="105">
        <f t="shared" si="4"/>
        <v>173298.02</v>
      </c>
      <c r="U69" s="105">
        <f t="shared" si="5"/>
        <v>259947.04</v>
      </c>
      <c r="V69" s="105">
        <f t="shared" si="6"/>
        <v>0</v>
      </c>
      <c r="W69" s="106">
        <f t="shared" si="7"/>
        <v>433245.06</v>
      </c>
      <c r="X69" s="94"/>
      <c r="Y69" s="107">
        <f t="shared" si="8"/>
        <v>0</v>
      </c>
      <c r="Z69" s="107">
        <f t="shared" si="9"/>
        <v>0</v>
      </c>
      <c r="AA69" s="107">
        <f t="shared" si="10"/>
        <v>0</v>
      </c>
    </row>
    <row r="70" spans="1:27" s="19" customFormat="1" ht="26.1" customHeight="1" x14ac:dyDescent="0.2">
      <c r="A70" s="90">
        <v>4170</v>
      </c>
      <c r="B70" s="90" t="s">
        <v>188</v>
      </c>
      <c r="C70" s="90" t="s">
        <v>189</v>
      </c>
      <c r="D70" s="90" t="s">
        <v>26</v>
      </c>
      <c r="E70" s="90" t="s">
        <v>190</v>
      </c>
      <c r="F70" s="100" t="s">
        <v>1547</v>
      </c>
      <c r="G70" s="100">
        <v>675358</v>
      </c>
      <c r="H70" s="100">
        <v>1962496836</v>
      </c>
      <c r="I70" s="91" t="s">
        <v>18</v>
      </c>
      <c r="J70" s="90">
        <v>1028767</v>
      </c>
      <c r="K70" s="91" t="s">
        <v>52</v>
      </c>
      <c r="L70" s="91" t="s">
        <v>53</v>
      </c>
      <c r="M70" s="92">
        <v>15166</v>
      </c>
      <c r="N70" s="92">
        <v>24666</v>
      </c>
      <c r="O70" s="93">
        <v>0.61485445552582507</v>
      </c>
      <c r="P70" s="101">
        <f t="shared" si="0"/>
        <v>15166</v>
      </c>
      <c r="Q70" s="102">
        <f t="shared" si="1"/>
        <v>1.2319126518489907E-3</v>
      </c>
      <c r="R70" s="103">
        <f t="shared" si="2"/>
        <v>8.9274076527120236E-4</v>
      </c>
      <c r="S70" s="104">
        <f t="shared" si="3"/>
        <v>596991.03</v>
      </c>
      <c r="T70" s="105">
        <f t="shared" si="4"/>
        <v>142667.12</v>
      </c>
      <c r="U70" s="105">
        <f t="shared" si="5"/>
        <v>214000.67</v>
      </c>
      <c r="V70" s="105">
        <f t="shared" si="6"/>
        <v>216816.63</v>
      </c>
      <c r="W70" s="106">
        <f t="shared" si="7"/>
        <v>1170475.4500000002</v>
      </c>
      <c r="X70" s="94"/>
      <c r="Y70" s="107">
        <f t="shared" si="8"/>
        <v>293068.32</v>
      </c>
      <c r="Z70" s="107">
        <f t="shared" si="9"/>
        <v>293068.32</v>
      </c>
      <c r="AA70" s="107">
        <f t="shared" si="10"/>
        <v>586136.64</v>
      </c>
    </row>
    <row r="71" spans="1:27" s="19" customFormat="1" ht="26.1" customHeight="1" x14ac:dyDescent="0.2">
      <c r="A71" s="90">
        <v>4177</v>
      </c>
      <c r="B71" s="90" t="s">
        <v>192</v>
      </c>
      <c r="C71" s="90" t="s">
        <v>92</v>
      </c>
      <c r="D71" s="90" t="s">
        <v>26</v>
      </c>
      <c r="E71" s="90" t="s">
        <v>163</v>
      </c>
      <c r="F71" s="100" t="s">
        <v>47</v>
      </c>
      <c r="G71" s="100">
        <v>676292</v>
      </c>
      <c r="H71" s="100">
        <v>1811122534</v>
      </c>
      <c r="I71" s="91" t="s">
        <v>18</v>
      </c>
      <c r="J71" s="90">
        <v>1028573</v>
      </c>
      <c r="K71" s="91" t="s">
        <v>52</v>
      </c>
      <c r="L71" s="91" t="s">
        <v>53</v>
      </c>
      <c r="M71" s="92">
        <v>13346</v>
      </c>
      <c r="N71" s="92">
        <v>16245</v>
      </c>
      <c r="O71" s="93">
        <v>0.82154509079716831</v>
      </c>
      <c r="P71" s="101">
        <f t="shared" si="0"/>
        <v>13346</v>
      </c>
      <c r="Q71" s="102">
        <f t="shared" si="1"/>
        <v>1.084076635340672E-3</v>
      </c>
      <c r="R71" s="103">
        <f t="shared" si="2"/>
        <v>7.8560716426938327E-4</v>
      </c>
      <c r="S71" s="104">
        <f t="shared" si="3"/>
        <v>525348.96</v>
      </c>
      <c r="T71" s="105">
        <f t="shared" si="4"/>
        <v>125546.31</v>
      </c>
      <c r="U71" s="105">
        <f t="shared" si="5"/>
        <v>188319.46</v>
      </c>
      <c r="V71" s="105">
        <f t="shared" si="6"/>
        <v>190797.49</v>
      </c>
      <c r="W71" s="106">
        <f t="shared" si="7"/>
        <v>1030012.22</v>
      </c>
      <c r="X71" s="94"/>
      <c r="Y71" s="107">
        <f t="shared" si="8"/>
        <v>257898.58</v>
      </c>
      <c r="Z71" s="107">
        <f t="shared" si="9"/>
        <v>257898.58</v>
      </c>
      <c r="AA71" s="107">
        <f t="shared" si="10"/>
        <v>515797.16</v>
      </c>
    </row>
    <row r="72" spans="1:27" s="19" customFormat="1" ht="26.1" customHeight="1" x14ac:dyDescent="0.2">
      <c r="A72" s="90">
        <v>4179</v>
      </c>
      <c r="B72" s="90" t="s">
        <v>193</v>
      </c>
      <c r="C72" s="90" t="s">
        <v>181</v>
      </c>
      <c r="D72" s="90" t="s">
        <v>19</v>
      </c>
      <c r="E72" s="90" t="s">
        <v>20</v>
      </c>
      <c r="F72" s="100" t="s">
        <v>20</v>
      </c>
      <c r="G72" s="112" t="s">
        <v>1549</v>
      </c>
      <c r="H72" s="100">
        <v>1396875670</v>
      </c>
      <c r="I72" s="91" t="s">
        <v>18</v>
      </c>
      <c r="J72" s="90">
        <v>417903</v>
      </c>
      <c r="K72" s="91" t="s">
        <v>34</v>
      </c>
      <c r="L72" s="91" t="s">
        <v>35</v>
      </c>
      <c r="M72" s="92">
        <v>13194</v>
      </c>
      <c r="N72" s="92">
        <v>16711</v>
      </c>
      <c r="O72" s="93">
        <v>0.78953982406797918</v>
      </c>
      <c r="P72" s="101">
        <f t="shared" ref="P72:P135" si="11">IFERROR((M72/(L72-K72)*365),0)</f>
        <v>13194</v>
      </c>
      <c r="Q72" s="102">
        <f t="shared" ref="Q72:Q135" si="12">IF(D72="NSGO",P72/Q$4,0)</f>
        <v>0</v>
      </c>
      <c r="R72" s="103">
        <f t="shared" ref="R72:R135" si="13">P72/R$4</f>
        <v>7.7665974264725334E-4</v>
      </c>
      <c r="S72" s="104">
        <f t="shared" ref="S72:S135" si="14">IF(Q72&gt;0,ROUND($S$4*Q72,2),0)</f>
        <v>0</v>
      </c>
      <c r="T72" s="105">
        <f t="shared" ref="T72:T135" si="15">IF(R72&gt;0,ROUND($T$4*R72,2),0)</f>
        <v>124116.44</v>
      </c>
      <c r="U72" s="105">
        <f t="shared" ref="U72:U135" si="16">IF(R72&gt;0,ROUND($U$4*R72,2),0)</f>
        <v>186174.66</v>
      </c>
      <c r="V72" s="105">
        <f t="shared" ref="V72:V135" si="17">IF(Q72&gt;0,ROUND($V$4*Q72,2),0)</f>
        <v>0</v>
      </c>
      <c r="W72" s="106">
        <f t="shared" ref="W72:W135" si="18">S72+T72+U72+V72</f>
        <v>310291.09999999998</v>
      </c>
      <c r="X72" s="94"/>
      <c r="Y72" s="107">
        <f t="shared" ref="Y72:Y135" si="19">IF($D72="NSGO",ROUND($Q72*$Y$4,2),0)</f>
        <v>0</v>
      </c>
      <c r="Z72" s="107">
        <f t="shared" ref="Z72:Z135" si="20">IF($D72="NSGO",ROUND($Q72*$Z$4,2),0)</f>
        <v>0</v>
      </c>
      <c r="AA72" s="107">
        <f t="shared" ref="AA72:AA135" si="21">SUM(Y72:Z72)</f>
        <v>0</v>
      </c>
    </row>
    <row r="73" spans="1:27" s="19" customFormat="1" ht="26.1" customHeight="1" x14ac:dyDescent="0.2">
      <c r="A73" s="90">
        <v>4180</v>
      </c>
      <c r="B73" s="90" t="s">
        <v>194</v>
      </c>
      <c r="C73" s="90" t="s">
        <v>195</v>
      </c>
      <c r="D73" s="90" t="s">
        <v>19</v>
      </c>
      <c r="E73" s="90" t="s">
        <v>196</v>
      </c>
      <c r="F73" s="100" t="s">
        <v>1547</v>
      </c>
      <c r="G73" s="100">
        <v>675320</v>
      </c>
      <c r="H73" s="100">
        <v>1922181460</v>
      </c>
      <c r="I73" s="91" t="s">
        <v>18</v>
      </c>
      <c r="J73" s="90">
        <v>1029532</v>
      </c>
      <c r="K73" s="91" t="s">
        <v>16</v>
      </c>
      <c r="L73" s="91" t="s">
        <v>17</v>
      </c>
      <c r="M73" s="92">
        <v>10807</v>
      </c>
      <c r="N73" s="92">
        <v>16034</v>
      </c>
      <c r="O73" s="93">
        <v>0.67400523886740671</v>
      </c>
      <c r="P73" s="101">
        <f t="shared" si="11"/>
        <v>10807</v>
      </c>
      <c r="Q73" s="102">
        <f t="shared" si="12"/>
        <v>0</v>
      </c>
      <c r="R73" s="103">
        <f t="shared" si="13"/>
        <v>6.3614990441025212E-4</v>
      </c>
      <c r="S73" s="104">
        <f t="shared" si="14"/>
        <v>0</v>
      </c>
      <c r="T73" s="105">
        <f t="shared" si="15"/>
        <v>101661.84</v>
      </c>
      <c r="U73" s="105">
        <f t="shared" si="16"/>
        <v>152492.76999999999</v>
      </c>
      <c r="V73" s="105">
        <f t="shared" si="17"/>
        <v>0</v>
      </c>
      <c r="W73" s="106">
        <f t="shared" si="18"/>
        <v>254154.61</v>
      </c>
      <c r="X73" s="94"/>
      <c r="Y73" s="107">
        <f t="shared" si="19"/>
        <v>0</v>
      </c>
      <c r="Z73" s="107">
        <f t="shared" si="20"/>
        <v>0</v>
      </c>
      <c r="AA73" s="107">
        <f t="shared" si="21"/>
        <v>0</v>
      </c>
    </row>
    <row r="74" spans="1:27" s="19" customFormat="1" ht="26.1" customHeight="1" x14ac:dyDescent="0.2">
      <c r="A74" s="90">
        <v>4183</v>
      </c>
      <c r="B74" s="90" t="s">
        <v>197</v>
      </c>
      <c r="C74" s="90" t="s">
        <v>198</v>
      </c>
      <c r="D74" s="90" t="s">
        <v>19</v>
      </c>
      <c r="E74" s="90" t="s">
        <v>147</v>
      </c>
      <c r="F74" s="100" t="s">
        <v>21</v>
      </c>
      <c r="G74" s="100">
        <v>675808</v>
      </c>
      <c r="H74" s="100">
        <v>1174109938</v>
      </c>
      <c r="I74" s="91" t="s">
        <v>18</v>
      </c>
      <c r="J74" s="90">
        <v>418305</v>
      </c>
      <c r="K74" s="91" t="s">
        <v>16</v>
      </c>
      <c r="L74" s="91" t="s">
        <v>17</v>
      </c>
      <c r="M74" s="92">
        <v>18390</v>
      </c>
      <c r="N74" s="92">
        <v>26132</v>
      </c>
      <c r="O74" s="93">
        <v>0.70373488443287924</v>
      </c>
      <c r="P74" s="101">
        <f t="shared" si="11"/>
        <v>18390</v>
      </c>
      <c r="Q74" s="102">
        <f t="shared" si="12"/>
        <v>0</v>
      </c>
      <c r="R74" s="103">
        <f t="shared" si="13"/>
        <v>1.0825202870458532E-3</v>
      </c>
      <c r="S74" s="104">
        <f t="shared" si="14"/>
        <v>0</v>
      </c>
      <c r="T74" s="105">
        <f t="shared" si="15"/>
        <v>172995.4</v>
      </c>
      <c r="U74" s="105">
        <f t="shared" si="16"/>
        <v>259493.1</v>
      </c>
      <c r="V74" s="105">
        <f t="shared" si="17"/>
        <v>0</v>
      </c>
      <c r="W74" s="106">
        <f t="shared" si="18"/>
        <v>432488.5</v>
      </c>
      <c r="X74" s="94"/>
      <c r="Y74" s="107">
        <f t="shared" si="19"/>
        <v>0</v>
      </c>
      <c r="Z74" s="107">
        <f t="shared" si="20"/>
        <v>0</v>
      </c>
      <c r="AA74" s="107">
        <f t="shared" si="21"/>
        <v>0</v>
      </c>
    </row>
    <row r="75" spans="1:27" s="19" customFormat="1" ht="26.1" customHeight="1" x14ac:dyDescent="0.2">
      <c r="A75" s="90">
        <v>4200</v>
      </c>
      <c r="B75" s="90" t="s">
        <v>199</v>
      </c>
      <c r="C75" s="90" t="s">
        <v>200</v>
      </c>
      <c r="D75" s="90" t="s">
        <v>19</v>
      </c>
      <c r="E75" s="90" t="s">
        <v>38</v>
      </c>
      <c r="F75" s="100" t="s">
        <v>1545</v>
      </c>
      <c r="G75" s="100">
        <v>675497</v>
      </c>
      <c r="H75" s="100">
        <v>1295934354</v>
      </c>
      <c r="I75" s="91" t="s">
        <v>18</v>
      </c>
      <c r="J75" s="90">
        <v>1015118</v>
      </c>
      <c r="K75" s="91" t="s">
        <v>16</v>
      </c>
      <c r="L75" s="91" t="s">
        <v>17</v>
      </c>
      <c r="M75" s="92">
        <v>13516</v>
      </c>
      <c r="N75" s="92">
        <v>17818</v>
      </c>
      <c r="O75" s="93">
        <v>0.75855876080368168</v>
      </c>
      <c r="P75" s="101">
        <f t="shared" si="11"/>
        <v>13516</v>
      </c>
      <c r="Q75" s="102">
        <f t="shared" si="12"/>
        <v>0</v>
      </c>
      <c r="R75" s="103">
        <f t="shared" si="13"/>
        <v>7.9561414897834446E-4</v>
      </c>
      <c r="S75" s="104">
        <f t="shared" si="14"/>
        <v>0</v>
      </c>
      <c r="T75" s="105">
        <f t="shared" si="15"/>
        <v>127145.51</v>
      </c>
      <c r="U75" s="105">
        <f t="shared" si="16"/>
        <v>190718.26</v>
      </c>
      <c r="V75" s="105">
        <f t="shared" si="17"/>
        <v>0</v>
      </c>
      <c r="W75" s="106">
        <f t="shared" si="18"/>
        <v>317863.77</v>
      </c>
      <c r="X75" s="94"/>
      <c r="Y75" s="107">
        <f t="shared" si="19"/>
        <v>0</v>
      </c>
      <c r="Z75" s="107">
        <f t="shared" si="20"/>
        <v>0</v>
      </c>
      <c r="AA75" s="107">
        <f t="shared" si="21"/>
        <v>0</v>
      </c>
    </row>
    <row r="76" spans="1:27" s="19" customFormat="1" ht="26.1" customHeight="1" x14ac:dyDescent="0.2">
      <c r="A76" s="90">
        <v>4202</v>
      </c>
      <c r="B76" s="90" t="s">
        <v>201</v>
      </c>
      <c r="C76" s="90" t="s">
        <v>202</v>
      </c>
      <c r="D76" s="90" t="s">
        <v>26</v>
      </c>
      <c r="E76" s="90" t="s">
        <v>203</v>
      </c>
      <c r="F76" s="100" t="s">
        <v>1545</v>
      </c>
      <c r="G76" s="100">
        <v>745002</v>
      </c>
      <c r="H76" s="100">
        <v>1477507374</v>
      </c>
      <c r="I76" s="91" t="s">
        <v>18</v>
      </c>
      <c r="J76" s="90">
        <v>420206</v>
      </c>
      <c r="K76" s="91" t="s">
        <v>52</v>
      </c>
      <c r="L76" s="91" t="s">
        <v>53</v>
      </c>
      <c r="M76" s="92">
        <v>9146</v>
      </c>
      <c r="N76" s="92">
        <v>14586</v>
      </c>
      <c r="O76" s="93">
        <v>0.62703962703962701</v>
      </c>
      <c r="P76" s="101">
        <f t="shared" si="11"/>
        <v>9146</v>
      </c>
      <c r="Q76" s="102">
        <f t="shared" si="12"/>
        <v>7.429165972445516E-4</v>
      </c>
      <c r="R76" s="103">
        <f t="shared" si="13"/>
        <v>5.3837577734210844E-4</v>
      </c>
      <c r="S76" s="104">
        <f t="shared" si="14"/>
        <v>360021.1</v>
      </c>
      <c r="T76" s="105">
        <f t="shared" si="15"/>
        <v>86036.76</v>
      </c>
      <c r="U76" s="105">
        <f t="shared" si="16"/>
        <v>129055.13</v>
      </c>
      <c r="V76" s="105">
        <f t="shared" si="17"/>
        <v>130753.32</v>
      </c>
      <c r="W76" s="106">
        <f t="shared" si="18"/>
        <v>705866.31</v>
      </c>
      <c r="X76" s="94"/>
      <c r="Y76" s="107">
        <f t="shared" si="19"/>
        <v>176737.63</v>
      </c>
      <c r="Z76" s="107">
        <f t="shared" si="20"/>
        <v>176737.63</v>
      </c>
      <c r="AA76" s="107">
        <f t="shared" si="21"/>
        <v>353475.26</v>
      </c>
    </row>
    <row r="77" spans="1:27" s="19" customFormat="1" ht="26.1" customHeight="1" x14ac:dyDescent="0.2">
      <c r="A77" s="90">
        <v>4205</v>
      </c>
      <c r="B77" s="90" t="s">
        <v>204</v>
      </c>
      <c r="C77" s="90" t="s">
        <v>205</v>
      </c>
      <c r="D77" s="90" t="s">
        <v>26</v>
      </c>
      <c r="E77" s="90" t="s">
        <v>81</v>
      </c>
      <c r="F77" s="100" t="s">
        <v>1545</v>
      </c>
      <c r="G77" s="100">
        <v>675350</v>
      </c>
      <c r="H77" s="100">
        <v>1770780223</v>
      </c>
      <c r="I77" s="91" t="s">
        <v>18</v>
      </c>
      <c r="J77" s="90">
        <v>1028730</v>
      </c>
      <c r="K77" s="91" t="s">
        <v>24</v>
      </c>
      <c r="L77" s="91" t="s">
        <v>25</v>
      </c>
      <c r="M77" s="92">
        <v>14616</v>
      </c>
      <c r="N77" s="92">
        <v>18912</v>
      </c>
      <c r="O77" s="93">
        <v>0.77284263959390864</v>
      </c>
      <c r="P77" s="101">
        <f t="shared" si="11"/>
        <v>14616</v>
      </c>
      <c r="Q77" s="102">
        <f t="shared" si="12"/>
        <v>1.1872369325744987E-3</v>
      </c>
      <c r="R77" s="103">
        <f t="shared" si="13"/>
        <v>8.6036522650691639E-4</v>
      </c>
      <c r="S77" s="104">
        <f t="shared" si="14"/>
        <v>575340.94999999995</v>
      </c>
      <c r="T77" s="105">
        <f t="shared" si="15"/>
        <v>137493.25</v>
      </c>
      <c r="U77" s="105">
        <f t="shared" si="16"/>
        <v>206239.87</v>
      </c>
      <c r="V77" s="105">
        <f t="shared" si="17"/>
        <v>208953.7</v>
      </c>
      <c r="W77" s="106">
        <f t="shared" si="18"/>
        <v>1128027.77</v>
      </c>
      <c r="X77" s="94"/>
      <c r="Y77" s="107">
        <f t="shared" si="19"/>
        <v>282440.09999999998</v>
      </c>
      <c r="Z77" s="107">
        <f t="shared" si="20"/>
        <v>282440.09999999998</v>
      </c>
      <c r="AA77" s="107">
        <f t="shared" si="21"/>
        <v>564880.19999999995</v>
      </c>
    </row>
    <row r="78" spans="1:27" s="19" customFormat="1" ht="26.1" customHeight="1" x14ac:dyDescent="0.2">
      <c r="A78" s="90">
        <v>4210</v>
      </c>
      <c r="B78" s="90" t="s">
        <v>206</v>
      </c>
      <c r="C78" s="90" t="s">
        <v>207</v>
      </c>
      <c r="D78" s="90" t="s">
        <v>26</v>
      </c>
      <c r="E78" s="90" t="s">
        <v>208</v>
      </c>
      <c r="F78" s="100" t="s">
        <v>1545</v>
      </c>
      <c r="G78" s="100">
        <v>676079</v>
      </c>
      <c r="H78" s="100">
        <v>1871572073</v>
      </c>
      <c r="I78" s="91" t="s">
        <v>18</v>
      </c>
      <c r="J78" s="90">
        <v>421004</v>
      </c>
      <c r="K78" s="91" t="s">
        <v>52</v>
      </c>
      <c r="L78" s="91" t="s">
        <v>53</v>
      </c>
      <c r="M78" s="92">
        <v>8677</v>
      </c>
      <c r="N78" s="92">
        <v>11491</v>
      </c>
      <c r="O78" s="93">
        <v>0.7551126968932208</v>
      </c>
      <c r="P78" s="101">
        <f t="shared" si="11"/>
        <v>8677</v>
      </c>
      <c r="Q78" s="102">
        <f t="shared" si="12"/>
        <v>7.0482039299048476E-4</v>
      </c>
      <c r="R78" s="103">
        <f t="shared" si="13"/>
        <v>5.1076827246856278E-4</v>
      </c>
      <c r="S78" s="104">
        <f t="shared" si="14"/>
        <v>341559.49</v>
      </c>
      <c r="T78" s="105">
        <f t="shared" si="15"/>
        <v>81624.86</v>
      </c>
      <c r="U78" s="105">
        <f t="shared" si="16"/>
        <v>122437.28</v>
      </c>
      <c r="V78" s="105">
        <f t="shared" si="17"/>
        <v>124048.39</v>
      </c>
      <c r="W78" s="106">
        <f t="shared" si="18"/>
        <v>669670.02</v>
      </c>
      <c r="X78" s="94"/>
      <c r="Y78" s="107">
        <f t="shared" si="19"/>
        <v>167674.66</v>
      </c>
      <c r="Z78" s="107">
        <f t="shared" si="20"/>
        <v>167674.66</v>
      </c>
      <c r="AA78" s="107">
        <f t="shared" si="21"/>
        <v>335349.32</v>
      </c>
    </row>
    <row r="79" spans="1:27" s="19" customFormat="1" ht="26.1" customHeight="1" x14ac:dyDescent="0.2">
      <c r="A79" s="90">
        <v>4215</v>
      </c>
      <c r="B79" s="90" t="s">
        <v>209</v>
      </c>
      <c r="C79" s="90" t="s">
        <v>44</v>
      </c>
      <c r="D79" s="90" t="s">
        <v>26</v>
      </c>
      <c r="E79" s="90" t="s">
        <v>47</v>
      </c>
      <c r="F79" s="100" t="s">
        <v>47</v>
      </c>
      <c r="G79" s="100">
        <v>675649</v>
      </c>
      <c r="H79" s="100">
        <v>1538704135</v>
      </c>
      <c r="I79" s="91" t="s">
        <v>18</v>
      </c>
      <c r="J79" s="90">
        <v>1031040</v>
      </c>
      <c r="K79" s="91" t="s">
        <v>166</v>
      </c>
      <c r="L79" s="91" t="s">
        <v>25</v>
      </c>
      <c r="M79" s="92">
        <v>3293</v>
      </c>
      <c r="N79" s="92">
        <v>5505</v>
      </c>
      <c r="O79" s="93">
        <v>0.5981834695731153</v>
      </c>
      <c r="P79" s="101">
        <f t="shared" si="11"/>
        <v>13208.186813186814</v>
      </c>
      <c r="Q79" s="102">
        <f t="shared" si="12"/>
        <v>1.0728822658017828E-3</v>
      </c>
      <c r="R79" s="103">
        <f t="shared" si="13"/>
        <v>7.7749484395683768E-4</v>
      </c>
      <c r="S79" s="104">
        <f t="shared" si="14"/>
        <v>519924.11</v>
      </c>
      <c r="T79" s="105">
        <f t="shared" si="15"/>
        <v>124249.9</v>
      </c>
      <c r="U79" s="105">
        <f t="shared" si="16"/>
        <v>186374.84</v>
      </c>
      <c r="V79" s="105">
        <f t="shared" si="17"/>
        <v>188827.28</v>
      </c>
      <c r="W79" s="106">
        <f t="shared" si="18"/>
        <v>1019376.13</v>
      </c>
      <c r="X79" s="94"/>
      <c r="Y79" s="107">
        <f t="shared" si="19"/>
        <v>255235.47</v>
      </c>
      <c r="Z79" s="107">
        <f t="shared" si="20"/>
        <v>255235.47</v>
      </c>
      <c r="AA79" s="107">
        <f t="shared" si="21"/>
        <v>510470.94</v>
      </c>
    </row>
    <row r="80" spans="1:27" s="19" customFormat="1" ht="26.1" customHeight="1" x14ac:dyDescent="0.2">
      <c r="A80" s="90">
        <v>4216</v>
      </c>
      <c r="B80" s="90" t="s">
        <v>210</v>
      </c>
      <c r="C80" s="90" t="s">
        <v>211</v>
      </c>
      <c r="D80" s="90" t="s">
        <v>26</v>
      </c>
      <c r="E80" s="90" t="s">
        <v>212</v>
      </c>
      <c r="F80" s="100" t="s">
        <v>1545</v>
      </c>
      <c r="G80" s="100">
        <v>455536</v>
      </c>
      <c r="H80" s="100">
        <v>1528240975</v>
      </c>
      <c r="I80" s="91" t="s">
        <v>18</v>
      </c>
      <c r="J80" s="90">
        <v>1026657</v>
      </c>
      <c r="K80" s="91" t="s">
        <v>52</v>
      </c>
      <c r="L80" s="91" t="s">
        <v>53</v>
      </c>
      <c r="M80" s="92">
        <v>18393</v>
      </c>
      <c r="N80" s="92">
        <v>31891</v>
      </c>
      <c r="O80" s="93">
        <v>0.57674579034837414</v>
      </c>
      <c r="P80" s="101">
        <f t="shared" si="11"/>
        <v>18393</v>
      </c>
      <c r="Q80" s="102">
        <f t="shared" si="12"/>
        <v>1.4940372811195098E-3</v>
      </c>
      <c r="R80" s="103">
        <f t="shared" si="13"/>
        <v>1.0826968808936585E-3</v>
      </c>
      <c r="S80" s="104">
        <f t="shared" si="14"/>
        <v>724017.94</v>
      </c>
      <c r="T80" s="105">
        <f t="shared" si="15"/>
        <v>173023.62</v>
      </c>
      <c r="U80" s="105">
        <f t="shared" si="16"/>
        <v>259535.43</v>
      </c>
      <c r="V80" s="105">
        <f t="shared" si="17"/>
        <v>262950.56</v>
      </c>
      <c r="W80" s="106">
        <f t="shared" si="18"/>
        <v>1419527.55</v>
      </c>
      <c r="X80" s="94"/>
      <c r="Y80" s="107">
        <f t="shared" si="19"/>
        <v>355426.99</v>
      </c>
      <c r="Z80" s="107">
        <f t="shared" si="20"/>
        <v>355426.99</v>
      </c>
      <c r="AA80" s="107">
        <f t="shared" si="21"/>
        <v>710853.98</v>
      </c>
    </row>
    <row r="81" spans="1:27" s="19" customFormat="1" ht="26.1" customHeight="1" x14ac:dyDescent="0.2">
      <c r="A81" s="90">
        <v>4221</v>
      </c>
      <c r="B81" s="90" t="s">
        <v>213</v>
      </c>
      <c r="C81" s="90" t="s">
        <v>214</v>
      </c>
      <c r="D81" s="90" t="s">
        <v>26</v>
      </c>
      <c r="E81" s="90" t="s">
        <v>215</v>
      </c>
      <c r="F81" s="100" t="s">
        <v>1545</v>
      </c>
      <c r="G81" s="100">
        <v>616225</v>
      </c>
      <c r="H81" s="100">
        <v>1306832092</v>
      </c>
      <c r="I81" s="91" t="s">
        <v>18</v>
      </c>
      <c r="J81" s="90">
        <v>422101</v>
      </c>
      <c r="K81" s="91" t="s">
        <v>52</v>
      </c>
      <c r="L81" s="91" t="s">
        <v>53</v>
      </c>
      <c r="M81" s="92">
        <v>12034</v>
      </c>
      <c r="N81" s="92">
        <v>18889</v>
      </c>
      <c r="O81" s="93">
        <v>0.6370903700566467</v>
      </c>
      <c r="P81" s="101">
        <f t="shared" si="11"/>
        <v>12034</v>
      </c>
      <c r="Q81" s="102">
        <f t="shared" si="12"/>
        <v>9.7750473772588377E-4</v>
      </c>
      <c r="R81" s="103">
        <f t="shared" si="13"/>
        <v>7.0837678816257745E-4</v>
      </c>
      <c r="S81" s="104">
        <f t="shared" si="14"/>
        <v>473703.67999999999</v>
      </c>
      <c r="T81" s="105">
        <f t="shared" si="15"/>
        <v>113204.28</v>
      </c>
      <c r="U81" s="105">
        <f t="shared" si="16"/>
        <v>169806.42</v>
      </c>
      <c r="V81" s="105">
        <f t="shared" si="17"/>
        <v>172040.83</v>
      </c>
      <c r="W81" s="106">
        <f t="shared" si="18"/>
        <v>928755.21</v>
      </c>
      <c r="X81" s="94"/>
      <c r="Y81" s="107">
        <f t="shared" si="19"/>
        <v>232545.44</v>
      </c>
      <c r="Z81" s="107">
        <f t="shared" si="20"/>
        <v>232545.44</v>
      </c>
      <c r="AA81" s="107">
        <f t="shared" si="21"/>
        <v>465090.88</v>
      </c>
    </row>
    <row r="82" spans="1:27" s="19" customFormat="1" ht="26.1" customHeight="1" x14ac:dyDescent="0.2">
      <c r="A82" s="90">
        <v>4222</v>
      </c>
      <c r="B82" s="90" t="s">
        <v>216</v>
      </c>
      <c r="C82" s="90" t="s">
        <v>51</v>
      </c>
      <c r="D82" s="90" t="s">
        <v>26</v>
      </c>
      <c r="E82" s="90" t="s">
        <v>217</v>
      </c>
      <c r="F82" s="100" t="s">
        <v>1546</v>
      </c>
      <c r="G82" s="100">
        <v>455513</v>
      </c>
      <c r="H82" s="100">
        <v>1346281573</v>
      </c>
      <c r="I82" s="91" t="s">
        <v>18</v>
      </c>
      <c r="J82" s="90">
        <v>1030472</v>
      </c>
      <c r="K82" s="91" t="s">
        <v>52</v>
      </c>
      <c r="L82" s="91" t="s">
        <v>53</v>
      </c>
      <c r="M82" s="92">
        <v>7764</v>
      </c>
      <c r="N82" s="92">
        <v>16549</v>
      </c>
      <c r="O82" s="93">
        <v>0.46915221463532542</v>
      </c>
      <c r="P82" s="101">
        <f t="shared" si="11"/>
        <v>7764</v>
      </c>
      <c r="Q82" s="102">
        <f t="shared" si="12"/>
        <v>6.3065869899482814E-4</v>
      </c>
      <c r="R82" s="103">
        <f t="shared" si="13"/>
        <v>4.5702487811984804E-4</v>
      </c>
      <c r="S82" s="104">
        <f t="shared" si="14"/>
        <v>305620.36</v>
      </c>
      <c r="T82" s="105">
        <f t="shared" si="15"/>
        <v>73036.23</v>
      </c>
      <c r="U82" s="105">
        <f t="shared" si="16"/>
        <v>109554.35</v>
      </c>
      <c r="V82" s="105">
        <f t="shared" si="17"/>
        <v>110995.93</v>
      </c>
      <c r="W82" s="106">
        <f t="shared" si="18"/>
        <v>599206.86999999988</v>
      </c>
      <c r="X82" s="94"/>
      <c r="Y82" s="107">
        <f t="shared" si="19"/>
        <v>150031.81</v>
      </c>
      <c r="Z82" s="107">
        <f t="shared" si="20"/>
        <v>150031.81</v>
      </c>
      <c r="AA82" s="107">
        <f t="shared" si="21"/>
        <v>300063.62</v>
      </c>
    </row>
    <row r="83" spans="1:27" s="19" customFormat="1" ht="26.1" customHeight="1" x14ac:dyDescent="0.2">
      <c r="A83" s="90">
        <v>4223</v>
      </c>
      <c r="B83" s="90" t="s">
        <v>218</v>
      </c>
      <c r="C83" s="90" t="s">
        <v>86</v>
      </c>
      <c r="D83" s="90" t="s">
        <v>26</v>
      </c>
      <c r="E83" s="90" t="s">
        <v>21</v>
      </c>
      <c r="F83" s="100" t="s">
        <v>21</v>
      </c>
      <c r="G83" s="100">
        <v>675418</v>
      </c>
      <c r="H83" s="100">
        <v>1629466909</v>
      </c>
      <c r="I83" s="91" t="s">
        <v>18</v>
      </c>
      <c r="J83" s="90">
        <v>1026751</v>
      </c>
      <c r="K83" s="91" t="s">
        <v>52</v>
      </c>
      <c r="L83" s="91" t="s">
        <v>53</v>
      </c>
      <c r="M83" s="92">
        <v>11151</v>
      </c>
      <c r="N83" s="92">
        <v>18866</v>
      </c>
      <c r="O83" s="93">
        <v>0.59106328845542244</v>
      </c>
      <c r="P83" s="101">
        <f t="shared" si="11"/>
        <v>11151</v>
      </c>
      <c r="Q83" s="102">
        <f t="shared" si="12"/>
        <v>9.0577990114519948E-4</v>
      </c>
      <c r="R83" s="103">
        <f t="shared" si="13"/>
        <v>6.5639933229191469E-4</v>
      </c>
      <c r="S83" s="104">
        <f t="shared" si="14"/>
        <v>438945.47</v>
      </c>
      <c r="T83" s="105">
        <f t="shared" si="15"/>
        <v>104897.86</v>
      </c>
      <c r="U83" s="105">
        <f t="shared" si="16"/>
        <v>157346.79999999999</v>
      </c>
      <c r="V83" s="105">
        <f t="shared" si="17"/>
        <v>159417.26</v>
      </c>
      <c r="W83" s="106">
        <f t="shared" si="18"/>
        <v>860607.3899999999</v>
      </c>
      <c r="X83" s="94"/>
      <c r="Y83" s="107">
        <f t="shared" si="19"/>
        <v>215482.32</v>
      </c>
      <c r="Z83" s="107">
        <f t="shared" si="20"/>
        <v>215482.32</v>
      </c>
      <c r="AA83" s="107">
        <f t="shared" si="21"/>
        <v>430964.64</v>
      </c>
    </row>
    <row r="84" spans="1:27" s="19" customFormat="1" ht="26.1" customHeight="1" x14ac:dyDescent="0.2">
      <c r="A84" s="90">
        <v>4230</v>
      </c>
      <c r="B84" s="90" t="s">
        <v>220</v>
      </c>
      <c r="C84" s="90" t="s">
        <v>76</v>
      </c>
      <c r="D84" s="90" t="s">
        <v>26</v>
      </c>
      <c r="E84" s="90" t="s">
        <v>221</v>
      </c>
      <c r="F84" s="100" t="s">
        <v>1546</v>
      </c>
      <c r="G84" s="100">
        <v>455602</v>
      </c>
      <c r="H84" s="100">
        <v>1487061875</v>
      </c>
      <c r="I84" s="91" t="s">
        <v>18</v>
      </c>
      <c r="J84" s="90">
        <v>1026186</v>
      </c>
      <c r="K84" s="91" t="s">
        <v>24</v>
      </c>
      <c r="L84" s="91" t="s">
        <v>25</v>
      </c>
      <c r="M84" s="92">
        <v>13654</v>
      </c>
      <c r="N84" s="92">
        <v>20677</v>
      </c>
      <c r="O84" s="93">
        <v>0.66034724573197268</v>
      </c>
      <c r="P84" s="101">
        <f t="shared" si="11"/>
        <v>13654</v>
      </c>
      <c r="Q84" s="102">
        <f t="shared" si="12"/>
        <v>1.1090950381343874E-3</v>
      </c>
      <c r="R84" s="103">
        <f t="shared" si="13"/>
        <v>8.0373746597738342E-4</v>
      </c>
      <c r="S84" s="104">
        <f t="shared" si="14"/>
        <v>537473</v>
      </c>
      <c r="T84" s="105">
        <f t="shared" si="15"/>
        <v>128443.68</v>
      </c>
      <c r="U84" s="105">
        <f t="shared" si="16"/>
        <v>192665.52</v>
      </c>
      <c r="V84" s="105">
        <f t="shared" si="17"/>
        <v>195200.73</v>
      </c>
      <c r="W84" s="106">
        <f t="shared" si="18"/>
        <v>1053782.93</v>
      </c>
      <c r="X84" s="94"/>
      <c r="Y84" s="107">
        <f t="shared" si="19"/>
        <v>263850.38</v>
      </c>
      <c r="Z84" s="107">
        <f t="shared" si="20"/>
        <v>263850.38</v>
      </c>
      <c r="AA84" s="107">
        <f t="shared" si="21"/>
        <v>527700.76</v>
      </c>
    </row>
    <row r="85" spans="1:27" s="19" customFormat="1" ht="26.1" customHeight="1" x14ac:dyDescent="0.2">
      <c r="A85" s="90">
        <v>4235</v>
      </c>
      <c r="B85" s="90" t="s">
        <v>222</v>
      </c>
      <c r="C85" s="84" t="s">
        <v>485</v>
      </c>
      <c r="D85" s="84" t="s">
        <v>26</v>
      </c>
      <c r="E85" s="90" t="s">
        <v>36</v>
      </c>
      <c r="F85" s="100" t="s">
        <v>36</v>
      </c>
      <c r="G85" s="100">
        <v>676028</v>
      </c>
      <c r="H85" s="100">
        <v>1841563038</v>
      </c>
      <c r="I85" s="91" t="s">
        <v>18</v>
      </c>
      <c r="J85" s="90">
        <v>1020268</v>
      </c>
      <c r="K85" s="91" t="s">
        <v>24</v>
      </c>
      <c r="L85" s="91" t="s">
        <v>25</v>
      </c>
      <c r="M85" s="92">
        <v>27402</v>
      </c>
      <c r="N85" s="92">
        <v>30327</v>
      </c>
      <c r="O85" s="93">
        <v>0.90355129092887521</v>
      </c>
      <c r="P85" s="101">
        <f t="shared" si="11"/>
        <v>27402</v>
      </c>
      <c r="Q85" s="102">
        <f t="shared" si="12"/>
        <v>2.2258255628356881E-3</v>
      </c>
      <c r="R85" s="103">
        <f t="shared" si="13"/>
        <v>1.613008205852663E-3</v>
      </c>
      <c r="S85" s="104">
        <f t="shared" si="14"/>
        <v>1078646.2</v>
      </c>
      <c r="T85" s="105">
        <f t="shared" si="15"/>
        <v>257771.62</v>
      </c>
      <c r="U85" s="105">
        <f t="shared" si="16"/>
        <v>386657.42</v>
      </c>
      <c r="V85" s="105">
        <f t="shared" si="17"/>
        <v>391745.3</v>
      </c>
      <c r="W85" s="106">
        <f t="shared" si="18"/>
        <v>2114820.5399999996</v>
      </c>
      <c r="X85" s="94"/>
      <c r="Y85" s="107">
        <f t="shared" si="19"/>
        <v>529517.22</v>
      </c>
      <c r="Z85" s="107">
        <f t="shared" si="20"/>
        <v>529517.22</v>
      </c>
      <c r="AA85" s="107">
        <f t="shared" si="21"/>
        <v>1059034.44</v>
      </c>
    </row>
    <row r="86" spans="1:27" s="19" customFormat="1" ht="26.1" customHeight="1" x14ac:dyDescent="0.2">
      <c r="A86" s="90">
        <v>4239</v>
      </c>
      <c r="B86" s="90" t="s">
        <v>223</v>
      </c>
      <c r="C86" s="90" t="s">
        <v>224</v>
      </c>
      <c r="D86" s="90" t="s">
        <v>19</v>
      </c>
      <c r="E86" s="90" t="s">
        <v>37</v>
      </c>
      <c r="F86" s="100" t="s">
        <v>37</v>
      </c>
      <c r="G86" s="100">
        <v>675916</v>
      </c>
      <c r="H86" s="100">
        <v>1881168136</v>
      </c>
      <c r="I86" s="91" t="s">
        <v>18</v>
      </c>
      <c r="J86" s="90">
        <v>1030237</v>
      </c>
      <c r="K86" s="91" t="s">
        <v>16</v>
      </c>
      <c r="L86" s="91" t="s">
        <v>17</v>
      </c>
      <c r="M86" s="92">
        <v>28665</v>
      </c>
      <c r="N86" s="92">
        <v>37914</v>
      </c>
      <c r="O86" s="93">
        <v>0.75605317297040675</v>
      </c>
      <c r="P86" s="101">
        <f t="shared" si="11"/>
        <v>28665</v>
      </c>
      <c r="Q86" s="102">
        <f t="shared" si="12"/>
        <v>0</v>
      </c>
      <c r="R86" s="103">
        <f t="shared" si="13"/>
        <v>1.6873542157786507E-3</v>
      </c>
      <c r="S86" s="104">
        <f t="shared" si="14"/>
        <v>0</v>
      </c>
      <c r="T86" s="105">
        <f t="shared" si="15"/>
        <v>269652.7</v>
      </c>
      <c r="U86" s="105">
        <f t="shared" si="16"/>
        <v>404479.05</v>
      </c>
      <c r="V86" s="105">
        <f t="shared" si="17"/>
        <v>0</v>
      </c>
      <c r="W86" s="106">
        <f t="shared" si="18"/>
        <v>674131.75</v>
      </c>
      <c r="X86" s="94"/>
      <c r="Y86" s="107">
        <f t="shared" si="19"/>
        <v>0</v>
      </c>
      <c r="Z86" s="107">
        <f t="shared" si="20"/>
        <v>0</v>
      </c>
      <c r="AA86" s="107">
        <f t="shared" si="21"/>
        <v>0</v>
      </c>
    </row>
    <row r="87" spans="1:27" s="19" customFormat="1" ht="26.1" customHeight="1" x14ac:dyDescent="0.2">
      <c r="A87" s="90">
        <v>4240</v>
      </c>
      <c r="B87" s="90" t="s">
        <v>225</v>
      </c>
      <c r="C87" s="90" t="s">
        <v>226</v>
      </c>
      <c r="D87" s="90" t="s">
        <v>19</v>
      </c>
      <c r="E87" s="90" t="s">
        <v>37</v>
      </c>
      <c r="F87" s="100" t="s">
        <v>37</v>
      </c>
      <c r="G87" s="100">
        <v>675963</v>
      </c>
      <c r="H87" s="100">
        <v>1457950628</v>
      </c>
      <c r="I87" s="91" t="s">
        <v>46</v>
      </c>
      <c r="J87" s="90">
        <v>1027318</v>
      </c>
      <c r="K87" s="91">
        <v>43831</v>
      </c>
      <c r="L87" s="91">
        <v>44013</v>
      </c>
      <c r="M87" s="92">
        <v>6052</v>
      </c>
      <c r="N87" s="92">
        <v>7305</v>
      </c>
      <c r="O87" s="93">
        <v>0.82847364818617386</v>
      </c>
      <c r="P87" s="101">
        <f t="shared" si="11"/>
        <v>12137.252747252749</v>
      </c>
      <c r="Q87" s="102">
        <f t="shared" si="12"/>
        <v>0</v>
      </c>
      <c r="R87" s="103">
        <f t="shared" si="13"/>
        <v>7.1445472147385093E-4</v>
      </c>
      <c r="S87" s="104">
        <f t="shared" si="14"/>
        <v>0</v>
      </c>
      <c r="T87" s="105">
        <f t="shared" si="15"/>
        <v>114175.58</v>
      </c>
      <c r="U87" s="105">
        <f t="shared" si="16"/>
        <v>171263.37</v>
      </c>
      <c r="V87" s="105">
        <f t="shared" si="17"/>
        <v>0</v>
      </c>
      <c r="W87" s="106">
        <f t="shared" si="18"/>
        <v>285438.95</v>
      </c>
      <c r="X87" s="94"/>
      <c r="Y87" s="107">
        <f t="shared" si="19"/>
        <v>0</v>
      </c>
      <c r="Z87" s="107">
        <f t="shared" si="20"/>
        <v>0</v>
      </c>
      <c r="AA87" s="107">
        <f t="shared" si="21"/>
        <v>0</v>
      </c>
    </row>
    <row r="88" spans="1:27" s="19" customFormat="1" ht="26.1" customHeight="1" x14ac:dyDescent="0.2">
      <c r="A88" s="90">
        <v>4245</v>
      </c>
      <c r="B88" s="90" t="s">
        <v>227</v>
      </c>
      <c r="C88" s="90" t="s">
        <v>228</v>
      </c>
      <c r="D88" s="90" t="s">
        <v>26</v>
      </c>
      <c r="E88" s="90" t="s">
        <v>63</v>
      </c>
      <c r="F88" s="100" t="s">
        <v>63</v>
      </c>
      <c r="G88" s="100">
        <v>675717</v>
      </c>
      <c r="H88" s="100">
        <v>1366105918</v>
      </c>
      <c r="I88" s="91" t="s">
        <v>18</v>
      </c>
      <c r="J88" s="90">
        <v>1031177</v>
      </c>
      <c r="K88" s="91" t="s">
        <v>229</v>
      </c>
      <c r="L88" s="91" t="s">
        <v>17</v>
      </c>
      <c r="M88" s="92">
        <v>11713</v>
      </c>
      <c r="N88" s="92">
        <v>20196</v>
      </c>
      <c r="O88" s="93">
        <v>0.57996632996633002</v>
      </c>
      <c r="P88" s="101">
        <f t="shared" si="11"/>
        <v>23361.994535519127</v>
      </c>
      <c r="Q88" s="102">
        <f t="shared" si="12"/>
        <v>1.8976616537473953E-3</v>
      </c>
      <c r="R88" s="103">
        <f t="shared" si="13"/>
        <v>1.3751948358104308E-3</v>
      </c>
      <c r="S88" s="104">
        <f t="shared" si="14"/>
        <v>919616.33</v>
      </c>
      <c r="T88" s="105">
        <f t="shared" si="15"/>
        <v>219767.14</v>
      </c>
      <c r="U88" s="105">
        <f t="shared" si="16"/>
        <v>329650.7</v>
      </c>
      <c r="V88" s="105">
        <f t="shared" si="17"/>
        <v>333988.45</v>
      </c>
      <c r="W88" s="106">
        <f t="shared" si="18"/>
        <v>1803022.6199999999</v>
      </c>
      <c r="X88" s="94"/>
      <c r="Y88" s="107">
        <f t="shared" si="19"/>
        <v>451448.01</v>
      </c>
      <c r="Z88" s="107">
        <f t="shared" si="20"/>
        <v>451448.01</v>
      </c>
      <c r="AA88" s="107">
        <f t="shared" si="21"/>
        <v>902896.02</v>
      </c>
    </row>
    <row r="89" spans="1:27" s="19" customFormat="1" ht="26.1" customHeight="1" x14ac:dyDescent="0.2">
      <c r="A89" s="90">
        <v>4247</v>
      </c>
      <c r="B89" s="90" t="s">
        <v>230</v>
      </c>
      <c r="C89" s="90" t="s">
        <v>231</v>
      </c>
      <c r="D89" s="90" t="s">
        <v>26</v>
      </c>
      <c r="E89" s="90" t="s">
        <v>232</v>
      </c>
      <c r="F89" s="100" t="s">
        <v>1545</v>
      </c>
      <c r="G89" s="100">
        <v>675364</v>
      </c>
      <c r="H89" s="100">
        <v>1831593029</v>
      </c>
      <c r="I89" s="91" t="s">
        <v>18</v>
      </c>
      <c r="J89" s="90">
        <v>1028570</v>
      </c>
      <c r="K89" s="91" t="s">
        <v>16</v>
      </c>
      <c r="L89" s="91" t="s">
        <v>17</v>
      </c>
      <c r="M89" s="92">
        <v>4958</v>
      </c>
      <c r="N89" s="92">
        <v>10645</v>
      </c>
      <c r="O89" s="93">
        <v>0.46575857209957727</v>
      </c>
      <c r="P89" s="101">
        <f t="shared" si="11"/>
        <v>4958</v>
      </c>
      <c r="Q89" s="102">
        <f t="shared" si="12"/>
        <v>4.0273130211442015E-4</v>
      </c>
      <c r="R89" s="103">
        <f t="shared" si="13"/>
        <v>2.9185076580605444E-4</v>
      </c>
      <c r="S89" s="104">
        <f t="shared" si="14"/>
        <v>195165.6</v>
      </c>
      <c r="T89" s="105">
        <f t="shared" si="15"/>
        <v>46640.09</v>
      </c>
      <c r="U89" s="105">
        <f t="shared" si="16"/>
        <v>69960.13</v>
      </c>
      <c r="V89" s="105">
        <f t="shared" si="17"/>
        <v>70880.710000000006</v>
      </c>
      <c r="W89" s="106">
        <f t="shared" si="18"/>
        <v>382646.53</v>
      </c>
      <c r="X89" s="94"/>
      <c r="Y89" s="107">
        <f t="shared" si="19"/>
        <v>95808.57</v>
      </c>
      <c r="Z89" s="107">
        <f t="shared" si="20"/>
        <v>95808.57</v>
      </c>
      <c r="AA89" s="107">
        <f t="shared" si="21"/>
        <v>191617.14</v>
      </c>
    </row>
    <row r="90" spans="1:27" s="19" customFormat="1" ht="26.1" customHeight="1" x14ac:dyDescent="0.2">
      <c r="A90" s="90">
        <v>4248</v>
      </c>
      <c r="B90" s="90" t="s">
        <v>233</v>
      </c>
      <c r="C90" s="90" t="s">
        <v>234</v>
      </c>
      <c r="D90" s="90" t="s">
        <v>19</v>
      </c>
      <c r="E90" s="90" t="s">
        <v>235</v>
      </c>
      <c r="F90" s="100" t="s">
        <v>1545</v>
      </c>
      <c r="G90" s="100">
        <v>675989</v>
      </c>
      <c r="H90" s="100">
        <v>1467987610</v>
      </c>
      <c r="I90" s="91" t="s">
        <v>18</v>
      </c>
      <c r="J90" s="90">
        <v>1028895</v>
      </c>
      <c r="K90" s="91" t="s">
        <v>24</v>
      </c>
      <c r="L90" s="91" t="s">
        <v>25</v>
      </c>
      <c r="M90" s="92">
        <v>14329</v>
      </c>
      <c r="N90" s="92">
        <v>17521</v>
      </c>
      <c r="O90" s="93">
        <v>0.81781861765880948</v>
      </c>
      <c r="P90" s="101">
        <f t="shared" si="11"/>
        <v>14328.999999999998</v>
      </c>
      <c r="Q90" s="102">
        <f t="shared" si="12"/>
        <v>0</v>
      </c>
      <c r="R90" s="103">
        <f t="shared" si="13"/>
        <v>8.4347108173355248E-4</v>
      </c>
      <c r="S90" s="104">
        <f t="shared" si="14"/>
        <v>0</v>
      </c>
      <c r="T90" s="105">
        <f t="shared" si="15"/>
        <v>134793.43</v>
      </c>
      <c r="U90" s="105">
        <f t="shared" si="16"/>
        <v>202190.14</v>
      </c>
      <c r="V90" s="105">
        <f t="shared" si="17"/>
        <v>0</v>
      </c>
      <c r="W90" s="106">
        <f t="shared" si="18"/>
        <v>336983.57</v>
      </c>
      <c r="X90" s="94"/>
      <c r="Y90" s="107">
        <f t="shared" si="19"/>
        <v>0</v>
      </c>
      <c r="Z90" s="107">
        <f t="shared" si="20"/>
        <v>0</v>
      </c>
      <c r="AA90" s="107">
        <f t="shared" si="21"/>
        <v>0</v>
      </c>
    </row>
    <row r="91" spans="1:27" s="19" customFormat="1" ht="26.1" customHeight="1" x14ac:dyDescent="0.2">
      <c r="A91" s="90">
        <v>4250</v>
      </c>
      <c r="B91" s="90" t="s">
        <v>236</v>
      </c>
      <c r="C91" s="90" t="s">
        <v>80</v>
      </c>
      <c r="D91" s="90" t="s">
        <v>26</v>
      </c>
      <c r="E91" s="90" t="s">
        <v>237</v>
      </c>
      <c r="F91" s="100" t="s">
        <v>1545</v>
      </c>
      <c r="G91" s="100">
        <v>102667</v>
      </c>
      <c r="H91" s="100">
        <v>1306249362</v>
      </c>
      <c r="I91" s="91" t="s">
        <v>18</v>
      </c>
      <c r="J91" s="90">
        <v>1026673</v>
      </c>
      <c r="K91" s="91" t="s">
        <v>34</v>
      </c>
      <c r="L91" s="91" t="s">
        <v>35</v>
      </c>
      <c r="M91" s="92">
        <v>9026</v>
      </c>
      <c r="N91" s="92">
        <v>14251</v>
      </c>
      <c r="O91" s="93">
        <v>0.63335906252192831</v>
      </c>
      <c r="P91" s="101">
        <f t="shared" si="11"/>
        <v>9026</v>
      </c>
      <c r="Q91" s="102">
        <f t="shared" si="12"/>
        <v>7.3316916758466239E-4</v>
      </c>
      <c r="R91" s="103">
        <f t="shared" si="13"/>
        <v>5.3131202342990064E-4</v>
      </c>
      <c r="S91" s="104">
        <f t="shared" si="14"/>
        <v>355297.44</v>
      </c>
      <c r="T91" s="105">
        <f t="shared" si="15"/>
        <v>84907.91</v>
      </c>
      <c r="U91" s="105">
        <f t="shared" si="16"/>
        <v>127361.87</v>
      </c>
      <c r="V91" s="105">
        <f t="shared" si="17"/>
        <v>129037.77</v>
      </c>
      <c r="W91" s="106">
        <f t="shared" si="18"/>
        <v>696604.99</v>
      </c>
      <c r="X91" s="94"/>
      <c r="Y91" s="107">
        <f t="shared" si="19"/>
        <v>174418.75</v>
      </c>
      <c r="Z91" s="107">
        <f t="shared" si="20"/>
        <v>174418.75</v>
      </c>
      <c r="AA91" s="107">
        <f t="shared" si="21"/>
        <v>348837.5</v>
      </c>
    </row>
    <row r="92" spans="1:27" s="19" customFormat="1" ht="26.1" customHeight="1" x14ac:dyDescent="0.2">
      <c r="A92" s="90">
        <v>4254</v>
      </c>
      <c r="B92" s="90" t="s">
        <v>238</v>
      </c>
      <c r="C92" s="84" t="s">
        <v>231</v>
      </c>
      <c r="D92" s="84" t="s">
        <v>26</v>
      </c>
      <c r="E92" s="90" t="s">
        <v>147</v>
      </c>
      <c r="F92" s="100" t="s">
        <v>21</v>
      </c>
      <c r="G92" s="100">
        <v>676458</v>
      </c>
      <c r="H92" s="100">
        <v>1669021721</v>
      </c>
      <c r="I92" s="91" t="s">
        <v>18</v>
      </c>
      <c r="J92" s="90">
        <v>1030856</v>
      </c>
      <c r="K92" s="91" t="s">
        <v>16</v>
      </c>
      <c r="L92" s="91" t="s">
        <v>131</v>
      </c>
      <c r="M92" s="92">
        <v>2623</v>
      </c>
      <c r="N92" s="92">
        <v>7608</v>
      </c>
      <c r="O92" s="93">
        <v>0.34476866456361727</v>
      </c>
      <c r="P92" s="101">
        <f t="shared" si="11"/>
        <v>4516.0141509433961</v>
      </c>
      <c r="Q92" s="102">
        <f t="shared" si="12"/>
        <v>3.6682941899487324E-4</v>
      </c>
      <c r="R92" s="103">
        <f t="shared" si="13"/>
        <v>2.6583343855260362E-4</v>
      </c>
      <c r="S92" s="104">
        <f t="shared" si="14"/>
        <v>177767.37</v>
      </c>
      <c r="T92" s="105">
        <f t="shared" si="15"/>
        <v>42482.31</v>
      </c>
      <c r="U92" s="105">
        <f t="shared" si="16"/>
        <v>63723.47</v>
      </c>
      <c r="V92" s="105">
        <f t="shared" si="17"/>
        <v>64561.98</v>
      </c>
      <c r="W92" s="106">
        <f t="shared" si="18"/>
        <v>348535.13</v>
      </c>
      <c r="X92" s="94"/>
      <c r="Y92" s="107">
        <f t="shared" si="19"/>
        <v>87267.62</v>
      </c>
      <c r="Z92" s="107">
        <f t="shared" si="20"/>
        <v>87267.62</v>
      </c>
      <c r="AA92" s="107">
        <f t="shared" si="21"/>
        <v>174535.24</v>
      </c>
    </row>
    <row r="93" spans="1:27" s="19" customFormat="1" ht="26.1" customHeight="1" x14ac:dyDescent="0.2">
      <c r="A93" s="90">
        <v>4258</v>
      </c>
      <c r="B93" s="90" t="s">
        <v>1578</v>
      </c>
      <c r="C93" s="84" t="s">
        <v>485</v>
      </c>
      <c r="D93" s="84" t="s">
        <v>26</v>
      </c>
      <c r="E93" s="90" t="s">
        <v>239</v>
      </c>
      <c r="F93" s="100" t="s">
        <v>1546</v>
      </c>
      <c r="G93" s="100">
        <v>675938</v>
      </c>
      <c r="H93" s="100">
        <v>1720085731</v>
      </c>
      <c r="I93" s="91" t="s">
        <v>18</v>
      </c>
      <c r="J93" s="90">
        <v>1004004</v>
      </c>
      <c r="K93" s="91" t="s">
        <v>24</v>
      </c>
      <c r="L93" s="91" t="s">
        <v>25</v>
      </c>
      <c r="M93" s="92">
        <v>9328</v>
      </c>
      <c r="N93" s="92">
        <v>21550</v>
      </c>
      <c r="O93" s="93">
        <v>0.43285382830626451</v>
      </c>
      <c r="P93" s="101">
        <f t="shared" si="11"/>
        <v>9328</v>
      </c>
      <c r="Q93" s="102">
        <f t="shared" si="12"/>
        <v>7.5770019889538349E-4</v>
      </c>
      <c r="R93" s="103">
        <f t="shared" si="13"/>
        <v>5.4908913744229041E-4</v>
      </c>
      <c r="S93" s="104">
        <f t="shared" si="14"/>
        <v>367185.3</v>
      </c>
      <c r="T93" s="105">
        <f t="shared" si="15"/>
        <v>87748.84</v>
      </c>
      <c r="U93" s="105">
        <f t="shared" si="16"/>
        <v>131623.26</v>
      </c>
      <c r="V93" s="105">
        <f t="shared" si="17"/>
        <v>133355.24</v>
      </c>
      <c r="W93" s="106">
        <f t="shared" si="18"/>
        <v>719912.64</v>
      </c>
      <c r="X93" s="94"/>
      <c r="Y93" s="107">
        <f t="shared" si="19"/>
        <v>180254.6</v>
      </c>
      <c r="Z93" s="107">
        <f t="shared" si="20"/>
        <v>180254.6</v>
      </c>
      <c r="AA93" s="107">
        <f t="shared" si="21"/>
        <v>360509.2</v>
      </c>
    </row>
    <row r="94" spans="1:27" s="19" customFormat="1" ht="26.1" customHeight="1" x14ac:dyDescent="0.2">
      <c r="A94" s="90">
        <v>4259</v>
      </c>
      <c r="B94" s="90" t="s">
        <v>240</v>
      </c>
      <c r="C94" s="90" t="s">
        <v>160</v>
      </c>
      <c r="D94" s="90" t="s">
        <v>26</v>
      </c>
      <c r="E94" s="90" t="s">
        <v>241</v>
      </c>
      <c r="F94" s="100" t="s">
        <v>63</v>
      </c>
      <c r="G94" s="100">
        <v>455999</v>
      </c>
      <c r="H94" s="100">
        <v>1144641234</v>
      </c>
      <c r="I94" s="91" t="s">
        <v>18</v>
      </c>
      <c r="J94" s="90">
        <v>1025710</v>
      </c>
      <c r="K94" s="91" t="s">
        <v>34</v>
      </c>
      <c r="L94" s="91" t="s">
        <v>35</v>
      </c>
      <c r="M94" s="92">
        <v>30302</v>
      </c>
      <c r="N94" s="92">
        <v>43127</v>
      </c>
      <c r="O94" s="93">
        <v>0.7026224870730633</v>
      </c>
      <c r="P94" s="101">
        <f t="shared" si="11"/>
        <v>30302.000000000004</v>
      </c>
      <c r="Q94" s="102">
        <f t="shared" si="12"/>
        <v>2.4613884462830094E-3</v>
      </c>
      <c r="R94" s="103">
        <f t="shared" si="13"/>
        <v>1.783715592064353E-3</v>
      </c>
      <c r="S94" s="104">
        <f t="shared" si="14"/>
        <v>1192801.1499999999</v>
      </c>
      <c r="T94" s="105">
        <f t="shared" si="15"/>
        <v>285052.02</v>
      </c>
      <c r="U94" s="105">
        <f t="shared" si="16"/>
        <v>427578.03</v>
      </c>
      <c r="V94" s="105">
        <f t="shared" si="17"/>
        <v>433204.37</v>
      </c>
      <c r="W94" s="106">
        <f t="shared" si="18"/>
        <v>2338635.5699999998</v>
      </c>
      <c r="X94" s="94"/>
      <c r="Y94" s="107">
        <f t="shared" si="19"/>
        <v>585556.93000000005</v>
      </c>
      <c r="Z94" s="107">
        <f t="shared" si="20"/>
        <v>585556.93000000005</v>
      </c>
      <c r="AA94" s="107">
        <f t="shared" si="21"/>
        <v>1171113.8600000001</v>
      </c>
    </row>
    <row r="95" spans="1:27" s="19" customFormat="1" ht="26.1" customHeight="1" x14ac:dyDescent="0.2">
      <c r="A95" s="90">
        <v>4260</v>
      </c>
      <c r="B95" s="90" t="s">
        <v>242</v>
      </c>
      <c r="C95" s="90" t="s">
        <v>80</v>
      </c>
      <c r="D95" s="90" t="s">
        <v>26</v>
      </c>
      <c r="E95" s="90" t="s">
        <v>15</v>
      </c>
      <c r="F95" s="100" t="s">
        <v>1546</v>
      </c>
      <c r="G95" s="100">
        <v>455637</v>
      </c>
      <c r="H95" s="100">
        <v>1619969417</v>
      </c>
      <c r="I95" s="91" t="s">
        <v>18</v>
      </c>
      <c r="J95" s="90">
        <v>1028596</v>
      </c>
      <c r="K95" s="91" t="s">
        <v>34</v>
      </c>
      <c r="L95" s="91" t="s">
        <v>35</v>
      </c>
      <c r="M95" s="92">
        <v>9174</v>
      </c>
      <c r="N95" s="92">
        <v>22915</v>
      </c>
      <c r="O95" s="93">
        <v>0.4003491162993672</v>
      </c>
      <c r="P95" s="101">
        <f t="shared" si="11"/>
        <v>9174</v>
      </c>
      <c r="Q95" s="102">
        <f t="shared" si="12"/>
        <v>7.4519099749852569E-4</v>
      </c>
      <c r="R95" s="103">
        <f t="shared" si="13"/>
        <v>5.4002398658829027E-4</v>
      </c>
      <c r="S95" s="104">
        <f t="shared" si="14"/>
        <v>361123.28</v>
      </c>
      <c r="T95" s="105">
        <f t="shared" si="15"/>
        <v>86300.15</v>
      </c>
      <c r="U95" s="105">
        <f t="shared" si="16"/>
        <v>129450.23</v>
      </c>
      <c r="V95" s="105">
        <f t="shared" si="17"/>
        <v>131153.62</v>
      </c>
      <c r="W95" s="106">
        <f t="shared" si="18"/>
        <v>708027.28</v>
      </c>
      <c r="X95" s="94"/>
      <c r="Y95" s="107">
        <f t="shared" si="19"/>
        <v>177278.7</v>
      </c>
      <c r="Z95" s="107">
        <f t="shared" si="20"/>
        <v>177278.7</v>
      </c>
      <c r="AA95" s="107">
        <f t="shared" si="21"/>
        <v>354557.4</v>
      </c>
    </row>
    <row r="96" spans="1:27" s="19" customFormat="1" ht="26.1" customHeight="1" x14ac:dyDescent="0.2">
      <c r="A96" s="90">
        <v>4261</v>
      </c>
      <c r="B96" s="90" t="s">
        <v>243</v>
      </c>
      <c r="C96" s="90" t="s">
        <v>42</v>
      </c>
      <c r="D96" s="90" t="s">
        <v>26</v>
      </c>
      <c r="E96" s="90" t="s">
        <v>244</v>
      </c>
      <c r="F96" s="100" t="s">
        <v>29</v>
      </c>
      <c r="G96" s="100">
        <v>675696</v>
      </c>
      <c r="H96" s="100">
        <v>1124087663</v>
      </c>
      <c r="I96" s="91" t="s">
        <v>18</v>
      </c>
      <c r="J96" s="90">
        <v>426102</v>
      </c>
      <c r="K96" s="91" t="s">
        <v>16</v>
      </c>
      <c r="L96" s="91" t="s">
        <v>17</v>
      </c>
      <c r="M96" s="92">
        <v>12991</v>
      </c>
      <c r="N96" s="92">
        <v>34899</v>
      </c>
      <c r="O96" s="93">
        <v>0.37224562308375597</v>
      </c>
      <c r="P96" s="101">
        <f t="shared" si="11"/>
        <v>12991</v>
      </c>
      <c r="Q96" s="102">
        <f t="shared" si="12"/>
        <v>1.0552404892634998E-3</v>
      </c>
      <c r="R96" s="103">
        <f t="shared" si="13"/>
        <v>7.6471022561243503E-4</v>
      </c>
      <c r="S96" s="104">
        <f t="shared" si="14"/>
        <v>511374.82</v>
      </c>
      <c r="T96" s="105">
        <f t="shared" si="15"/>
        <v>122206.81</v>
      </c>
      <c r="U96" s="105">
        <f t="shared" si="16"/>
        <v>183310.22</v>
      </c>
      <c r="V96" s="105">
        <f t="shared" si="17"/>
        <v>185722.33</v>
      </c>
      <c r="W96" s="106">
        <f t="shared" si="18"/>
        <v>1002614.1799999999</v>
      </c>
      <c r="X96" s="94"/>
      <c r="Y96" s="107">
        <f t="shared" si="19"/>
        <v>251038.55</v>
      </c>
      <c r="Z96" s="107">
        <f t="shared" si="20"/>
        <v>251038.55</v>
      </c>
      <c r="AA96" s="107">
        <f t="shared" si="21"/>
        <v>502077.1</v>
      </c>
    </row>
    <row r="97" spans="1:27" s="19" customFormat="1" ht="26.1" customHeight="1" x14ac:dyDescent="0.2">
      <c r="A97" s="90">
        <v>4266</v>
      </c>
      <c r="B97" s="90" t="s">
        <v>245</v>
      </c>
      <c r="C97" s="90" t="s">
        <v>55</v>
      </c>
      <c r="D97" s="90" t="s">
        <v>26</v>
      </c>
      <c r="E97" s="90" t="s">
        <v>165</v>
      </c>
      <c r="F97" s="100" t="s">
        <v>1545</v>
      </c>
      <c r="G97" s="100">
        <v>675017</v>
      </c>
      <c r="H97" s="100">
        <v>1720076417</v>
      </c>
      <c r="I97" s="91" t="s">
        <v>18</v>
      </c>
      <c r="J97" s="90">
        <v>1026610</v>
      </c>
      <c r="K97" s="91" t="s">
        <v>24</v>
      </c>
      <c r="L97" s="91" t="s">
        <v>25</v>
      </c>
      <c r="M97" s="92">
        <v>19414</v>
      </c>
      <c r="N97" s="92">
        <v>22325</v>
      </c>
      <c r="O97" s="93">
        <v>0.86960806270996638</v>
      </c>
      <c r="P97" s="101">
        <f t="shared" si="11"/>
        <v>19414</v>
      </c>
      <c r="Q97" s="102">
        <f t="shared" si="12"/>
        <v>1.5769716618090667E-3</v>
      </c>
      <c r="R97" s="103">
        <f t="shared" si="13"/>
        <v>1.1427976537633604E-3</v>
      </c>
      <c r="S97" s="104">
        <f t="shared" si="14"/>
        <v>764208.35</v>
      </c>
      <c r="T97" s="105">
        <f t="shared" si="15"/>
        <v>182628.21</v>
      </c>
      <c r="U97" s="105">
        <f t="shared" si="16"/>
        <v>273942.31</v>
      </c>
      <c r="V97" s="105">
        <f t="shared" si="17"/>
        <v>277547.01</v>
      </c>
      <c r="W97" s="106">
        <f t="shared" si="18"/>
        <v>1498325.88</v>
      </c>
      <c r="X97" s="94"/>
      <c r="Y97" s="107">
        <f t="shared" si="19"/>
        <v>375156.83</v>
      </c>
      <c r="Z97" s="107">
        <f t="shared" si="20"/>
        <v>375156.83</v>
      </c>
      <c r="AA97" s="107">
        <f t="shared" si="21"/>
        <v>750313.66</v>
      </c>
    </row>
    <row r="98" spans="1:27" s="19" customFormat="1" ht="26.1" customHeight="1" x14ac:dyDescent="0.2">
      <c r="A98" s="90">
        <v>4267</v>
      </c>
      <c r="B98" s="90" t="s">
        <v>246</v>
      </c>
      <c r="C98" s="90" t="s">
        <v>42</v>
      </c>
      <c r="D98" s="90" t="s">
        <v>26</v>
      </c>
      <c r="E98" s="90" t="s">
        <v>247</v>
      </c>
      <c r="F98" s="100" t="s">
        <v>1547</v>
      </c>
      <c r="G98" s="100">
        <v>455944</v>
      </c>
      <c r="H98" s="100">
        <v>1831691922</v>
      </c>
      <c r="I98" s="91" t="s">
        <v>18</v>
      </c>
      <c r="J98" s="90">
        <v>1029461</v>
      </c>
      <c r="K98" s="91" t="s">
        <v>16</v>
      </c>
      <c r="L98" s="91" t="s">
        <v>17</v>
      </c>
      <c r="M98" s="92">
        <v>13366</v>
      </c>
      <c r="N98" s="92">
        <v>17088</v>
      </c>
      <c r="O98" s="93">
        <v>0.78218632958801493</v>
      </c>
      <c r="P98" s="101">
        <f t="shared" si="11"/>
        <v>13366</v>
      </c>
      <c r="Q98" s="102">
        <f t="shared" si="12"/>
        <v>1.0857012069506533E-3</v>
      </c>
      <c r="R98" s="103">
        <f t="shared" si="13"/>
        <v>7.8678445658808462E-4</v>
      </c>
      <c r="S98" s="104">
        <f t="shared" si="14"/>
        <v>526136.23</v>
      </c>
      <c r="T98" s="105">
        <f t="shared" si="15"/>
        <v>125734.45</v>
      </c>
      <c r="U98" s="105">
        <f t="shared" si="16"/>
        <v>188601.68</v>
      </c>
      <c r="V98" s="105">
        <f t="shared" si="17"/>
        <v>191083.41</v>
      </c>
      <c r="W98" s="106">
        <f t="shared" si="18"/>
        <v>1031555.7699999999</v>
      </c>
      <c r="X98" s="94"/>
      <c r="Y98" s="107">
        <f t="shared" si="19"/>
        <v>258285.06</v>
      </c>
      <c r="Z98" s="107">
        <f t="shared" si="20"/>
        <v>258285.06</v>
      </c>
      <c r="AA98" s="107">
        <f t="shared" si="21"/>
        <v>516570.12</v>
      </c>
    </row>
    <row r="99" spans="1:27" s="19" customFormat="1" ht="26.1" customHeight="1" x14ac:dyDescent="0.2">
      <c r="A99" s="90">
        <v>4268</v>
      </c>
      <c r="B99" s="90" t="s">
        <v>248</v>
      </c>
      <c r="C99" s="90" t="s">
        <v>249</v>
      </c>
      <c r="D99" s="90" t="s">
        <v>19</v>
      </c>
      <c r="E99" s="90" t="s">
        <v>250</v>
      </c>
      <c r="F99" s="100" t="s">
        <v>110</v>
      </c>
      <c r="G99" s="100">
        <v>45562</v>
      </c>
      <c r="H99" s="100">
        <v>1346856457</v>
      </c>
      <c r="I99" s="91" t="s">
        <v>46</v>
      </c>
      <c r="J99" s="90">
        <v>1031423</v>
      </c>
      <c r="K99" s="91">
        <v>43831</v>
      </c>
      <c r="L99" s="91">
        <v>44135</v>
      </c>
      <c r="M99" s="92">
        <v>5536</v>
      </c>
      <c r="N99" s="92">
        <v>7639</v>
      </c>
      <c r="O99" s="93">
        <v>0.72470218615001969</v>
      </c>
      <c r="P99" s="101">
        <f t="shared" si="11"/>
        <v>6646.8421052631575</v>
      </c>
      <c r="Q99" s="102">
        <f t="shared" si="12"/>
        <v>0</v>
      </c>
      <c r="R99" s="103">
        <f t="shared" si="13"/>
        <v>3.9126380770733752E-4</v>
      </c>
      <c r="S99" s="104">
        <f t="shared" si="14"/>
        <v>0</v>
      </c>
      <c r="T99" s="105">
        <f t="shared" si="15"/>
        <v>62527.09</v>
      </c>
      <c r="U99" s="105">
        <f t="shared" si="16"/>
        <v>93790.63</v>
      </c>
      <c r="V99" s="105">
        <f t="shared" si="17"/>
        <v>0</v>
      </c>
      <c r="W99" s="106">
        <f t="shared" si="18"/>
        <v>156317.72</v>
      </c>
      <c r="X99" s="94"/>
      <c r="Y99" s="107">
        <f t="shared" si="19"/>
        <v>0</v>
      </c>
      <c r="Z99" s="107">
        <f t="shared" si="20"/>
        <v>0</v>
      </c>
      <c r="AA99" s="107">
        <f t="shared" si="21"/>
        <v>0</v>
      </c>
    </row>
    <row r="100" spans="1:27" s="19" customFormat="1" ht="26.1" customHeight="1" x14ac:dyDescent="0.2">
      <c r="A100" s="90">
        <v>4271</v>
      </c>
      <c r="B100" s="90" t="s">
        <v>251</v>
      </c>
      <c r="C100" s="90" t="s">
        <v>252</v>
      </c>
      <c r="D100" s="90" t="s">
        <v>26</v>
      </c>
      <c r="E100" s="90" t="s">
        <v>120</v>
      </c>
      <c r="F100" s="100" t="s">
        <v>1547</v>
      </c>
      <c r="G100" s="100">
        <v>675206</v>
      </c>
      <c r="H100" s="100">
        <v>1205239266</v>
      </c>
      <c r="I100" s="91" t="s">
        <v>18</v>
      </c>
      <c r="J100" s="90">
        <v>1029204</v>
      </c>
      <c r="K100" s="91" t="s">
        <v>24</v>
      </c>
      <c r="L100" s="91" t="s">
        <v>25</v>
      </c>
      <c r="M100" s="92">
        <v>8278</v>
      </c>
      <c r="N100" s="92">
        <v>12528</v>
      </c>
      <c r="O100" s="93">
        <v>0.66075989782886335</v>
      </c>
      <c r="P100" s="101">
        <f t="shared" si="11"/>
        <v>8278</v>
      </c>
      <c r="Q100" s="102">
        <f t="shared" si="12"/>
        <v>6.7241018937135336E-4</v>
      </c>
      <c r="R100" s="103">
        <f t="shared" si="13"/>
        <v>4.8728129071047164E-4</v>
      </c>
      <c r="S100" s="104">
        <f t="shared" si="14"/>
        <v>325853.34000000003</v>
      </c>
      <c r="T100" s="105">
        <f t="shared" si="15"/>
        <v>77871.45</v>
      </c>
      <c r="U100" s="105">
        <f t="shared" si="16"/>
        <v>116807.17</v>
      </c>
      <c r="V100" s="105">
        <f t="shared" si="17"/>
        <v>118344.19</v>
      </c>
      <c r="W100" s="106">
        <f t="shared" si="18"/>
        <v>638876.15</v>
      </c>
      <c r="X100" s="94"/>
      <c r="Y100" s="107">
        <f t="shared" si="19"/>
        <v>159964.37</v>
      </c>
      <c r="Z100" s="107">
        <f t="shared" si="20"/>
        <v>159964.37</v>
      </c>
      <c r="AA100" s="107">
        <f t="shared" si="21"/>
        <v>319928.74</v>
      </c>
    </row>
    <row r="101" spans="1:27" s="19" customFormat="1" ht="26.1" customHeight="1" x14ac:dyDescent="0.2">
      <c r="A101" s="90">
        <v>4272</v>
      </c>
      <c r="B101" s="90" t="s">
        <v>253</v>
      </c>
      <c r="C101" s="90" t="s">
        <v>254</v>
      </c>
      <c r="D101" s="90" t="s">
        <v>26</v>
      </c>
      <c r="E101" s="90" t="s">
        <v>255</v>
      </c>
      <c r="F101" s="100" t="s">
        <v>1545</v>
      </c>
      <c r="G101" s="100">
        <v>675927</v>
      </c>
      <c r="H101" s="100">
        <v>1689084840</v>
      </c>
      <c r="I101" s="91" t="s">
        <v>18</v>
      </c>
      <c r="J101" s="90">
        <v>1025911</v>
      </c>
      <c r="K101" s="91" t="s">
        <v>24</v>
      </c>
      <c r="L101" s="91" t="s">
        <v>25</v>
      </c>
      <c r="M101" s="92">
        <v>21101</v>
      </c>
      <c r="N101" s="92">
        <v>26283</v>
      </c>
      <c r="O101" s="93">
        <v>0.80283833656736292</v>
      </c>
      <c r="P101" s="101">
        <f t="shared" si="11"/>
        <v>21101</v>
      </c>
      <c r="Q101" s="102">
        <f t="shared" si="12"/>
        <v>1.7140042771110085E-3</v>
      </c>
      <c r="R101" s="103">
        <f t="shared" si="13"/>
        <v>1.2421022608458158E-3</v>
      </c>
      <c r="S101" s="104">
        <f t="shared" si="14"/>
        <v>830615.04000000004</v>
      </c>
      <c r="T101" s="105">
        <f t="shared" si="15"/>
        <v>198497.88</v>
      </c>
      <c r="U101" s="105">
        <f t="shared" si="16"/>
        <v>297746.82</v>
      </c>
      <c r="V101" s="105">
        <f t="shared" si="17"/>
        <v>301664.75</v>
      </c>
      <c r="W101" s="106">
        <f t="shared" si="18"/>
        <v>1628524.49</v>
      </c>
      <c r="X101" s="94"/>
      <c r="Y101" s="107">
        <f t="shared" si="19"/>
        <v>407756.48</v>
      </c>
      <c r="Z101" s="107">
        <f t="shared" si="20"/>
        <v>407756.48</v>
      </c>
      <c r="AA101" s="107">
        <f t="shared" si="21"/>
        <v>815512.96</v>
      </c>
    </row>
    <row r="102" spans="1:27" s="19" customFormat="1" ht="26.1" customHeight="1" x14ac:dyDescent="0.2">
      <c r="A102" s="90">
        <v>4273</v>
      </c>
      <c r="B102" s="90" t="s">
        <v>256</v>
      </c>
      <c r="C102" s="90" t="s">
        <v>42</v>
      </c>
      <c r="D102" s="90" t="s">
        <v>26</v>
      </c>
      <c r="E102" s="90" t="s">
        <v>15</v>
      </c>
      <c r="F102" s="100" t="s">
        <v>1546</v>
      </c>
      <c r="G102" s="100">
        <v>676026</v>
      </c>
      <c r="H102" s="100">
        <v>1407992654</v>
      </c>
      <c r="I102" s="91" t="s">
        <v>18</v>
      </c>
      <c r="J102" s="90">
        <v>1012007</v>
      </c>
      <c r="K102" s="91" t="s">
        <v>24</v>
      </c>
      <c r="L102" s="91" t="s">
        <v>25</v>
      </c>
      <c r="M102" s="92">
        <v>14587</v>
      </c>
      <c r="N102" s="92">
        <v>26178</v>
      </c>
      <c r="O102" s="93">
        <v>0.55722362288944915</v>
      </c>
      <c r="P102" s="101">
        <f t="shared" si="11"/>
        <v>14587</v>
      </c>
      <c r="Q102" s="102">
        <f t="shared" si="12"/>
        <v>1.1848813037400256E-3</v>
      </c>
      <c r="R102" s="103">
        <f t="shared" si="13"/>
        <v>8.5865815264479946E-4</v>
      </c>
      <c r="S102" s="104">
        <f t="shared" si="14"/>
        <v>574199.4</v>
      </c>
      <c r="T102" s="105">
        <f t="shared" si="15"/>
        <v>137220.44</v>
      </c>
      <c r="U102" s="105">
        <f t="shared" si="16"/>
        <v>205830.66</v>
      </c>
      <c r="V102" s="105">
        <f t="shared" si="17"/>
        <v>208539.11</v>
      </c>
      <c r="W102" s="106">
        <f t="shared" si="18"/>
        <v>1125789.6100000001</v>
      </c>
      <c r="X102" s="94"/>
      <c r="Y102" s="107">
        <f t="shared" si="19"/>
        <v>281879.71000000002</v>
      </c>
      <c r="Z102" s="107">
        <f t="shared" si="20"/>
        <v>281879.71000000002</v>
      </c>
      <c r="AA102" s="107">
        <f t="shared" si="21"/>
        <v>563759.42000000004</v>
      </c>
    </row>
    <row r="103" spans="1:27" s="19" customFormat="1" ht="26.1" customHeight="1" x14ac:dyDescent="0.2">
      <c r="A103" s="90">
        <v>4276</v>
      </c>
      <c r="B103" s="90" t="s">
        <v>257</v>
      </c>
      <c r="C103" s="90" t="s">
        <v>258</v>
      </c>
      <c r="D103" s="90" t="s">
        <v>19</v>
      </c>
      <c r="E103" s="90" t="s">
        <v>37</v>
      </c>
      <c r="F103" s="100" t="s">
        <v>37</v>
      </c>
      <c r="G103" s="100">
        <v>675877</v>
      </c>
      <c r="H103" s="100">
        <v>1477153294</v>
      </c>
      <c r="I103" s="91" t="s">
        <v>18</v>
      </c>
      <c r="J103" s="90">
        <v>1031400</v>
      </c>
      <c r="K103" s="91" t="s">
        <v>259</v>
      </c>
      <c r="L103" s="91" t="s">
        <v>17</v>
      </c>
      <c r="M103" s="92">
        <v>2334</v>
      </c>
      <c r="N103" s="92">
        <v>2869</v>
      </c>
      <c r="O103" s="93">
        <v>0.8135238759149529</v>
      </c>
      <c r="P103" s="101">
        <f t="shared" si="11"/>
        <v>14198.5</v>
      </c>
      <c r="Q103" s="102">
        <f t="shared" si="12"/>
        <v>0</v>
      </c>
      <c r="R103" s="103">
        <f t="shared" si="13"/>
        <v>8.3578924935402655E-4</v>
      </c>
      <c r="S103" s="104">
        <f t="shared" si="14"/>
        <v>0</v>
      </c>
      <c r="T103" s="105">
        <f t="shared" si="15"/>
        <v>133565.81</v>
      </c>
      <c r="U103" s="105">
        <f t="shared" si="16"/>
        <v>200348.71</v>
      </c>
      <c r="V103" s="105">
        <f t="shared" si="17"/>
        <v>0</v>
      </c>
      <c r="W103" s="106">
        <f t="shared" si="18"/>
        <v>333914.52</v>
      </c>
      <c r="X103" s="94"/>
      <c r="Y103" s="107">
        <f t="shared" si="19"/>
        <v>0</v>
      </c>
      <c r="Z103" s="107">
        <f t="shared" si="20"/>
        <v>0</v>
      </c>
      <c r="AA103" s="107">
        <f t="shared" si="21"/>
        <v>0</v>
      </c>
    </row>
    <row r="104" spans="1:27" s="19" customFormat="1" ht="26.1" customHeight="1" x14ac:dyDescent="0.2">
      <c r="A104" s="90">
        <v>4280</v>
      </c>
      <c r="B104" s="90" t="s">
        <v>260</v>
      </c>
      <c r="C104" s="90" t="s">
        <v>261</v>
      </c>
      <c r="D104" s="90" t="s">
        <v>26</v>
      </c>
      <c r="E104" s="90" t="s">
        <v>262</v>
      </c>
      <c r="F104" s="100" t="s">
        <v>1545</v>
      </c>
      <c r="G104" s="100">
        <v>675910</v>
      </c>
      <c r="H104" s="100">
        <v>1932652070</v>
      </c>
      <c r="I104" s="91" t="s">
        <v>18</v>
      </c>
      <c r="J104" s="90">
        <v>1028619</v>
      </c>
      <c r="K104" s="91" t="s">
        <v>52</v>
      </c>
      <c r="L104" s="91" t="s">
        <v>53</v>
      </c>
      <c r="M104" s="92">
        <v>19765</v>
      </c>
      <c r="N104" s="92">
        <v>24683</v>
      </c>
      <c r="O104" s="93">
        <v>0.80075355507839407</v>
      </c>
      <c r="P104" s="101">
        <f t="shared" si="11"/>
        <v>19765</v>
      </c>
      <c r="Q104" s="102">
        <f t="shared" si="12"/>
        <v>1.6054828935642424E-3</v>
      </c>
      <c r="R104" s="103">
        <f t="shared" si="13"/>
        <v>1.1634591339565682E-3</v>
      </c>
      <c r="S104" s="104">
        <f t="shared" si="14"/>
        <v>778025.04</v>
      </c>
      <c r="T104" s="105">
        <f t="shared" si="15"/>
        <v>185930.08</v>
      </c>
      <c r="U104" s="105">
        <f t="shared" si="16"/>
        <v>278895.12</v>
      </c>
      <c r="V104" s="105">
        <f t="shared" si="17"/>
        <v>282564.99</v>
      </c>
      <c r="W104" s="106">
        <f t="shared" si="18"/>
        <v>1525415.23</v>
      </c>
      <c r="X104" s="94"/>
      <c r="Y104" s="107">
        <f t="shared" si="19"/>
        <v>381939.56</v>
      </c>
      <c r="Z104" s="107">
        <f t="shared" si="20"/>
        <v>381939.56</v>
      </c>
      <c r="AA104" s="107">
        <f t="shared" si="21"/>
        <v>763879.12</v>
      </c>
    </row>
    <row r="105" spans="1:27" s="19" customFormat="1" ht="26.1" customHeight="1" x14ac:dyDescent="0.2">
      <c r="A105" s="90">
        <v>4283</v>
      </c>
      <c r="B105" s="90" t="s">
        <v>263</v>
      </c>
      <c r="C105" s="90" t="s">
        <v>44</v>
      </c>
      <c r="D105" s="90" t="s">
        <v>26</v>
      </c>
      <c r="E105" s="90" t="s">
        <v>264</v>
      </c>
      <c r="F105" s="100" t="s">
        <v>36</v>
      </c>
      <c r="G105" s="100">
        <v>675182</v>
      </c>
      <c r="H105" s="100">
        <v>1306042973</v>
      </c>
      <c r="I105" s="91" t="s">
        <v>18</v>
      </c>
      <c r="J105" s="90">
        <v>1028715</v>
      </c>
      <c r="K105" s="91" t="s">
        <v>24</v>
      </c>
      <c r="L105" s="91" t="s">
        <v>25</v>
      </c>
      <c r="M105" s="92">
        <v>10250</v>
      </c>
      <c r="N105" s="92">
        <v>14625</v>
      </c>
      <c r="O105" s="93">
        <v>0.70085470085470081</v>
      </c>
      <c r="P105" s="101">
        <f t="shared" si="11"/>
        <v>10250</v>
      </c>
      <c r="Q105" s="102">
        <f t="shared" si="12"/>
        <v>8.3259295011553177E-4</v>
      </c>
      <c r="R105" s="103">
        <f t="shared" si="13"/>
        <v>6.0336231333442067E-4</v>
      </c>
      <c r="S105" s="104">
        <f t="shared" si="14"/>
        <v>403478.71</v>
      </c>
      <c r="T105" s="105">
        <f t="shared" si="15"/>
        <v>96422.12</v>
      </c>
      <c r="U105" s="105">
        <f t="shared" si="16"/>
        <v>144633.19</v>
      </c>
      <c r="V105" s="105">
        <f t="shared" si="17"/>
        <v>146536.35999999999</v>
      </c>
      <c r="W105" s="106">
        <f t="shared" si="18"/>
        <v>791070.38</v>
      </c>
      <c r="X105" s="94"/>
      <c r="Y105" s="107">
        <f t="shared" si="19"/>
        <v>198071.37</v>
      </c>
      <c r="Z105" s="107">
        <f t="shared" si="20"/>
        <v>198071.37</v>
      </c>
      <c r="AA105" s="107">
        <f t="shared" si="21"/>
        <v>396142.74</v>
      </c>
    </row>
    <row r="106" spans="1:27" s="19" customFormat="1" ht="26.1" customHeight="1" x14ac:dyDescent="0.2">
      <c r="A106" s="90">
        <v>4284</v>
      </c>
      <c r="B106" s="90" t="s">
        <v>265</v>
      </c>
      <c r="C106" s="90" t="s">
        <v>80</v>
      </c>
      <c r="D106" s="90" t="s">
        <v>26</v>
      </c>
      <c r="E106" s="90" t="s">
        <v>21</v>
      </c>
      <c r="F106" s="100" t="s">
        <v>21</v>
      </c>
      <c r="G106" s="100">
        <v>675611</v>
      </c>
      <c r="H106" s="100">
        <v>1164926275</v>
      </c>
      <c r="I106" s="91" t="s">
        <v>18</v>
      </c>
      <c r="J106" s="90">
        <v>1030460</v>
      </c>
      <c r="K106" s="91" t="s">
        <v>34</v>
      </c>
      <c r="L106" s="91" t="s">
        <v>35</v>
      </c>
      <c r="M106" s="92">
        <v>20840</v>
      </c>
      <c r="N106" s="92">
        <v>43700</v>
      </c>
      <c r="O106" s="93">
        <v>0.47688787185354692</v>
      </c>
      <c r="P106" s="101">
        <f t="shared" si="11"/>
        <v>20840</v>
      </c>
      <c r="Q106" s="102">
        <f t="shared" si="12"/>
        <v>1.6928036176007495E-3</v>
      </c>
      <c r="R106" s="103">
        <f t="shared" si="13"/>
        <v>1.2267385960867637E-3</v>
      </c>
      <c r="S106" s="104">
        <f t="shared" si="14"/>
        <v>820341.1</v>
      </c>
      <c r="T106" s="105">
        <f t="shared" si="15"/>
        <v>196042.64</v>
      </c>
      <c r="U106" s="105">
        <f t="shared" si="16"/>
        <v>294063.96000000002</v>
      </c>
      <c r="V106" s="105">
        <f t="shared" si="17"/>
        <v>297933.44</v>
      </c>
      <c r="W106" s="106">
        <f t="shared" si="18"/>
        <v>1608381.14</v>
      </c>
      <c r="X106" s="94"/>
      <c r="Y106" s="107">
        <f t="shared" si="19"/>
        <v>402712.9</v>
      </c>
      <c r="Z106" s="107">
        <f t="shared" si="20"/>
        <v>402712.9</v>
      </c>
      <c r="AA106" s="107">
        <f t="shared" si="21"/>
        <v>805425.8</v>
      </c>
    </row>
    <row r="107" spans="1:27" s="19" customFormat="1" ht="26.1" customHeight="1" x14ac:dyDescent="0.2">
      <c r="A107" s="90">
        <v>4286</v>
      </c>
      <c r="B107" s="90" t="s">
        <v>266</v>
      </c>
      <c r="C107" s="90" t="s">
        <v>101</v>
      </c>
      <c r="D107" s="90" t="s">
        <v>26</v>
      </c>
      <c r="E107" s="90" t="s">
        <v>267</v>
      </c>
      <c r="F107" s="100" t="s">
        <v>29</v>
      </c>
      <c r="G107" s="100">
        <v>675744</v>
      </c>
      <c r="H107" s="100">
        <v>1194142042</v>
      </c>
      <c r="I107" s="91" t="s">
        <v>46</v>
      </c>
      <c r="J107" s="90">
        <v>1029559</v>
      </c>
      <c r="K107" s="91">
        <v>43709</v>
      </c>
      <c r="L107" s="91">
        <v>44074</v>
      </c>
      <c r="M107" s="92">
        <v>23720</v>
      </c>
      <c r="N107" s="92">
        <v>39102</v>
      </c>
      <c r="O107" s="93">
        <v>0.60661858728453788</v>
      </c>
      <c r="P107" s="101">
        <f t="shared" si="11"/>
        <v>23720</v>
      </c>
      <c r="Q107" s="102">
        <f t="shared" si="12"/>
        <v>1.926741929438089E-3</v>
      </c>
      <c r="R107" s="103">
        <f t="shared" si="13"/>
        <v>1.3962686899797521E-3</v>
      </c>
      <c r="S107" s="104">
        <f t="shared" si="14"/>
        <v>933708.77</v>
      </c>
      <c r="T107" s="105">
        <f t="shared" si="15"/>
        <v>223134.91</v>
      </c>
      <c r="U107" s="105">
        <f t="shared" si="16"/>
        <v>334702.36</v>
      </c>
      <c r="V107" s="105">
        <f t="shared" si="17"/>
        <v>339106.58</v>
      </c>
      <c r="W107" s="106">
        <f t="shared" si="18"/>
        <v>1830652.62</v>
      </c>
      <c r="X107" s="94"/>
      <c r="Y107" s="107">
        <f t="shared" si="19"/>
        <v>458366.12</v>
      </c>
      <c r="Z107" s="107">
        <f t="shared" si="20"/>
        <v>458366.12</v>
      </c>
      <c r="AA107" s="107">
        <f t="shared" si="21"/>
        <v>916732.24</v>
      </c>
    </row>
    <row r="108" spans="1:27" s="19" customFormat="1" ht="26.1" customHeight="1" x14ac:dyDescent="0.2">
      <c r="A108" s="90">
        <v>4288</v>
      </c>
      <c r="B108" s="90" t="s">
        <v>1577</v>
      </c>
      <c r="C108" s="84" t="s">
        <v>32</v>
      </c>
      <c r="D108" s="84" t="s">
        <v>26</v>
      </c>
      <c r="E108" s="90" t="s">
        <v>15</v>
      </c>
      <c r="F108" s="100" t="s">
        <v>1546</v>
      </c>
      <c r="G108" s="100">
        <v>455503</v>
      </c>
      <c r="H108" s="100">
        <v>1912202789</v>
      </c>
      <c r="I108" s="91" t="s">
        <v>18</v>
      </c>
      <c r="J108" s="90">
        <v>1019296</v>
      </c>
      <c r="K108" s="91" t="s">
        <v>16</v>
      </c>
      <c r="L108" s="91" t="s">
        <v>17</v>
      </c>
      <c r="M108" s="92">
        <v>7286</v>
      </c>
      <c r="N108" s="92">
        <v>16442</v>
      </c>
      <c r="O108" s="93">
        <v>0.44313343875440941</v>
      </c>
      <c r="P108" s="101">
        <f t="shared" si="11"/>
        <v>7286</v>
      </c>
      <c r="Q108" s="102">
        <f t="shared" si="12"/>
        <v>5.9183143751626976E-4</v>
      </c>
      <c r="R108" s="103">
        <f t="shared" si="13"/>
        <v>4.2888759170288675E-4</v>
      </c>
      <c r="S108" s="104">
        <f t="shared" si="14"/>
        <v>286804.46999999997</v>
      </c>
      <c r="T108" s="105">
        <f t="shared" si="15"/>
        <v>68539.67</v>
      </c>
      <c r="U108" s="105">
        <f t="shared" si="16"/>
        <v>102809.5</v>
      </c>
      <c r="V108" s="105">
        <f t="shared" si="17"/>
        <v>104162.33</v>
      </c>
      <c r="W108" s="106">
        <f t="shared" si="18"/>
        <v>562315.97</v>
      </c>
      <c r="X108" s="94"/>
      <c r="Y108" s="107">
        <f t="shared" si="19"/>
        <v>140794.92000000001</v>
      </c>
      <c r="Z108" s="107">
        <f t="shared" si="20"/>
        <v>140794.92000000001</v>
      </c>
      <c r="AA108" s="107">
        <f t="shared" si="21"/>
        <v>281589.84000000003</v>
      </c>
    </row>
    <row r="109" spans="1:27" s="19" customFormat="1" ht="26.1" customHeight="1" x14ac:dyDescent="0.2">
      <c r="A109" s="90">
        <v>4294</v>
      </c>
      <c r="B109" s="90" t="s">
        <v>268</v>
      </c>
      <c r="C109" s="90" t="s">
        <v>80</v>
      </c>
      <c r="D109" s="90" t="s">
        <v>26</v>
      </c>
      <c r="E109" s="90" t="s">
        <v>191</v>
      </c>
      <c r="F109" s="100" t="s">
        <v>1546</v>
      </c>
      <c r="G109" s="100">
        <v>675712</v>
      </c>
      <c r="H109" s="100">
        <v>1013310861</v>
      </c>
      <c r="I109" s="91" t="s">
        <v>18</v>
      </c>
      <c r="J109" s="90">
        <v>1028546</v>
      </c>
      <c r="K109" s="91" t="s">
        <v>34</v>
      </c>
      <c r="L109" s="91" t="s">
        <v>35</v>
      </c>
      <c r="M109" s="92">
        <v>15529</v>
      </c>
      <c r="N109" s="92">
        <v>19228</v>
      </c>
      <c r="O109" s="93">
        <v>0.80762429789889745</v>
      </c>
      <c r="P109" s="101">
        <f t="shared" si="11"/>
        <v>15529.000000000002</v>
      </c>
      <c r="Q109" s="102">
        <f t="shared" si="12"/>
        <v>1.2613986265701555E-3</v>
      </c>
      <c r="R109" s="103">
        <f t="shared" si="13"/>
        <v>9.1410862085563129E-4</v>
      </c>
      <c r="S109" s="104">
        <f t="shared" si="14"/>
        <v>611280.07999999996</v>
      </c>
      <c r="T109" s="105">
        <f t="shared" si="15"/>
        <v>146081.87</v>
      </c>
      <c r="U109" s="105">
        <f t="shared" si="16"/>
        <v>219122.81</v>
      </c>
      <c r="V109" s="105">
        <f t="shared" si="17"/>
        <v>222006.16</v>
      </c>
      <c r="W109" s="106">
        <f t="shared" si="18"/>
        <v>1198490.92</v>
      </c>
      <c r="X109" s="94"/>
      <c r="Y109" s="107">
        <f t="shared" si="19"/>
        <v>300082.95</v>
      </c>
      <c r="Z109" s="107">
        <f t="shared" si="20"/>
        <v>300082.95</v>
      </c>
      <c r="AA109" s="107">
        <f t="shared" si="21"/>
        <v>600165.9</v>
      </c>
    </row>
    <row r="110" spans="1:27" s="19" customFormat="1" ht="26.1" customHeight="1" x14ac:dyDescent="0.2">
      <c r="A110" s="90">
        <v>4296</v>
      </c>
      <c r="B110" s="90" t="s">
        <v>269</v>
      </c>
      <c r="C110" s="90" t="s">
        <v>270</v>
      </c>
      <c r="D110" s="90" t="s">
        <v>19</v>
      </c>
      <c r="E110" s="90" t="s">
        <v>271</v>
      </c>
      <c r="F110" s="100" t="s">
        <v>37</v>
      </c>
      <c r="G110" s="100">
        <v>675292</v>
      </c>
      <c r="H110" s="100">
        <v>1588263750</v>
      </c>
      <c r="I110" s="91" t="s">
        <v>46</v>
      </c>
      <c r="J110" s="90">
        <v>1004055</v>
      </c>
      <c r="K110" s="91">
        <v>43831</v>
      </c>
      <c r="L110" s="91">
        <v>44165</v>
      </c>
      <c r="M110" s="92">
        <v>9120</v>
      </c>
      <c r="N110" s="92">
        <v>12968</v>
      </c>
      <c r="O110" s="93">
        <v>0.70326958667489203</v>
      </c>
      <c r="P110" s="101">
        <f t="shared" si="11"/>
        <v>9966.4670658682644</v>
      </c>
      <c r="Q110" s="102">
        <f t="shared" si="12"/>
        <v>0</v>
      </c>
      <c r="R110" s="103">
        <f t="shared" si="13"/>
        <v>5.8667225606181389E-4</v>
      </c>
      <c r="S110" s="104">
        <f t="shared" si="14"/>
        <v>0</v>
      </c>
      <c r="T110" s="105">
        <f t="shared" si="15"/>
        <v>93754.92</v>
      </c>
      <c r="U110" s="105">
        <f t="shared" si="16"/>
        <v>140632.38</v>
      </c>
      <c r="V110" s="105">
        <f t="shared" si="17"/>
        <v>0</v>
      </c>
      <c r="W110" s="106">
        <f t="shared" si="18"/>
        <v>234387.3</v>
      </c>
      <c r="X110" s="94"/>
      <c r="Y110" s="107">
        <f t="shared" si="19"/>
        <v>0</v>
      </c>
      <c r="Z110" s="107">
        <f t="shared" si="20"/>
        <v>0</v>
      </c>
      <c r="AA110" s="107">
        <f t="shared" si="21"/>
        <v>0</v>
      </c>
    </row>
    <row r="111" spans="1:27" s="19" customFormat="1" ht="26.1" customHeight="1" x14ac:dyDescent="0.2">
      <c r="A111" s="90">
        <v>4301</v>
      </c>
      <c r="B111" s="90" t="s">
        <v>272</v>
      </c>
      <c r="C111" s="90" t="s">
        <v>273</v>
      </c>
      <c r="D111" s="90" t="s">
        <v>19</v>
      </c>
      <c r="E111" s="90" t="s">
        <v>29</v>
      </c>
      <c r="F111" s="100" t="s">
        <v>29</v>
      </c>
      <c r="G111" s="100">
        <v>675233</v>
      </c>
      <c r="H111" s="100">
        <v>1467031351</v>
      </c>
      <c r="I111" s="91" t="s">
        <v>18</v>
      </c>
      <c r="J111" s="90">
        <v>1004795</v>
      </c>
      <c r="K111" s="91" t="s">
        <v>24</v>
      </c>
      <c r="L111" s="91" t="s">
        <v>25</v>
      </c>
      <c r="M111" s="92">
        <v>23881</v>
      </c>
      <c r="N111" s="92">
        <v>34637</v>
      </c>
      <c r="O111" s="93">
        <v>0.68946502295233425</v>
      </c>
      <c r="P111" s="101">
        <f t="shared" si="11"/>
        <v>23881</v>
      </c>
      <c r="Q111" s="102">
        <f t="shared" si="12"/>
        <v>0</v>
      </c>
      <c r="R111" s="103">
        <f t="shared" si="13"/>
        <v>1.4057458931452976E-3</v>
      </c>
      <c r="S111" s="104">
        <f t="shared" si="14"/>
        <v>0</v>
      </c>
      <c r="T111" s="105">
        <f t="shared" si="15"/>
        <v>224649.44</v>
      </c>
      <c r="U111" s="105">
        <f t="shared" si="16"/>
        <v>336974.16</v>
      </c>
      <c r="V111" s="105">
        <f t="shared" si="17"/>
        <v>0</v>
      </c>
      <c r="W111" s="106">
        <f t="shared" si="18"/>
        <v>561623.6</v>
      </c>
      <c r="X111" s="94"/>
      <c r="Y111" s="107">
        <f t="shared" si="19"/>
        <v>0</v>
      </c>
      <c r="Z111" s="107">
        <f t="shared" si="20"/>
        <v>0</v>
      </c>
      <c r="AA111" s="107">
        <f t="shared" si="21"/>
        <v>0</v>
      </c>
    </row>
    <row r="112" spans="1:27" s="19" customFormat="1" ht="26.1" customHeight="1" x14ac:dyDescent="0.2">
      <c r="A112" s="90">
        <v>4303</v>
      </c>
      <c r="B112" s="90" t="s">
        <v>1576</v>
      </c>
      <c r="C112" s="84" t="s">
        <v>485</v>
      </c>
      <c r="D112" s="84" t="s">
        <v>26</v>
      </c>
      <c r="E112" s="90" t="s">
        <v>274</v>
      </c>
      <c r="F112" s="100" t="s">
        <v>1546</v>
      </c>
      <c r="G112" s="100">
        <v>676427</v>
      </c>
      <c r="H112" s="100">
        <v>1215483037</v>
      </c>
      <c r="I112" s="91" t="s">
        <v>18</v>
      </c>
      <c r="J112" s="90">
        <v>1028636</v>
      </c>
      <c r="K112" s="91" t="s">
        <v>24</v>
      </c>
      <c r="L112" s="91" t="s">
        <v>25</v>
      </c>
      <c r="M112" s="92">
        <v>11625</v>
      </c>
      <c r="N112" s="92">
        <v>24044</v>
      </c>
      <c r="O112" s="93">
        <v>0.48348860422558643</v>
      </c>
      <c r="P112" s="101">
        <f t="shared" si="11"/>
        <v>11625</v>
      </c>
      <c r="Q112" s="102">
        <f t="shared" si="12"/>
        <v>9.442822483017617E-4</v>
      </c>
      <c r="R112" s="103">
        <f t="shared" si="13"/>
        <v>6.8430116024513564E-4</v>
      </c>
      <c r="S112" s="104">
        <f t="shared" si="14"/>
        <v>457603.9</v>
      </c>
      <c r="T112" s="105">
        <f t="shared" si="15"/>
        <v>109356.8</v>
      </c>
      <c r="U112" s="105">
        <f t="shared" si="16"/>
        <v>164035.20000000001</v>
      </c>
      <c r="V112" s="105">
        <f t="shared" si="17"/>
        <v>166193.68</v>
      </c>
      <c r="W112" s="106">
        <f t="shared" si="18"/>
        <v>897189.58000000007</v>
      </c>
      <c r="X112" s="94"/>
      <c r="Y112" s="107">
        <f t="shared" si="19"/>
        <v>224641.91</v>
      </c>
      <c r="Z112" s="107">
        <f t="shared" si="20"/>
        <v>224641.91</v>
      </c>
      <c r="AA112" s="107">
        <f t="shared" si="21"/>
        <v>449283.82</v>
      </c>
    </row>
    <row r="113" spans="1:27" s="19" customFormat="1" ht="26.1" customHeight="1" x14ac:dyDescent="0.2">
      <c r="A113" s="90">
        <v>4304</v>
      </c>
      <c r="B113" s="90" t="s">
        <v>275</v>
      </c>
      <c r="C113" s="90" t="s">
        <v>276</v>
      </c>
      <c r="D113" s="90" t="s">
        <v>19</v>
      </c>
      <c r="E113" s="90" t="s">
        <v>277</v>
      </c>
      <c r="F113" s="100" t="s">
        <v>1547</v>
      </c>
      <c r="G113" s="100">
        <v>675835</v>
      </c>
      <c r="H113" s="100">
        <v>1952748956</v>
      </c>
      <c r="I113" s="91" t="s">
        <v>18</v>
      </c>
      <c r="J113" s="90">
        <v>1021250</v>
      </c>
      <c r="K113" s="91" t="s">
        <v>16</v>
      </c>
      <c r="L113" s="91" t="s">
        <v>17</v>
      </c>
      <c r="M113" s="92">
        <v>16413</v>
      </c>
      <c r="N113" s="92">
        <v>21378</v>
      </c>
      <c r="O113" s="93">
        <v>0.76775189447095149</v>
      </c>
      <c r="P113" s="101">
        <f t="shared" si="11"/>
        <v>16413</v>
      </c>
      <c r="Q113" s="102">
        <f t="shared" si="12"/>
        <v>0</v>
      </c>
      <c r="R113" s="103">
        <f t="shared" si="13"/>
        <v>9.6614494134222894E-4</v>
      </c>
      <c r="S113" s="104">
        <f t="shared" si="14"/>
        <v>0</v>
      </c>
      <c r="T113" s="105">
        <f t="shared" si="15"/>
        <v>154397.69</v>
      </c>
      <c r="U113" s="105">
        <f t="shared" si="16"/>
        <v>231596.54</v>
      </c>
      <c r="V113" s="105">
        <f t="shared" si="17"/>
        <v>0</v>
      </c>
      <c r="W113" s="106">
        <f t="shared" si="18"/>
        <v>385994.23</v>
      </c>
      <c r="X113" s="94"/>
      <c r="Y113" s="107">
        <f t="shared" si="19"/>
        <v>0</v>
      </c>
      <c r="Z113" s="107">
        <f t="shared" si="20"/>
        <v>0</v>
      </c>
      <c r="AA113" s="107">
        <f t="shared" si="21"/>
        <v>0</v>
      </c>
    </row>
    <row r="114" spans="1:27" s="19" customFormat="1" ht="26.1" customHeight="1" x14ac:dyDescent="0.2">
      <c r="A114" s="90">
        <v>4307</v>
      </c>
      <c r="B114" s="90" t="s">
        <v>278</v>
      </c>
      <c r="C114" s="90" t="s">
        <v>23</v>
      </c>
      <c r="D114" s="90" t="s">
        <v>26</v>
      </c>
      <c r="E114" s="90" t="s">
        <v>279</v>
      </c>
      <c r="F114" s="100" t="s">
        <v>21</v>
      </c>
      <c r="G114" s="100">
        <v>675788</v>
      </c>
      <c r="H114" s="100">
        <v>1275137283</v>
      </c>
      <c r="I114" s="91" t="s">
        <v>46</v>
      </c>
      <c r="J114" s="90">
        <v>1004056</v>
      </c>
      <c r="K114" s="91">
        <v>43831</v>
      </c>
      <c r="L114" s="91">
        <v>44196</v>
      </c>
      <c r="M114" s="92">
        <v>10019</v>
      </c>
      <c r="N114" s="92">
        <v>13742</v>
      </c>
      <c r="O114" s="93">
        <v>0.72907873671954593</v>
      </c>
      <c r="P114" s="101">
        <f t="shared" si="11"/>
        <v>10019</v>
      </c>
      <c r="Q114" s="102">
        <f t="shared" si="12"/>
        <v>8.1382914802024511E-4</v>
      </c>
      <c r="R114" s="103">
        <f t="shared" si="13"/>
        <v>5.8976458705342063E-4</v>
      </c>
      <c r="S114" s="104">
        <f t="shared" si="14"/>
        <v>394385.67</v>
      </c>
      <c r="T114" s="105">
        <f t="shared" si="15"/>
        <v>94249.1</v>
      </c>
      <c r="U114" s="105">
        <f t="shared" si="16"/>
        <v>141373.65</v>
      </c>
      <c r="V114" s="105">
        <f t="shared" si="17"/>
        <v>143233.93</v>
      </c>
      <c r="W114" s="106">
        <f t="shared" si="18"/>
        <v>773242.35000000009</v>
      </c>
      <c r="X114" s="94"/>
      <c r="Y114" s="107">
        <f t="shared" si="19"/>
        <v>193607.51</v>
      </c>
      <c r="Z114" s="107">
        <f t="shared" si="20"/>
        <v>193607.51</v>
      </c>
      <c r="AA114" s="107">
        <f t="shared" si="21"/>
        <v>387215.02</v>
      </c>
    </row>
    <row r="115" spans="1:27" s="19" customFormat="1" ht="26.1" customHeight="1" x14ac:dyDescent="0.2">
      <c r="A115" s="90">
        <v>4308</v>
      </c>
      <c r="B115" s="90" t="s">
        <v>280</v>
      </c>
      <c r="C115" s="90" t="s">
        <v>95</v>
      </c>
      <c r="D115" s="90" t="s">
        <v>26</v>
      </c>
      <c r="E115" s="90" t="s">
        <v>281</v>
      </c>
      <c r="F115" s="100" t="s">
        <v>1547</v>
      </c>
      <c r="G115" s="100">
        <v>676190</v>
      </c>
      <c r="H115" s="100">
        <v>1902163686</v>
      </c>
      <c r="I115" s="91" t="s">
        <v>18</v>
      </c>
      <c r="J115" s="90">
        <v>1028824</v>
      </c>
      <c r="K115" s="91" t="s">
        <v>24</v>
      </c>
      <c r="L115" s="91" t="s">
        <v>25</v>
      </c>
      <c r="M115" s="92">
        <v>15325</v>
      </c>
      <c r="N115" s="92">
        <v>31784</v>
      </c>
      <c r="O115" s="93">
        <v>0.48216083564057388</v>
      </c>
      <c r="P115" s="101">
        <f t="shared" si="11"/>
        <v>15325</v>
      </c>
      <c r="Q115" s="102">
        <f t="shared" si="12"/>
        <v>1.2448279961483439E-3</v>
      </c>
      <c r="R115" s="103">
        <f t="shared" si="13"/>
        <v>9.0210023920487777E-4</v>
      </c>
      <c r="S115" s="104">
        <f t="shared" si="14"/>
        <v>603249.87</v>
      </c>
      <c r="T115" s="105">
        <f t="shared" si="15"/>
        <v>144162.84</v>
      </c>
      <c r="U115" s="105">
        <f t="shared" si="16"/>
        <v>216244.25</v>
      </c>
      <c r="V115" s="105">
        <f t="shared" si="17"/>
        <v>219089.73</v>
      </c>
      <c r="W115" s="106">
        <f t="shared" si="18"/>
        <v>1182746.69</v>
      </c>
      <c r="X115" s="94"/>
      <c r="Y115" s="107">
        <f t="shared" si="19"/>
        <v>296140.84999999998</v>
      </c>
      <c r="Z115" s="107">
        <f t="shared" si="20"/>
        <v>296140.84999999998</v>
      </c>
      <c r="AA115" s="107">
        <f t="shared" si="21"/>
        <v>592281.69999999995</v>
      </c>
    </row>
    <row r="116" spans="1:27" s="19" customFormat="1" ht="26.1" customHeight="1" x14ac:dyDescent="0.2">
      <c r="A116" s="90">
        <v>4316</v>
      </c>
      <c r="B116" s="90" t="s">
        <v>283</v>
      </c>
      <c r="C116" s="90" t="s">
        <v>284</v>
      </c>
      <c r="D116" s="90" t="s">
        <v>26</v>
      </c>
      <c r="E116" s="90" t="s">
        <v>285</v>
      </c>
      <c r="F116" s="100" t="s">
        <v>37</v>
      </c>
      <c r="G116" s="100">
        <v>675084</v>
      </c>
      <c r="H116" s="100">
        <v>1306440409</v>
      </c>
      <c r="I116" s="91" t="s">
        <v>46</v>
      </c>
      <c r="J116" s="90">
        <v>1025912</v>
      </c>
      <c r="K116" s="91">
        <v>43831</v>
      </c>
      <c r="L116" s="91">
        <v>44196</v>
      </c>
      <c r="M116" s="92">
        <v>11893</v>
      </c>
      <c r="N116" s="92">
        <v>15340</v>
      </c>
      <c r="O116" s="93">
        <v>0.7752933507170795</v>
      </c>
      <c r="P116" s="101">
        <f t="shared" si="11"/>
        <v>11893</v>
      </c>
      <c r="Q116" s="102">
        <f t="shared" si="12"/>
        <v>9.660515078755141E-4</v>
      </c>
      <c r="R116" s="103">
        <f t="shared" si="13"/>
        <v>7.0007687731573319E-4</v>
      </c>
      <c r="S116" s="104">
        <f t="shared" si="14"/>
        <v>468153.39</v>
      </c>
      <c r="T116" s="105">
        <f t="shared" si="15"/>
        <v>111877.89</v>
      </c>
      <c r="U116" s="105">
        <f t="shared" si="16"/>
        <v>167816.83</v>
      </c>
      <c r="V116" s="105">
        <f t="shared" si="17"/>
        <v>170025.07</v>
      </c>
      <c r="W116" s="106">
        <f t="shared" si="18"/>
        <v>917873.17999999993</v>
      </c>
      <c r="X116" s="94"/>
      <c r="Y116" s="107">
        <f t="shared" si="19"/>
        <v>229820.76</v>
      </c>
      <c r="Z116" s="107">
        <f t="shared" si="20"/>
        <v>229820.76</v>
      </c>
      <c r="AA116" s="107">
        <f t="shared" si="21"/>
        <v>459641.52</v>
      </c>
    </row>
    <row r="117" spans="1:27" s="19" customFormat="1" ht="26.1" customHeight="1" x14ac:dyDescent="0.2">
      <c r="A117" s="90">
        <v>4320</v>
      </c>
      <c r="B117" s="90" t="s">
        <v>286</v>
      </c>
      <c r="C117" s="90" t="s">
        <v>95</v>
      </c>
      <c r="D117" s="90" t="s">
        <v>26</v>
      </c>
      <c r="E117" s="90" t="s">
        <v>287</v>
      </c>
      <c r="F117" s="100" t="s">
        <v>1547</v>
      </c>
      <c r="G117" s="100">
        <v>455550</v>
      </c>
      <c r="H117" s="100">
        <v>1396330510</v>
      </c>
      <c r="I117" s="91" t="s">
        <v>18</v>
      </c>
      <c r="J117" s="90">
        <v>1029676</v>
      </c>
      <c r="K117" s="91" t="s">
        <v>16</v>
      </c>
      <c r="L117" s="91" t="s">
        <v>17</v>
      </c>
      <c r="M117" s="92">
        <v>10517</v>
      </c>
      <c r="N117" s="92">
        <v>18397</v>
      </c>
      <c r="O117" s="93">
        <v>0.57166929390661525</v>
      </c>
      <c r="P117" s="101">
        <f t="shared" si="11"/>
        <v>10517</v>
      </c>
      <c r="Q117" s="102">
        <f t="shared" si="12"/>
        <v>8.5428098110878516E-4</v>
      </c>
      <c r="R117" s="103">
        <f t="shared" si="13"/>
        <v>6.1907916578908323E-4</v>
      </c>
      <c r="S117" s="104">
        <f t="shared" si="14"/>
        <v>413988.83</v>
      </c>
      <c r="T117" s="105">
        <f t="shared" si="15"/>
        <v>98933.8</v>
      </c>
      <c r="U117" s="105">
        <f t="shared" si="16"/>
        <v>148400.70000000001</v>
      </c>
      <c r="V117" s="105">
        <f t="shared" si="17"/>
        <v>150353.45000000001</v>
      </c>
      <c r="W117" s="106">
        <f t="shared" si="18"/>
        <v>811676.78</v>
      </c>
      <c r="X117" s="94"/>
      <c r="Y117" s="107">
        <f t="shared" si="19"/>
        <v>203230.88</v>
      </c>
      <c r="Z117" s="107">
        <f t="shared" si="20"/>
        <v>203230.88</v>
      </c>
      <c r="AA117" s="107">
        <f t="shared" si="21"/>
        <v>406461.76</v>
      </c>
    </row>
    <row r="118" spans="1:27" s="19" customFormat="1" ht="26.1" customHeight="1" x14ac:dyDescent="0.2">
      <c r="A118" s="90">
        <v>4321</v>
      </c>
      <c r="B118" s="90" t="s">
        <v>288</v>
      </c>
      <c r="C118" s="90" t="s">
        <v>289</v>
      </c>
      <c r="D118" s="90" t="s">
        <v>19</v>
      </c>
      <c r="E118" s="90" t="s">
        <v>36</v>
      </c>
      <c r="F118" s="100" t="s">
        <v>36</v>
      </c>
      <c r="G118" s="100">
        <v>675496</v>
      </c>
      <c r="H118" s="100">
        <v>1356587463</v>
      </c>
      <c r="I118" s="91" t="s">
        <v>18</v>
      </c>
      <c r="J118" s="90">
        <v>1016679</v>
      </c>
      <c r="K118" s="91" t="s">
        <v>24</v>
      </c>
      <c r="L118" s="91" t="s">
        <v>25</v>
      </c>
      <c r="M118" s="92">
        <v>14095</v>
      </c>
      <c r="N118" s="92">
        <v>21538</v>
      </c>
      <c r="O118" s="93">
        <v>0.65442473767295017</v>
      </c>
      <c r="P118" s="101">
        <f t="shared" si="11"/>
        <v>14094.999999999998</v>
      </c>
      <c r="Q118" s="102">
        <f t="shared" si="12"/>
        <v>0</v>
      </c>
      <c r="R118" s="103">
        <f t="shared" si="13"/>
        <v>8.2969676160474714E-4</v>
      </c>
      <c r="S118" s="104">
        <f t="shared" si="14"/>
        <v>0</v>
      </c>
      <c r="T118" s="105">
        <f t="shared" si="15"/>
        <v>132592.18</v>
      </c>
      <c r="U118" s="105">
        <f t="shared" si="16"/>
        <v>198888.27</v>
      </c>
      <c r="V118" s="105">
        <f t="shared" si="17"/>
        <v>0</v>
      </c>
      <c r="W118" s="106">
        <f t="shared" si="18"/>
        <v>331480.44999999995</v>
      </c>
      <c r="X118" s="94"/>
      <c r="Y118" s="107">
        <f t="shared" si="19"/>
        <v>0</v>
      </c>
      <c r="Z118" s="107">
        <f t="shared" si="20"/>
        <v>0</v>
      </c>
      <c r="AA118" s="107">
        <f t="shared" si="21"/>
        <v>0</v>
      </c>
    </row>
    <row r="119" spans="1:27" s="19" customFormat="1" ht="26.1" customHeight="1" x14ac:dyDescent="0.2">
      <c r="A119" s="90">
        <v>4325</v>
      </c>
      <c r="B119" s="90" t="s">
        <v>290</v>
      </c>
      <c r="C119" s="90" t="s">
        <v>149</v>
      </c>
      <c r="D119" s="90" t="s">
        <v>26</v>
      </c>
      <c r="E119" s="90" t="s">
        <v>29</v>
      </c>
      <c r="F119" s="100" t="s">
        <v>29</v>
      </c>
      <c r="G119" s="100">
        <v>676258</v>
      </c>
      <c r="H119" s="100">
        <v>1710056171</v>
      </c>
      <c r="I119" s="91" t="s">
        <v>18</v>
      </c>
      <c r="J119" s="90">
        <v>1029325</v>
      </c>
      <c r="K119" s="91" t="s">
        <v>16</v>
      </c>
      <c r="L119" s="91" t="s">
        <v>17</v>
      </c>
      <c r="M119" s="92">
        <v>29833</v>
      </c>
      <c r="N119" s="92">
        <v>40594</v>
      </c>
      <c r="O119" s="93">
        <v>0.73491156328521456</v>
      </c>
      <c r="P119" s="101">
        <f t="shared" si="11"/>
        <v>29833</v>
      </c>
      <c r="Q119" s="102">
        <f t="shared" si="12"/>
        <v>2.4232922420289425E-3</v>
      </c>
      <c r="R119" s="103">
        <f t="shared" si="13"/>
        <v>1.756108087190807E-3</v>
      </c>
      <c r="S119" s="104">
        <f t="shared" si="14"/>
        <v>1174339.54</v>
      </c>
      <c r="T119" s="105">
        <f t="shared" si="15"/>
        <v>280640.12</v>
      </c>
      <c r="U119" s="105">
        <f t="shared" si="16"/>
        <v>420960.18</v>
      </c>
      <c r="V119" s="105">
        <f t="shared" si="17"/>
        <v>426499.43</v>
      </c>
      <c r="W119" s="106">
        <f t="shared" si="18"/>
        <v>2302439.27</v>
      </c>
      <c r="X119" s="94"/>
      <c r="Y119" s="107">
        <f t="shared" si="19"/>
        <v>576493.94999999995</v>
      </c>
      <c r="Z119" s="107">
        <f t="shared" si="20"/>
        <v>576493.94999999995</v>
      </c>
      <c r="AA119" s="107">
        <f t="shared" si="21"/>
        <v>1152987.8999999999</v>
      </c>
    </row>
    <row r="120" spans="1:27" s="19" customFormat="1" ht="26.1" customHeight="1" x14ac:dyDescent="0.2">
      <c r="A120" s="90">
        <v>4327</v>
      </c>
      <c r="B120" s="90" t="s">
        <v>291</v>
      </c>
      <c r="C120" s="90" t="s">
        <v>254</v>
      </c>
      <c r="D120" s="90" t="s">
        <v>26</v>
      </c>
      <c r="E120" s="90" t="s">
        <v>237</v>
      </c>
      <c r="F120" s="100" t="s">
        <v>1545</v>
      </c>
      <c r="G120" s="100">
        <v>675832</v>
      </c>
      <c r="H120" s="100">
        <v>1396285268</v>
      </c>
      <c r="I120" s="91" t="s">
        <v>18</v>
      </c>
      <c r="J120" s="90">
        <v>1028819</v>
      </c>
      <c r="K120" s="91" t="s">
        <v>24</v>
      </c>
      <c r="L120" s="91" t="s">
        <v>25</v>
      </c>
      <c r="M120" s="92">
        <v>8616</v>
      </c>
      <c r="N120" s="92">
        <v>11996</v>
      </c>
      <c r="O120" s="93">
        <v>0.71823941313771256</v>
      </c>
      <c r="P120" s="101">
        <f t="shared" si="11"/>
        <v>8616</v>
      </c>
      <c r="Q120" s="102">
        <f t="shared" si="12"/>
        <v>6.998654495800412E-4</v>
      </c>
      <c r="R120" s="103">
        <f t="shared" si="13"/>
        <v>5.0717753089652383E-4</v>
      </c>
      <c r="S120" s="104">
        <f t="shared" si="14"/>
        <v>339158.3</v>
      </c>
      <c r="T120" s="105">
        <f t="shared" si="15"/>
        <v>81051.03</v>
      </c>
      <c r="U120" s="105">
        <f t="shared" si="16"/>
        <v>121576.54</v>
      </c>
      <c r="V120" s="105">
        <f t="shared" si="17"/>
        <v>123176.32000000001</v>
      </c>
      <c r="W120" s="106">
        <f t="shared" si="18"/>
        <v>664962.18999999994</v>
      </c>
      <c r="X120" s="94"/>
      <c r="Y120" s="107">
        <f t="shared" si="19"/>
        <v>166495.89000000001</v>
      </c>
      <c r="Z120" s="107">
        <f t="shared" si="20"/>
        <v>166495.89000000001</v>
      </c>
      <c r="AA120" s="107">
        <f t="shared" si="21"/>
        <v>332991.78000000003</v>
      </c>
    </row>
    <row r="121" spans="1:27" s="19" customFormat="1" ht="26.1" customHeight="1" x14ac:dyDescent="0.2">
      <c r="A121" s="90">
        <v>4328</v>
      </c>
      <c r="B121" s="90" t="s">
        <v>292</v>
      </c>
      <c r="C121" s="117" t="s">
        <v>95</v>
      </c>
      <c r="D121" s="90" t="s">
        <v>26</v>
      </c>
      <c r="E121" s="90" t="s">
        <v>293</v>
      </c>
      <c r="F121" s="100" t="s">
        <v>37</v>
      </c>
      <c r="G121" s="100">
        <v>676148</v>
      </c>
      <c r="H121" s="100">
        <v>1760503106</v>
      </c>
      <c r="I121" s="91" t="s">
        <v>18</v>
      </c>
      <c r="J121" s="90">
        <v>1026267</v>
      </c>
      <c r="K121" s="91" t="s">
        <v>52</v>
      </c>
      <c r="L121" s="91" t="s">
        <v>53</v>
      </c>
      <c r="M121" s="92">
        <v>13133</v>
      </c>
      <c r="N121" s="92">
        <v>17133</v>
      </c>
      <c r="O121" s="93">
        <v>0.76653242280978229</v>
      </c>
      <c r="P121" s="101">
        <f t="shared" si="11"/>
        <v>13133</v>
      </c>
      <c r="Q121" s="102">
        <f t="shared" si="12"/>
        <v>1.0667749476943687E-3</v>
      </c>
      <c r="R121" s="103">
        <f t="shared" si="13"/>
        <v>7.7306900107521439E-4</v>
      </c>
      <c r="S121" s="104">
        <f t="shared" si="14"/>
        <v>516964.47</v>
      </c>
      <c r="T121" s="105">
        <f t="shared" si="15"/>
        <v>123542.61</v>
      </c>
      <c r="U121" s="105">
        <f t="shared" si="16"/>
        <v>185313.92000000001</v>
      </c>
      <c r="V121" s="105">
        <f t="shared" si="17"/>
        <v>187752.39</v>
      </c>
      <c r="W121" s="106">
        <f t="shared" si="18"/>
        <v>1013573.39</v>
      </c>
      <c r="X121" s="94"/>
      <c r="Y121" s="107">
        <f t="shared" si="19"/>
        <v>253782.56</v>
      </c>
      <c r="Z121" s="107">
        <f t="shared" si="20"/>
        <v>253782.56</v>
      </c>
      <c r="AA121" s="107">
        <f t="shared" si="21"/>
        <v>507565.12</v>
      </c>
    </row>
    <row r="122" spans="1:27" s="19" customFormat="1" ht="26.1" customHeight="1" x14ac:dyDescent="0.2">
      <c r="A122" s="90">
        <v>4332</v>
      </c>
      <c r="B122" s="90" t="s">
        <v>294</v>
      </c>
      <c r="C122" s="90" t="s">
        <v>205</v>
      </c>
      <c r="D122" s="90" t="s">
        <v>26</v>
      </c>
      <c r="E122" s="90" t="s">
        <v>295</v>
      </c>
      <c r="F122" s="100" t="s">
        <v>36</v>
      </c>
      <c r="G122" s="100">
        <v>675407</v>
      </c>
      <c r="H122" s="100">
        <v>1578968707</v>
      </c>
      <c r="I122" s="91" t="s">
        <v>18</v>
      </c>
      <c r="J122" s="90">
        <v>1026417</v>
      </c>
      <c r="K122" s="91" t="s">
        <v>24</v>
      </c>
      <c r="L122" s="91" t="s">
        <v>25</v>
      </c>
      <c r="M122" s="92">
        <v>8865</v>
      </c>
      <c r="N122" s="92">
        <v>12519</v>
      </c>
      <c r="O122" s="93">
        <v>0.70812365204888572</v>
      </c>
      <c r="P122" s="101">
        <f t="shared" si="11"/>
        <v>8865</v>
      </c>
      <c r="Q122" s="102">
        <f t="shared" si="12"/>
        <v>7.2009136612431117E-4</v>
      </c>
      <c r="R122" s="103">
        <f t="shared" si="13"/>
        <v>5.2183482026435513E-4</v>
      </c>
      <c r="S122" s="104">
        <f t="shared" si="14"/>
        <v>348959.88</v>
      </c>
      <c r="T122" s="105">
        <f t="shared" si="15"/>
        <v>83393.38</v>
      </c>
      <c r="U122" s="105">
        <f t="shared" si="16"/>
        <v>125090.07</v>
      </c>
      <c r="V122" s="105">
        <f t="shared" si="17"/>
        <v>126736.08</v>
      </c>
      <c r="W122" s="106">
        <f t="shared" si="18"/>
        <v>684179.41</v>
      </c>
      <c r="X122" s="94"/>
      <c r="Y122" s="107">
        <f t="shared" si="19"/>
        <v>171307.58</v>
      </c>
      <c r="Z122" s="107">
        <f t="shared" si="20"/>
        <v>171307.58</v>
      </c>
      <c r="AA122" s="107">
        <f t="shared" si="21"/>
        <v>342615.16</v>
      </c>
    </row>
    <row r="123" spans="1:27" s="19" customFormat="1" ht="26.1" customHeight="1" x14ac:dyDescent="0.2">
      <c r="A123" s="90">
        <v>4335</v>
      </c>
      <c r="B123" s="90" t="s">
        <v>296</v>
      </c>
      <c r="C123" s="90" t="s">
        <v>86</v>
      </c>
      <c r="D123" s="90" t="s">
        <v>26</v>
      </c>
      <c r="E123" s="90" t="s">
        <v>297</v>
      </c>
      <c r="F123" s="100" t="s">
        <v>1547</v>
      </c>
      <c r="G123" s="100">
        <v>675441</v>
      </c>
      <c r="H123" s="100">
        <v>1588218200</v>
      </c>
      <c r="I123" s="91" t="s">
        <v>18</v>
      </c>
      <c r="J123" s="90">
        <v>1030676</v>
      </c>
      <c r="K123" s="91" t="s">
        <v>52</v>
      </c>
      <c r="L123" s="91" t="s">
        <v>53</v>
      </c>
      <c r="M123" s="92">
        <v>11953</v>
      </c>
      <c r="N123" s="92">
        <v>19039</v>
      </c>
      <c r="O123" s="93">
        <v>0.62781658700562004</v>
      </c>
      <c r="P123" s="101">
        <f t="shared" si="11"/>
        <v>11953</v>
      </c>
      <c r="Q123" s="102">
        <f t="shared" si="12"/>
        <v>9.7092522270545865E-4</v>
      </c>
      <c r="R123" s="103">
        <f t="shared" si="13"/>
        <v>7.0360875427183714E-4</v>
      </c>
      <c r="S123" s="104">
        <f t="shared" si="14"/>
        <v>470515.22</v>
      </c>
      <c r="T123" s="105">
        <f t="shared" si="15"/>
        <v>112442.31</v>
      </c>
      <c r="U123" s="105">
        <f t="shared" si="16"/>
        <v>168663.46</v>
      </c>
      <c r="V123" s="105">
        <f t="shared" si="17"/>
        <v>170882.84</v>
      </c>
      <c r="W123" s="106">
        <f t="shared" si="18"/>
        <v>922503.83</v>
      </c>
      <c r="X123" s="94"/>
      <c r="Y123" s="107">
        <f t="shared" si="19"/>
        <v>230980.2</v>
      </c>
      <c r="Z123" s="107">
        <f t="shared" si="20"/>
        <v>230980.2</v>
      </c>
      <c r="AA123" s="107">
        <f t="shared" si="21"/>
        <v>461960.4</v>
      </c>
    </row>
    <row r="124" spans="1:27" s="19" customFormat="1" ht="26.1" customHeight="1" x14ac:dyDescent="0.2">
      <c r="A124" s="90">
        <v>4341</v>
      </c>
      <c r="B124" s="90" t="s">
        <v>298</v>
      </c>
      <c r="C124" s="90" t="s">
        <v>95</v>
      </c>
      <c r="D124" s="90" t="s">
        <v>26</v>
      </c>
      <c r="E124" s="90" t="s">
        <v>37</v>
      </c>
      <c r="F124" s="100" t="s">
        <v>37</v>
      </c>
      <c r="G124" s="100">
        <v>675934</v>
      </c>
      <c r="H124" s="100">
        <v>1194166132</v>
      </c>
      <c r="I124" s="91" t="s">
        <v>18</v>
      </c>
      <c r="J124" s="90">
        <v>1028702</v>
      </c>
      <c r="K124" s="91" t="s">
        <v>24</v>
      </c>
      <c r="L124" s="91" t="s">
        <v>25</v>
      </c>
      <c r="M124" s="92">
        <v>12561</v>
      </c>
      <c r="N124" s="92">
        <v>18307</v>
      </c>
      <c r="O124" s="93">
        <v>0.68613098814661055</v>
      </c>
      <c r="P124" s="101">
        <f t="shared" si="11"/>
        <v>12561</v>
      </c>
      <c r="Q124" s="102">
        <f t="shared" si="12"/>
        <v>1.020312199648897E-3</v>
      </c>
      <c r="R124" s="103">
        <f t="shared" si="13"/>
        <v>7.3939844076035697E-4</v>
      </c>
      <c r="S124" s="104">
        <f t="shared" si="14"/>
        <v>494448.39</v>
      </c>
      <c r="T124" s="105">
        <f t="shared" si="15"/>
        <v>118161.79</v>
      </c>
      <c r="U124" s="105">
        <f t="shared" si="16"/>
        <v>177242.68</v>
      </c>
      <c r="V124" s="105">
        <f t="shared" si="17"/>
        <v>179574.95</v>
      </c>
      <c r="W124" s="106">
        <f t="shared" si="18"/>
        <v>969427.81</v>
      </c>
      <c r="X124" s="94"/>
      <c r="Y124" s="107">
        <f t="shared" si="19"/>
        <v>242729.21</v>
      </c>
      <c r="Z124" s="107">
        <f t="shared" si="20"/>
        <v>242729.21</v>
      </c>
      <c r="AA124" s="107">
        <f t="shared" si="21"/>
        <v>485458.42</v>
      </c>
    </row>
    <row r="125" spans="1:27" s="19" customFormat="1" ht="26.1" customHeight="1" x14ac:dyDescent="0.2">
      <c r="A125" s="90">
        <v>4344</v>
      </c>
      <c r="B125" s="90" t="s">
        <v>299</v>
      </c>
      <c r="C125" s="90" t="s">
        <v>86</v>
      </c>
      <c r="D125" s="90" t="s">
        <v>26</v>
      </c>
      <c r="E125" s="90" t="s">
        <v>120</v>
      </c>
      <c r="F125" s="100" t="s">
        <v>1547</v>
      </c>
      <c r="G125" s="100">
        <v>675503</v>
      </c>
      <c r="H125" s="100">
        <v>1396399010</v>
      </c>
      <c r="I125" s="91" t="s">
        <v>18</v>
      </c>
      <c r="J125" s="90">
        <v>1030668</v>
      </c>
      <c r="K125" s="91" t="s">
        <v>52</v>
      </c>
      <c r="L125" s="91" t="s">
        <v>53</v>
      </c>
      <c r="M125" s="92">
        <v>17856</v>
      </c>
      <c r="N125" s="92">
        <v>33576</v>
      </c>
      <c r="O125" s="93">
        <v>0.53180843459614013</v>
      </c>
      <c r="P125" s="101">
        <f t="shared" si="11"/>
        <v>17856</v>
      </c>
      <c r="Q125" s="102">
        <f t="shared" si="12"/>
        <v>1.4504175333915059E-3</v>
      </c>
      <c r="R125" s="103">
        <f t="shared" si="13"/>
        <v>1.0510865821365283E-3</v>
      </c>
      <c r="S125" s="104">
        <f t="shared" si="14"/>
        <v>702879.59</v>
      </c>
      <c r="T125" s="105">
        <f t="shared" si="15"/>
        <v>167972.04</v>
      </c>
      <c r="U125" s="105">
        <f t="shared" si="16"/>
        <v>251958.07</v>
      </c>
      <c r="V125" s="105">
        <f t="shared" si="17"/>
        <v>255273.49</v>
      </c>
      <c r="W125" s="106">
        <f t="shared" si="18"/>
        <v>1378083.19</v>
      </c>
      <c r="X125" s="94"/>
      <c r="Y125" s="107">
        <f t="shared" si="19"/>
        <v>345049.98</v>
      </c>
      <c r="Z125" s="107">
        <f t="shared" si="20"/>
        <v>345049.98</v>
      </c>
      <c r="AA125" s="107">
        <f t="shared" si="21"/>
        <v>690099.96</v>
      </c>
    </row>
    <row r="126" spans="1:27" s="19" customFormat="1" ht="26.1" customHeight="1" x14ac:dyDescent="0.2">
      <c r="A126" s="90">
        <v>4345</v>
      </c>
      <c r="B126" s="90" t="s">
        <v>300</v>
      </c>
      <c r="C126" s="90" t="s">
        <v>301</v>
      </c>
      <c r="D126" s="90" t="s">
        <v>26</v>
      </c>
      <c r="E126" s="90" t="s">
        <v>302</v>
      </c>
      <c r="F126" s="100" t="s">
        <v>1545</v>
      </c>
      <c r="G126" s="100">
        <v>455931</v>
      </c>
      <c r="H126" s="100">
        <v>1245639525</v>
      </c>
      <c r="I126" s="91" t="s">
        <v>18</v>
      </c>
      <c r="J126" s="90">
        <v>1026286</v>
      </c>
      <c r="K126" s="91" t="s">
        <v>24</v>
      </c>
      <c r="L126" s="91" t="s">
        <v>25</v>
      </c>
      <c r="M126" s="92">
        <v>27512</v>
      </c>
      <c r="N126" s="92">
        <v>39575</v>
      </c>
      <c r="O126" s="93">
        <v>0.6951863550221099</v>
      </c>
      <c r="P126" s="101">
        <f t="shared" si="11"/>
        <v>27512</v>
      </c>
      <c r="Q126" s="102">
        <f t="shared" si="12"/>
        <v>2.2347607066905864E-3</v>
      </c>
      <c r="R126" s="103">
        <f t="shared" si="13"/>
        <v>1.6194833136055201E-3</v>
      </c>
      <c r="S126" s="104">
        <f t="shared" si="14"/>
        <v>1082976.21</v>
      </c>
      <c r="T126" s="105">
        <f t="shared" si="15"/>
        <v>258806.39</v>
      </c>
      <c r="U126" s="105">
        <f t="shared" si="16"/>
        <v>388209.58</v>
      </c>
      <c r="V126" s="105">
        <f t="shared" si="17"/>
        <v>393317.88</v>
      </c>
      <c r="W126" s="106">
        <f t="shared" si="18"/>
        <v>2123310.06</v>
      </c>
      <c r="X126" s="94"/>
      <c r="Y126" s="107">
        <f t="shared" si="19"/>
        <v>531642.87</v>
      </c>
      <c r="Z126" s="107">
        <f t="shared" si="20"/>
        <v>531642.87</v>
      </c>
      <c r="AA126" s="107">
        <f t="shared" si="21"/>
        <v>1063285.74</v>
      </c>
    </row>
    <row r="127" spans="1:27" s="19" customFormat="1" ht="26.1" customHeight="1" x14ac:dyDescent="0.2">
      <c r="A127" s="90">
        <v>4346</v>
      </c>
      <c r="B127" s="90" t="s">
        <v>303</v>
      </c>
      <c r="C127" s="90" t="s">
        <v>95</v>
      </c>
      <c r="D127" s="90" t="s">
        <v>26</v>
      </c>
      <c r="E127" s="90" t="s">
        <v>120</v>
      </c>
      <c r="F127" s="100" t="s">
        <v>1547</v>
      </c>
      <c r="G127" s="100">
        <v>455573</v>
      </c>
      <c r="H127" s="100">
        <v>1679902282</v>
      </c>
      <c r="I127" s="91" t="s">
        <v>18</v>
      </c>
      <c r="J127" s="90">
        <v>1028609</v>
      </c>
      <c r="K127" s="91" t="s">
        <v>24</v>
      </c>
      <c r="L127" s="91" t="s">
        <v>25</v>
      </c>
      <c r="M127" s="92">
        <v>23297</v>
      </c>
      <c r="N127" s="92">
        <v>41727</v>
      </c>
      <c r="O127" s="93">
        <v>0.55831955328684069</v>
      </c>
      <c r="P127" s="101">
        <f t="shared" si="11"/>
        <v>23297</v>
      </c>
      <c r="Q127" s="102">
        <f t="shared" si="12"/>
        <v>1.8923822398869798E-3</v>
      </c>
      <c r="R127" s="103">
        <f t="shared" si="13"/>
        <v>1.3713689574392195E-3</v>
      </c>
      <c r="S127" s="104">
        <f t="shared" si="14"/>
        <v>917057.9</v>
      </c>
      <c r="T127" s="105">
        <f t="shared" si="15"/>
        <v>219155.73</v>
      </c>
      <c r="U127" s="105">
        <f t="shared" si="16"/>
        <v>328733.59999999998</v>
      </c>
      <c r="V127" s="105">
        <f t="shared" si="17"/>
        <v>333059.27</v>
      </c>
      <c r="W127" s="106">
        <f t="shared" si="18"/>
        <v>1798006.5</v>
      </c>
      <c r="X127" s="94"/>
      <c r="Y127" s="107">
        <f t="shared" si="19"/>
        <v>450192.06</v>
      </c>
      <c r="Z127" s="107">
        <f t="shared" si="20"/>
        <v>450192.06</v>
      </c>
      <c r="AA127" s="107">
        <f t="shared" si="21"/>
        <v>900384.12</v>
      </c>
    </row>
    <row r="128" spans="1:27" s="19" customFormat="1" ht="26.1" customHeight="1" x14ac:dyDescent="0.2">
      <c r="A128" s="90">
        <v>4347</v>
      </c>
      <c r="B128" s="90" t="s">
        <v>304</v>
      </c>
      <c r="C128" s="90" t="s">
        <v>44</v>
      </c>
      <c r="D128" s="90" t="s">
        <v>26</v>
      </c>
      <c r="E128" s="90" t="s">
        <v>36</v>
      </c>
      <c r="F128" s="100" t="s">
        <v>36</v>
      </c>
      <c r="G128" s="100">
        <v>455940</v>
      </c>
      <c r="H128" s="100">
        <v>1659353589</v>
      </c>
      <c r="I128" s="91" t="s">
        <v>18</v>
      </c>
      <c r="J128" s="90">
        <v>1025904</v>
      </c>
      <c r="K128" s="91" t="s">
        <v>24</v>
      </c>
      <c r="L128" s="91" t="s">
        <v>25</v>
      </c>
      <c r="M128" s="92">
        <v>17407</v>
      </c>
      <c r="N128" s="92">
        <v>24058</v>
      </c>
      <c r="O128" s="93">
        <v>0.72354310416493473</v>
      </c>
      <c r="P128" s="101">
        <f t="shared" si="11"/>
        <v>17407</v>
      </c>
      <c r="Q128" s="102">
        <f t="shared" si="12"/>
        <v>1.4139459007474207E-3</v>
      </c>
      <c r="R128" s="103">
        <f t="shared" si="13"/>
        <v>1.0246563695816839E-3</v>
      </c>
      <c r="S128" s="104">
        <f t="shared" si="14"/>
        <v>685205.25</v>
      </c>
      <c r="T128" s="105">
        <f t="shared" si="15"/>
        <v>163748.29</v>
      </c>
      <c r="U128" s="105">
        <f t="shared" si="16"/>
        <v>245622.43</v>
      </c>
      <c r="V128" s="105">
        <f t="shared" si="17"/>
        <v>248854.48</v>
      </c>
      <c r="W128" s="106">
        <f t="shared" si="18"/>
        <v>1343430.45</v>
      </c>
      <c r="X128" s="94"/>
      <c r="Y128" s="107">
        <f t="shared" si="19"/>
        <v>336373.49</v>
      </c>
      <c r="Z128" s="107">
        <f t="shared" si="20"/>
        <v>336373.49</v>
      </c>
      <c r="AA128" s="107">
        <f t="shared" si="21"/>
        <v>672746.98</v>
      </c>
    </row>
    <row r="129" spans="1:27" s="19" customFormat="1" ht="26.1" customHeight="1" x14ac:dyDescent="0.2">
      <c r="A129" s="90">
        <v>4348</v>
      </c>
      <c r="B129" s="90" t="s">
        <v>305</v>
      </c>
      <c r="C129" s="90" t="s">
        <v>44</v>
      </c>
      <c r="D129" s="90" t="s">
        <v>26</v>
      </c>
      <c r="E129" s="90" t="s">
        <v>306</v>
      </c>
      <c r="F129" s="100" t="s">
        <v>36</v>
      </c>
      <c r="G129" s="100">
        <v>676010</v>
      </c>
      <c r="H129" s="100">
        <v>1760720684</v>
      </c>
      <c r="I129" s="91" t="s">
        <v>18</v>
      </c>
      <c r="J129" s="90">
        <v>1026561</v>
      </c>
      <c r="K129" s="91" t="s">
        <v>24</v>
      </c>
      <c r="L129" s="91" t="s">
        <v>25</v>
      </c>
      <c r="M129" s="92">
        <v>25985</v>
      </c>
      <c r="N129" s="92">
        <v>37301</v>
      </c>
      <c r="O129" s="93">
        <v>0.69663011715503609</v>
      </c>
      <c r="P129" s="101">
        <f t="shared" si="11"/>
        <v>25984.999999999996</v>
      </c>
      <c r="Q129" s="102">
        <f t="shared" si="12"/>
        <v>2.1107246642684966E-3</v>
      </c>
      <c r="R129" s="103">
        <f t="shared" si="13"/>
        <v>1.5295970450726751E-3</v>
      </c>
      <c r="S129" s="104">
        <f t="shared" si="14"/>
        <v>1022867.73</v>
      </c>
      <c r="T129" s="105">
        <f t="shared" si="15"/>
        <v>244441.84</v>
      </c>
      <c r="U129" s="105">
        <f t="shared" si="16"/>
        <v>366662.77</v>
      </c>
      <c r="V129" s="105">
        <f t="shared" si="17"/>
        <v>371487.54</v>
      </c>
      <c r="W129" s="106">
        <f t="shared" si="18"/>
        <v>2005459.8800000001</v>
      </c>
      <c r="X129" s="94"/>
      <c r="Y129" s="107">
        <f t="shared" si="19"/>
        <v>502135.07</v>
      </c>
      <c r="Z129" s="107">
        <f t="shared" si="20"/>
        <v>502135.07</v>
      </c>
      <c r="AA129" s="107">
        <f t="shared" si="21"/>
        <v>1004270.14</v>
      </c>
    </row>
    <row r="130" spans="1:27" s="19" customFormat="1" ht="26.1" customHeight="1" x14ac:dyDescent="0.2">
      <c r="A130" s="90">
        <v>4351</v>
      </c>
      <c r="B130" s="90" t="s">
        <v>308</v>
      </c>
      <c r="C130" s="90" t="s">
        <v>309</v>
      </c>
      <c r="D130" s="90" t="s">
        <v>19</v>
      </c>
      <c r="E130" s="90" t="s">
        <v>186</v>
      </c>
      <c r="F130" s="100" t="s">
        <v>1545</v>
      </c>
      <c r="G130" s="100">
        <v>675145</v>
      </c>
      <c r="H130" s="100">
        <v>1770143521</v>
      </c>
      <c r="I130" s="91" t="s">
        <v>18</v>
      </c>
      <c r="J130" s="90">
        <v>1030628</v>
      </c>
      <c r="K130" s="91" t="s">
        <v>24</v>
      </c>
      <c r="L130" s="91" t="s">
        <v>25</v>
      </c>
      <c r="M130" s="92">
        <v>21948</v>
      </c>
      <c r="N130" s="92">
        <v>30946</v>
      </c>
      <c r="O130" s="93">
        <v>0.70923544238350678</v>
      </c>
      <c r="P130" s="101">
        <f t="shared" si="11"/>
        <v>21948</v>
      </c>
      <c r="Q130" s="102">
        <f t="shared" si="12"/>
        <v>0</v>
      </c>
      <c r="R130" s="103">
        <f t="shared" si="13"/>
        <v>1.2919605905428162E-3</v>
      </c>
      <c r="S130" s="104">
        <f t="shared" si="14"/>
        <v>0</v>
      </c>
      <c r="T130" s="105">
        <f t="shared" si="15"/>
        <v>206465.64</v>
      </c>
      <c r="U130" s="105">
        <f t="shared" si="16"/>
        <v>309698.46000000002</v>
      </c>
      <c r="V130" s="105">
        <f t="shared" si="17"/>
        <v>0</v>
      </c>
      <c r="W130" s="106">
        <f t="shared" si="18"/>
        <v>516164.10000000003</v>
      </c>
      <c r="X130" s="94"/>
      <c r="Y130" s="107">
        <f t="shared" si="19"/>
        <v>0</v>
      </c>
      <c r="Z130" s="107">
        <f t="shared" si="20"/>
        <v>0</v>
      </c>
      <c r="AA130" s="107">
        <f t="shared" si="21"/>
        <v>0</v>
      </c>
    </row>
    <row r="131" spans="1:27" s="19" customFormat="1" ht="26.1" customHeight="1" x14ac:dyDescent="0.2">
      <c r="A131" s="90">
        <v>4353</v>
      </c>
      <c r="B131" s="90" t="s">
        <v>310</v>
      </c>
      <c r="C131" s="84" t="s">
        <v>1588</v>
      </c>
      <c r="D131" s="84" t="s">
        <v>26</v>
      </c>
      <c r="E131" s="90" t="s">
        <v>20</v>
      </c>
      <c r="F131" s="100" t="s">
        <v>20</v>
      </c>
      <c r="G131" s="100">
        <v>455789</v>
      </c>
      <c r="H131" s="100">
        <v>1689320376</v>
      </c>
      <c r="I131" s="91" t="s">
        <v>18</v>
      </c>
      <c r="J131" s="90">
        <v>1031157</v>
      </c>
      <c r="K131" s="91" t="s">
        <v>229</v>
      </c>
      <c r="L131" s="91" t="s">
        <v>17</v>
      </c>
      <c r="M131" s="92">
        <v>14007</v>
      </c>
      <c r="N131" s="92">
        <v>20685</v>
      </c>
      <c r="O131" s="93">
        <v>0.67715736040609142</v>
      </c>
      <c r="P131" s="101">
        <f t="shared" si="11"/>
        <v>27937.459016393441</v>
      </c>
      <c r="Q131" s="102">
        <f t="shared" si="12"/>
        <v>2.269320138652759E-3</v>
      </c>
      <c r="R131" s="103">
        <f t="shared" si="13"/>
        <v>1.6445277952016309E-3</v>
      </c>
      <c r="S131" s="104">
        <f t="shared" si="14"/>
        <v>1099723.8899999999</v>
      </c>
      <c r="T131" s="105">
        <f t="shared" si="15"/>
        <v>262808.7</v>
      </c>
      <c r="U131" s="105">
        <f t="shared" si="16"/>
        <v>394213.05</v>
      </c>
      <c r="V131" s="105">
        <f t="shared" si="17"/>
        <v>399400.34</v>
      </c>
      <c r="W131" s="106">
        <f t="shared" si="18"/>
        <v>2156145.98</v>
      </c>
      <c r="X131" s="94"/>
      <c r="Y131" s="107">
        <f t="shared" si="19"/>
        <v>539864.44999999995</v>
      </c>
      <c r="Z131" s="107">
        <f t="shared" si="20"/>
        <v>539864.44999999995</v>
      </c>
      <c r="AA131" s="107">
        <f t="shared" si="21"/>
        <v>1079728.8999999999</v>
      </c>
    </row>
    <row r="132" spans="1:27" s="19" customFormat="1" ht="26.1" customHeight="1" x14ac:dyDescent="0.2">
      <c r="A132" s="90">
        <v>4354</v>
      </c>
      <c r="B132" s="90" t="s">
        <v>311</v>
      </c>
      <c r="C132" s="90" t="s">
        <v>312</v>
      </c>
      <c r="D132" s="90" t="s">
        <v>19</v>
      </c>
      <c r="E132" s="90" t="s">
        <v>20</v>
      </c>
      <c r="F132" s="100" t="s">
        <v>20</v>
      </c>
      <c r="G132" s="100">
        <v>675437</v>
      </c>
      <c r="H132" s="100">
        <v>1396071759</v>
      </c>
      <c r="I132" s="91" t="s">
        <v>18</v>
      </c>
      <c r="J132" s="90">
        <v>1017866</v>
      </c>
      <c r="K132" s="91" t="s">
        <v>16</v>
      </c>
      <c r="L132" s="91" t="s">
        <v>17</v>
      </c>
      <c r="M132" s="92">
        <v>22335</v>
      </c>
      <c r="N132" s="92">
        <v>30714</v>
      </c>
      <c r="O132" s="93">
        <v>0.72719281109591716</v>
      </c>
      <c r="P132" s="101">
        <f t="shared" si="11"/>
        <v>22335</v>
      </c>
      <c r="Q132" s="102">
        <f t="shared" si="12"/>
        <v>0</v>
      </c>
      <c r="R132" s="103">
        <f t="shared" si="13"/>
        <v>1.3147411969096864E-3</v>
      </c>
      <c r="S132" s="104">
        <f t="shared" si="14"/>
        <v>0</v>
      </c>
      <c r="T132" s="105">
        <f t="shared" si="15"/>
        <v>210106.16</v>
      </c>
      <c r="U132" s="105">
        <f t="shared" si="16"/>
        <v>315159.24</v>
      </c>
      <c r="V132" s="105">
        <f t="shared" si="17"/>
        <v>0</v>
      </c>
      <c r="W132" s="106">
        <f t="shared" si="18"/>
        <v>525265.4</v>
      </c>
      <c r="X132" s="94"/>
      <c r="Y132" s="107">
        <f t="shared" si="19"/>
        <v>0</v>
      </c>
      <c r="Z132" s="107">
        <f t="shared" si="20"/>
        <v>0</v>
      </c>
      <c r="AA132" s="107">
        <f t="shared" si="21"/>
        <v>0</v>
      </c>
    </row>
    <row r="133" spans="1:27" s="19" customFormat="1" ht="26.1" customHeight="1" x14ac:dyDescent="0.2">
      <c r="A133" s="90">
        <v>4355</v>
      </c>
      <c r="B133" s="90" t="s">
        <v>313</v>
      </c>
      <c r="C133" s="90" t="s">
        <v>314</v>
      </c>
      <c r="D133" s="90" t="s">
        <v>19</v>
      </c>
      <c r="E133" s="90" t="s">
        <v>29</v>
      </c>
      <c r="F133" s="100" t="s">
        <v>29</v>
      </c>
      <c r="G133" s="100">
        <v>675543</v>
      </c>
      <c r="H133" s="100">
        <v>1114029949</v>
      </c>
      <c r="I133" s="91" t="s">
        <v>18</v>
      </c>
      <c r="J133" s="90">
        <v>1004444</v>
      </c>
      <c r="K133" s="91" t="s">
        <v>16</v>
      </c>
      <c r="L133" s="91" t="s">
        <v>17</v>
      </c>
      <c r="M133" s="92">
        <v>16137</v>
      </c>
      <c r="N133" s="92">
        <v>19733</v>
      </c>
      <c r="O133" s="93">
        <v>0.81776719201337855</v>
      </c>
      <c r="P133" s="101">
        <f t="shared" si="11"/>
        <v>16137</v>
      </c>
      <c r="Q133" s="102">
        <f t="shared" si="12"/>
        <v>0</v>
      </c>
      <c r="R133" s="103">
        <f t="shared" si="13"/>
        <v>9.4989830734415091E-4</v>
      </c>
      <c r="S133" s="104">
        <f t="shared" si="14"/>
        <v>0</v>
      </c>
      <c r="T133" s="105">
        <f t="shared" si="15"/>
        <v>151801.35</v>
      </c>
      <c r="U133" s="105">
        <f t="shared" si="16"/>
        <v>227702.02</v>
      </c>
      <c r="V133" s="105">
        <f t="shared" si="17"/>
        <v>0</v>
      </c>
      <c r="W133" s="106">
        <f t="shared" si="18"/>
        <v>379503.37</v>
      </c>
      <c r="X133" s="94"/>
      <c r="Y133" s="107">
        <f t="shared" si="19"/>
        <v>0</v>
      </c>
      <c r="Z133" s="107">
        <f t="shared" si="20"/>
        <v>0</v>
      </c>
      <c r="AA133" s="107">
        <f t="shared" si="21"/>
        <v>0</v>
      </c>
    </row>
    <row r="134" spans="1:27" s="19" customFormat="1" ht="26.1" customHeight="1" x14ac:dyDescent="0.2">
      <c r="A134" s="90">
        <v>4357</v>
      </c>
      <c r="B134" s="90" t="s">
        <v>315</v>
      </c>
      <c r="C134" s="90" t="s">
        <v>55</v>
      </c>
      <c r="D134" s="90" t="s">
        <v>26</v>
      </c>
      <c r="E134" s="90" t="s">
        <v>37</v>
      </c>
      <c r="F134" s="100" t="s">
        <v>37</v>
      </c>
      <c r="G134" s="100">
        <v>675792</v>
      </c>
      <c r="H134" s="100">
        <v>1528655636</v>
      </c>
      <c r="I134" s="91" t="s">
        <v>46</v>
      </c>
      <c r="J134" s="90">
        <v>1004873</v>
      </c>
      <c r="K134" s="91">
        <v>43831</v>
      </c>
      <c r="L134" s="91">
        <v>44196</v>
      </c>
      <c r="M134" s="92">
        <v>20017</v>
      </c>
      <c r="N134" s="92">
        <v>24483</v>
      </c>
      <c r="O134" s="93">
        <v>0.81758771392394725</v>
      </c>
      <c r="P134" s="101">
        <f t="shared" si="11"/>
        <v>20017</v>
      </c>
      <c r="Q134" s="102">
        <f t="shared" si="12"/>
        <v>1.6259524958500097E-3</v>
      </c>
      <c r="R134" s="103">
        <f t="shared" si="13"/>
        <v>1.1782930171722048E-3</v>
      </c>
      <c r="S134" s="104">
        <f t="shared" si="14"/>
        <v>787944.71</v>
      </c>
      <c r="T134" s="105">
        <f t="shared" si="15"/>
        <v>188300.65</v>
      </c>
      <c r="U134" s="105">
        <f t="shared" si="16"/>
        <v>282450.98</v>
      </c>
      <c r="V134" s="105">
        <f t="shared" si="17"/>
        <v>286167.64</v>
      </c>
      <c r="W134" s="106">
        <f t="shared" si="18"/>
        <v>1544863.98</v>
      </c>
      <c r="X134" s="94"/>
      <c r="Y134" s="107">
        <f t="shared" si="19"/>
        <v>386809.22</v>
      </c>
      <c r="Z134" s="107">
        <f t="shared" si="20"/>
        <v>386809.22</v>
      </c>
      <c r="AA134" s="107">
        <f t="shared" si="21"/>
        <v>773618.44</v>
      </c>
    </row>
    <row r="135" spans="1:27" s="19" customFormat="1" ht="26.1" customHeight="1" x14ac:dyDescent="0.2">
      <c r="A135" s="90">
        <v>4358</v>
      </c>
      <c r="B135" s="90" t="s">
        <v>316</v>
      </c>
      <c r="C135" s="90" t="s">
        <v>317</v>
      </c>
      <c r="D135" s="90" t="s">
        <v>26</v>
      </c>
      <c r="E135" s="90" t="s">
        <v>318</v>
      </c>
      <c r="F135" s="100" t="s">
        <v>1545</v>
      </c>
      <c r="G135" s="100">
        <v>675847</v>
      </c>
      <c r="H135" s="100">
        <v>1124662432</v>
      </c>
      <c r="I135" s="91" t="s">
        <v>18</v>
      </c>
      <c r="J135" s="90">
        <v>1030841</v>
      </c>
      <c r="K135" s="91" t="s">
        <v>16</v>
      </c>
      <c r="L135" s="91" t="s">
        <v>17</v>
      </c>
      <c r="M135" s="92">
        <v>3461</v>
      </c>
      <c r="N135" s="92">
        <v>6248</v>
      </c>
      <c r="O135" s="93">
        <v>0.55393725992317544</v>
      </c>
      <c r="P135" s="101">
        <f t="shared" si="11"/>
        <v>3461</v>
      </c>
      <c r="Q135" s="102">
        <f t="shared" si="12"/>
        <v>2.8113211710730299E-4</v>
      </c>
      <c r="R135" s="103">
        <f t="shared" si="13"/>
        <v>2.0373043575126147E-4</v>
      </c>
      <c r="S135" s="104">
        <f t="shared" si="14"/>
        <v>136238.03</v>
      </c>
      <c r="T135" s="105">
        <f t="shared" si="15"/>
        <v>32557.75</v>
      </c>
      <c r="U135" s="105">
        <f t="shared" si="16"/>
        <v>48836.63</v>
      </c>
      <c r="V135" s="105">
        <f t="shared" si="17"/>
        <v>49479.25</v>
      </c>
      <c r="W135" s="106">
        <f t="shared" si="18"/>
        <v>267111.66000000003</v>
      </c>
      <c r="X135" s="94"/>
      <c r="Y135" s="107">
        <f t="shared" si="19"/>
        <v>66880.490000000005</v>
      </c>
      <c r="Z135" s="107">
        <f t="shared" si="20"/>
        <v>66880.490000000005</v>
      </c>
      <c r="AA135" s="107">
        <f t="shared" si="21"/>
        <v>133760.98000000001</v>
      </c>
    </row>
    <row r="136" spans="1:27" s="19" customFormat="1" ht="26.1" customHeight="1" x14ac:dyDescent="0.2">
      <c r="A136" s="90">
        <v>4361</v>
      </c>
      <c r="B136" s="90" t="s">
        <v>319</v>
      </c>
      <c r="C136" s="117" t="s">
        <v>95</v>
      </c>
      <c r="D136" s="90" t="s">
        <v>26</v>
      </c>
      <c r="E136" s="90" t="s">
        <v>320</v>
      </c>
      <c r="F136" s="100" t="s">
        <v>1545</v>
      </c>
      <c r="G136" s="100">
        <v>675327</v>
      </c>
      <c r="H136" s="100">
        <v>1740301209</v>
      </c>
      <c r="I136" s="91" t="s">
        <v>18</v>
      </c>
      <c r="J136" s="90">
        <v>1026245</v>
      </c>
      <c r="K136" s="91" t="s">
        <v>52</v>
      </c>
      <c r="L136" s="91" t="s">
        <v>53</v>
      </c>
      <c r="M136" s="92">
        <v>8135</v>
      </c>
      <c r="N136" s="92">
        <v>17853</v>
      </c>
      <c r="O136" s="93">
        <v>0.45566571444575144</v>
      </c>
      <c r="P136" s="101">
        <f t="shared" ref="P136:P199" si="22">IFERROR((M136/(L136-K136)*365),0)</f>
        <v>8135</v>
      </c>
      <c r="Q136" s="102">
        <f t="shared" ref="Q136:Q199" si="23">IF(D136="NSGO",P136/Q$4,0)</f>
        <v>6.6079450235998545E-4</v>
      </c>
      <c r="R136" s="103">
        <f t="shared" ref="R136:R199" si="24">P136/R$4</f>
        <v>4.7886365063175729E-4</v>
      </c>
      <c r="S136" s="104">
        <f t="shared" ref="S136:S199" si="25">IF(Q136&gt;0,ROUND($S$4*Q136,2),0)</f>
        <v>320224.32</v>
      </c>
      <c r="T136" s="105">
        <f t="shared" ref="T136:T199" si="26">IF(R136&gt;0,ROUND($T$4*R136,2),0)</f>
        <v>76526.240000000005</v>
      </c>
      <c r="U136" s="105">
        <f t="shared" ref="U136:U199" si="27">IF(R136&gt;0,ROUND($U$4*R136,2),0)</f>
        <v>114789.36</v>
      </c>
      <c r="V136" s="105">
        <f t="shared" ref="V136:V199" si="28">IF(Q136&gt;0,ROUND($V$4*Q136,2),0)</f>
        <v>116299.83</v>
      </c>
      <c r="W136" s="106">
        <f t="shared" ref="W136:W199" si="29">S136+T136+U136+V136</f>
        <v>627839.75</v>
      </c>
      <c r="X136" s="94"/>
      <c r="Y136" s="107">
        <f t="shared" ref="Y136:Y199" si="30">IF($D136="NSGO",ROUND($Q136*$Y$4,2),0)</f>
        <v>157201.03</v>
      </c>
      <c r="Z136" s="107">
        <f t="shared" ref="Z136:Z199" si="31">IF($D136="NSGO",ROUND($Q136*$Z$4,2),0)</f>
        <v>157201.03</v>
      </c>
      <c r="AA136" s="107">
        <f t="shared" ref="AA136:AA199" si="32">SUM(Y136:Z136)</f>
        <v>314402.06</v>
      </c>
    </row>
    <row r="137" spans="1:27" s="19" customFormat="1" ht="26.1" customHeight="1" x14ac:dyDescent="0.2">
      <c r="A137" s="90">
        <v>4362</v>
      </c>
      <c r="B137" s="90" t="s">
        <v>321</v>
      </c>
      <c r="C137" s="84" t="s">
        <v>485</v>
      </c>
      <c r="D137" s="84" t="s">
        <v>26</v>
      </c>
      <c r="E137" s="90" t="s">
        <v>158</v>
      </c>
      <c r="F137" s="100" t="s">
        <v>21</v>
      </c>
      <c r="G137" s="100">
        <v>675103</v>
      </c>
      <c r="H137" s="100">
        <v>1164021689</v>
      </c>
      <c r="I137" s="91" t="s">
        <v>18</v>
      </c>
      <c r="J137" s="90">
        <v>1031475</v>
      </c>
      <c r="K137" s="91" t="s">
        <v>322</v>
      </c>
      <c r="L137" s="91" t="s">
        <v>17</v>
      </c>
      <c r="M137" s="92">
        <v>636</v>
      </c>
      <c r="N137" s="92">
        <v>1088</v>
      </c>
      <c r="O137" s="93">
        <v>0.5845588235294118</v>
      </c>
      <c r="P137" s="101">
        <f t="shared" si="22"/>
        <v>7738</v>
      </c>
      <c r="Q137" s="102">
        <f t="shared" si="23"/>
        <v>6.2854675590185219E-4</v>
      </c>
      <c r="R137" s="103">
        <f t="shared" si="24"/>
        <v>4.5549439810553636E-4</v>
      </c>
      <c r="S137" s="104">
        <f t="shared" si="25"/>
        <v>304596.90000000002</v>
      </c>
      <c r="T137" s="105">
        <f t="shared" si="26"/>
        <v>72791.649999999994</v>
      </c>
      <c r="U137" s="105">
        <f t="shared" si="27"/>
        <v>109187.47</v>
      </c>
      <c r="V137" s="105">
        <f t="shared" si="28"/>
        <v>110624.23</v>
      </c>
      <c r="W137" s="106">
        <f t="shared" si="29"/>
        <v>597200.25</v>
      </c>
      <c r="X137" s="94"/>
      <c r="Y137" s="107">
        <f t="shared" si="30"/>
        <v>149529.39000000001</v>
      </c>
      <c r="Z137" s="107">
        <f t="shared" si="31"/>
        <v>149529.39000000001</v>
      </c>
      <c r="AA137" s="107">
        <f t="shared" si="32"/>
        <v>299058.78000000003</v>
      </c>
    </row>
    <row r="138" spans="1:27" s="19" customFormat="1" ht="26.1" customHeight="1" x14ac:dyDescent="0.2">
      <c r="A138" s="90">
        <v>4368</v>
      </c>
      <c r="B138" s="90" t="s">
        <v>323</v>
      </c>
      <c r="C138" s="90" t="s">
        <v>324</v>
      </c>
      <c r="D138" s="90" t="s">
        <v>19</v>
      </c>
      <c r="E138" s="90" t="s">
        <v>29</v>
      </c>
      <c r="F138" s="100" t="s">
        <v>29</v>
      </c>
      <c r="G138" s="100">
        <v>675321</v>
      </c>
      <c r="H138" s="100">
        <v>1104947647</v>
      </c>
      <c r="I138" s="91" t="s">
        <v>18</v>
      </c>
      <c r="J138" s="90">
        <v>1012932</v>
      </c>
      <c r="K138" s="91" t="s">
        <v>24</v>
      </c>
      <c r="L138" s="91" t="s">
        <v>25</v>
      </c>
      <c r="M138" s="92">
        <v>24492</v>
      </c>
      <c r="N138" s="92">
        <v>34761</v>
      </c>
      <c r="O138" s="93">
        <v>0.70458272201605243</v>
      </c>
      <c r="P138" s="101">
        <f t="shared" si="22"/>
        <v>24492</v>
      </c>
      <c r="Q138" s="102">
        <f t="shared" si="23"/>
        <v>0</v>
      </c>
      <c r="R138" s="103">
        <f t="shared" si="24"/>
        <v>1.4417121734816227E-3</v>
      </c>
      <c r="S138" s="104">
        <f t="shared" si="25"/>
        <v>0</v>
      </c>
      <c r="T138" s="105">
        <f t="shared" si="26"/>
        <v>230397.14</v>
      </c>
      <c r="U138" s="105">
        <f t="shared" si="27"/>
        <v>345595.71</v>
      </c>
      <c r="V138" s="105">
        <f t="shared" si="28"/>
        <v>0</v>
      </c>
      <c r="W138" s="106">
        <f t="shared" si="29"/>
        <v>575992.85000000009</v>
      </c>
      <c r="X138" s="94"/>
      <c r="Y138" s="107">
        <f t="shared" si="30"/>
        <v>0</v>
      </c>
      <c r="Z138" s="107">
        <f t="shared" si="31"/>
        <v>0</v>
      </c>
      <c r="AA138" s="107">
        <f t="shared" si="32"/>
        <v>0</v>
      </c>
    </row>
    <row r="139" spans="1:27" s="19" customFormat="1" ht="26.1" customHeight="1" x14ac:dyDescent="0.2">
      <c r="A139" s="90">
        <v>4369</v>
      </c>
      <c r="B139" s="90" t="s">
        <v>325</v>
      </c>
      <c r="C139" s="90" t="s">
        <v>326</v>
      </c>
      <c r="D139" s="90" t="s">
        <v>19</v>
      </c>
      <c r="E139" s="90" t="s">
        <v>277</v>
      </c>
      <c r="F139" s="100" t="s">
        <v>1547</v>
      </c>
      <c r="G139" s="100">
        <v>675011</v>
      </c>
      <c r="H139" s="100">
        <v>1952354318</v>
      </c>
      <c r="I139" s="91" t="s">
        <v>18</v>
      </c>
      <c r="J139" s="90">
        <v>1029934</v>
      </c>
      <c r="K139" s="91" t="s">
        <v>24</v>
      </c>
      <c r="L139" s="91" t="s">
        <v>25</v>
      </c>
      <c r="M139" s="92">
        <v>12981</v>
      </c>
      <c r="N139" s="92">
        <v>15505</v>
      </c>
      <c r="O139" s="93">
        <v>0.83721380199935502</v>
      </c>
      <c r="P139" s="101">
        <f t="shared" si="22"/>
        <v>12981</v>
      </c>
      <c r="Q139" s="102">
        <f t="shared" si="23"/>
        <v>0</v>
      </c>
      <c r="R139" s="103">
        <f t="shared" si="24"/>
        <v>7.6412157945308446E-4</v>
      </c>
      <c r="S139" s="104">
        <f t="shared" si="25"/>
        <v>0</v>
      </c>
      <c r="T139" s="105">
        <f t="shared" si="26"/>
        <v>122112.74</v>
      </c>
      <c r="U139" s="105">
        <f t="shared" si="27"/>
        <v>183169.11</v>
      </c>
      <c r="V139" s="105">
        <f t="shared" si="28"/>
        <v>0</v>
      </c>
      <c r="W139" s="106">
        <f t="shared" si="29"/>
        <v>305281.84999999998</v>
      </c>
      <c r="X139" s="94"/>
      <c r="Y139" s="107">
        <f t="shared" si="30"/>
        <v>0</v>
      </c>
      <c r="Z139" s="107">
        <f t="shared" si="31"/>
        <v>0</v>
      </c>
      <c r="AA139" s="107">
        <f t="shared" si="32"/>
        <v>0</v>
      </c>
    </row>
    <row r="140" spans="1:27" s="19" customFormat="1" ht="26.1" customHeight="1" x14ac:dyDescent="0.2">
      <c r="A140" s="90">
        <v>4370</v>
      </c>
      <c r="B140" s="90" t="s">
        <v>327</v>
      </c>
      <c r="C140" s="90" t="s">
        <v>228</v>
      </c>
      <c r="D140" s="90" t="s">
        <v>26</v>
      </c>
      <c r="E140" s="90" t="s">
        <v>295</v>
      </c>
      <c r="F140" s="100" t="s">
        <v>36</v>
      </c>
      <c r="G140" s="100">
        <v>675291</v>
      </c>
      <c r="H140" s="100">
        <v>1578769147</v>
      </c>
      <c r="I140" s="91" t="s">
        <v>18</v>
      </c>
      <c r="J140" s="90">
        <v>1028745</v>
      </c>
      <c r="K140" s="91" t="s">
        <v>52</v>
      </c>
      <c r="L140" s="91" t="s">
        <v>53</v>
      </c>
      <c r="M140" s="92">
        <v>4918</v>
      </c>
      <c r="N140" s="92">
        <v>7915</v>
      </c>
      <c r="O140" s="93">
        <v>0.6213518635502211</v>
      </c>
      <c r="P140" s="101">
        <f t="shared" si="22"/>
        <v>4918</v>
      </c>
      <c r="Q140" s="102">
        <f t="shared" si="23"/>
        <v>3.994821588944571E-4</v>
      </c>
      <c r="R140" s="103">
        <f t="shared" si="24"/>
        <v>2.8949618116865178E-4</v>
      </c>
      <c r="S140" s="104">
        <f t="shared" si="25"/>
        <v>193591.05</v>
      </c>
      <c r="T140" s="105">
        <f t="shared" si="26"/>
        <v>46263.81</v>
      </c>
      <c r="U140" s="105">
        <f t="shared" si="27"/>
        <v>69395.710000000006</v>
      </c>
      <c r="V140" s="105">
        <f t="shared" si="28"/>
        <v>70308.86</v>
      </c>
      <c r="W140" s="106">
        <f t="shared" si="29"/>
        <v>379559.43</v>
      </c>
      <c r="X140" s="94"/>
      <c r="Y140" s="107">
        <f t="shared" si="30"/>
        <v>95035.61</v>
      </c>
      <c r="Z140" s="107">
        <f t="shared" si="31"/>
        <v>95035.61</v>
      </c>
      <c r="AA140" s="107">
        <f t="shared" si="32"/>
        <v>190071.22</v>
      </c>
    </row>
    <row r="141" spans="1:27" s="19" customFormat="1" ht="26.1" customHeight="1" x14ac:dyDescent="0.2">
      <c r="A141" s="90">
        <v>4371</v>
      </c>
      <c r="B141" s="90" t="s">
        <v>328</v>
      </c>
      <c r="C141" s="90" t="s">
        <v>329</v>
      </c>
      <c r="D141" s="90" t="s">
        <v>19</v>
      </c>
      <c r="E141" s="90" t="s">
        <v>29</v>
      </c>
      <c r="F141" s="100" t="s">
        <v>29</v>
      </c>
      <c r="G141" s="100">
        <v>675789</v>
      </c>
      <c r="H141" s="100">
        <v>1689219198</v>
      </c>
      <c r="I141" s="91" t="s">
        <v>18</v>
      </c>
      <c r="J141" s="90">
        <v>1031014</v>
      </c>
      <c r="K141" s="91" t="s">
        <v>111</v>
      </c>
      <c r="L141" s="91" t="s">
        <v>17</v>
      </c>
      <c r="M141" s="92">
        <v>24380</v>
      </c>
      <c r="N141" s="92">
        <v>32015</v>
      </c>
      <c r="O141" s="93">
        <v>0.76151803841949084</v>
      </c>
      <c r="P141" s="101">
        <f t="shared" si="22"/>
        <v>30370.989761092147</v>
      </c>
      <c r="Q141" s="102">
        <f t="shared" si="23"/>
        <v>0</v>
      </c>
      <c r="R141" s="103">
        <f t="shared" si="24"/>
        <v>1.787776647854494E-3</v>
      </c>
      <c r="S141" s="104">
        <f t="shared" si="25"/>
        <v>0</v>
      </c>
      <c r="T141" s="105">
        <f t="shared" si="26"/>
        <v>285701.01</v>
      </c>
      <c r="U141" s="105">
        <f t="shared" si="27"/>
        <v>428551.52</v>
      </c>
      <c r="V141" s="105">
        <f t="shared" si="28"/>
        <v>0</v>
      </c>
      <c r="W141" s="106">
        <f t="shared" si="29"/>
        <v>714252.53</v>
      </c>
      <c r="X141" s="94"/>
      <c r="Y141" s="107">
        <f t="shared" si="30"/>
        <v>0</v>
      </c>
      <c r="Z141" s="107">
        <f t="shared" si="31"/>
        <v>0</v>
      </c>
      <c r="AA141" s="107">
        <f t="shared" si="32"/>
        <v>0</v>
      </c>
    </row>
    <row r="142" spans="1:27" s="19" customFormat="1" ht="26.1" customHeight="1" x14ac:dyDescent="0.2">
      <c r="A142" s="90">
        <v>4373</v>
      </c>
      <c r="B142" s="90" t="s">
        <v>330</v>
      </c>
      <c r="C142" s="90" t="s">
        <v>330</v>
      </c>
      <c r="D142" s="90" t="s">
        <v>19</v>
      </c>
      <c r="E142" s="90" t="s">
        <v>20</v>
      </c>
      <c r="F142" s="100" t="s">
        <v>20</v>
      </c>
      <c r="G142" s="100" t="s">
        <v>1496</v>
      </c>
      <c r="H142" s="100">
        <v>1609873272</v>
      </c>
      <c r="I142" s="91" t="s">
        <v>18</v>
      </c>
      <c r="J142" s="90">
        <v>437301</v>
      </c>
      <c r="K142" s="91" t="s">
        <v>16</v>
      </c>
      <c r="L142" s="91" t="s">
        <v>17</v>
      </c>
      <c r="M142" s="92">
        <v>17636</v>
      </c>
      <c r="N142" s="92">
        <v>19333</v>
      </c>
      <c r="O142" s="93">
        <v>0.91222262452800906</v>
      </c>
      <c r="P142" s="101">
        <f t="shared" si="22"/>
        <v>17636</v>
      </c>
      <c r="Q142" s="102">
        <f t="shared" si="23"/>
        <v>0</v>
      </c>
      <c r="R142" s="103">
        <f t="shared" si="24"/>
        <v>1.0381363666308141E-3</v>
      </c>
      <c r="S142" s="104">
        <f t="shared" si="25"/>
        <v>0</v>
      </c>
      <c r="T142" s="105">
        <f t="shared" si="26"/>
        <v>165902.5</v>
      </c>
      <c r="U142" s="105">
        <f t="shared" si="27"/>
        <v>248853.74</v>
      </c>
      <c r="V142" s="105">
        <f t="shared" si="28"/>
        <v>0</v>
      </c>
      <c r="W142" s="106">
        <f t="shared" si="29"/>
        <v>414756.24</v>
      </c>
      <c r="X142" s="94"/>
      <c r="Y142" s="107">
        <f t="shared" si="30"/>
        <v>0</v>
      </c>
      <c r="Z142" s="107">
        <f t="shared" si="31"/>
        <v>0</v>
      </c>
      <c r="AA142" s="107">
        <f t="shared" si="32"/>
        <v>0</v>
      </c>
    </row>
    <row r="143" spans="1:27" s="19" customFormat="1" ht="26.1" customHeight="1" x14ac:dyDescent="0.2">
      <c r="A143" s="90">
        <v>4376</v>
      </c>
      <c r="B143" s="90" t="s">
        <v>331</v>
      </c>
      <c r="C143" s="90" t="s">
        <v>101</v>
      </c>
      <c r="D143" s="90" t="s">
        <v>26</v>
      </c>
      <c r="E143" s="90" t="s">
        <v>332</v>
      </c>
      <c r="F143" s="100" t="s">
        <v>1547</v>
      </c>
      <c r="G143" s="100">
        <v>675490</v>
      </c>
      <c r="H143" s="100">
        <v>1447668538</v>
      </c>
      <c r="I143" s="91" t="s">
        <v>18</v>
      </c>
      <c r="J143" s="90">
        <v>1026193</v>
      </c>
      <c r="K143" s="91" t="s">
        <v>24</v>
      </c>
      <c r="L143" s="91" t="s">
        <v>25</v>
      </c>
      <c r="M143" s="92">
        <v>18725</v>
      </c>
      <c r="N143" s="92">
        <v>34161</v>
      </c>
      <c r="O143" s="93">
        <v>0.54813969146102282</v>
      </c>
      <c r="P143" s="101">
        <f t="shared" si="22"/>
        <v>18725</v>
      </c>
      <c r="Q143" s="102">
        <f t="shared" si="23"/>
        <v>1.5210051698452032E-3</v>
      </c>
      <c r="R143" s="103">
        <f t="shared" si="24"/>
        <v>1.1022399333841003E-3</v>
      </c>
      <c r="S143" s="104">
        <f t="shared" si="25"/>
        <v>737086.71</v>
      </c>
      <c r="T143" s="105">
        <f t="shared" si="26"/>
        <v>176146.76</v>
      </c>
      <c r="U143" s="105">
        <f t="shared" si="27"/>
        <v>264220.14</v>
      </c>
      <c r="V143" s="105">
        <f t="shared" si="28"/>
        <v>267696.90999999997</v>
      </c>
      <c r="W143" s="106">
        <f t="shared" si="29"/>
        <v>1445150.5199999998</v>
      </c>
      <c r="X143" s="94"/>
      <c r="Y143" s="107">
        <f t="shared" si="30"/>
        <v>361842.57</v>
      </c>
      <c r="Z143" s="107">
        <f t="shared" si="31"/>
        <v>361842.57</v>
      </c>
      <c r="AA143" s="107">
        <f t="shared" si="32"/>
        <v>723685.14</v>
      </c>
    </row>
    <row r="144" spans="1:27" s="19" customFormat="1" ht="26.1" customHeight="1" x14ac:dyDescent="0.2">
      <c r="A144" s="90">
        <v>4379</v>
      </c>
      <c r="B144" s="90" t="s">
        <v>333</v>
      </c>
      <c r="C144" s="90" t="s">
        <v>334</v>
      </c>
      <c r="D144" s="90" t="s">
        <v>19</v>
      </c>
      <c r="E144" s="90" t="s">
        <v>250</v>
      </c>
      <c r="F144" s="100" t="s">
        <v>110</v>
      </c>
      <c r="G144" s="100">
        <v>455952</v>
      </c>
      <c r="H144" s="100">
        <v>198206735</v>
      </c>
      <c r="I144" s="91" t="s">
        <v>18</v>
      </c>
      <c r="J144" s="90">
        <v>1004448</v>
      </c>
      <c r="K144" s="91" t="s">
        <v>16</v>
      </c>
      <c r="L144" s="91" t="s">
        <v>17</v>
      </c>
      <c r="M144" s="92">
        <v>20667</v>
      </c>
      <c r="N144" s="92">
        <v>30125</v>
      </c>
      <c r="O144" s="93">
        <v>0.6860414937759336</v>
      </c>
      <c r="P144" s="101">
        <f t="shared" si="22"/>
        <v>20667</v>
      </c>
      <c r="Q144" s="102">
        <f t="shared" si="23"/>
        <v>0</v>
      </c>
      <c r="R144" s="103">
        <f t="shared" si="24"/>
        <v>1.2165550175299974E-3</v>
      </c>
      <c r="S144" s="104">
        <f t="shared" si="25"/>
        <v>0</v>
      </c>
      <c r="T144" s="105">
        <f t="shared" si="26"/>
        <v>194415.22</v>
      </c>
      <c r="U144" s="105">
        <f t="shared" si="27"/>
        <v>291622.84000000003</v>
      </c>
      <c r="V144" s="105">
        <f t="shared" si="28"/>
        <v>0</v>
      </c>
      <c r="W144" s="106">
        <f t="shared" si="29"/>
        <v>486038.06000000006</v>
      </c>
      <c r="X144" s="94"/>
      <c r="Y144" s="107">
        <f t="shared" si="30"/>
        <v>0</v>
      </c>
      <c r="Z144" s="107">
        <f t="shared" si="31"/>
        <v>0</v>
      </c>
      <c r="AA144" s="107">
        <f t="shared" si="32"/>
        <v>0</v>
      </c>
    </row>
    <row r="145" spans="1:27" s="19" customFormat="1" ht="26.1" customHeight="1" x14ac:dyDescent="0.2">
      <c r="A145" s="90">
        <v>4381</v>
      </c>
      <c r="B145" s="90" t="s">
        <v>335</v>
      </c>
      <c r="C145" s="90" t="s">
        <v>23</v>
      </c>
      <c r="D145" s="90" t="s">
        <v>26</v>
      </c>
      <c r="E145" s="90" t="s">
        <v>279</v>
      </c>
      <c r="F145" s="100" t="s">
        <v>21</v>
      </c>
      <c r="G145" s="100">
        <v>675367</v>
      </c>
      <c r="H145" s="100">
        <v>1790174357</v>
      </c>
      <c r="I145" s="91" t="s">
        <v>18</v>
      </c>
      <c r="J145" s="90">
        <v>1026653</v>
      </c>
      <c r="K145" s="91" t="s">
        <v>24</v>
      </c>
      <c r="L145" s="91" t="s">
        <v>25</v>
      </c>
      <c r="M145" s="92">
        <v>19624</v>
      </c>
      <c r="N145" s="92">
        <v>27768</v>
      </c>
      <c r="O145" s="93">
        <v>0.70671276289253815</v>
      </c>
      <c r="P145" s="101">
        <f t="shared" si="22"/>
        <v>19624</v>
      </c>
      <c r="Q145" s="102">
        <f t="shared" si="23"/>
        <v>1.5940296637138728E-3</v>
      </c>
      <c r="R145" s="103">
        <f t="shared" si="24"/>
        <v>1.1551592231097241E-3</v>
      </c>
      <c r="S145" s="104">
        <f t="shared" si="25"/>
        <v>772474.75</v>
      </c>
      <c r="T145" s="105">
        <f t="shared" si="26"/>
        <v>184603.69</v>
      </c>
      <c r="U145" s="105">
        <f t="shared" si="27"/>
        <v>276905.53000000003</v>
      </c>
      <c r="V145" s="105">
        <f t="shared" si="28"/>
        <v>280549.21999999997</v>
      </c>
      <c r="W145" s="106">
        <f t="shared" si="29"/>
        <v>1514533.19</v>
      </c>
      <c r="X145" s="94"/>
      <c r="Y145" s="107">
        <f t="shared" si="30"/>
        <v>379214.87</v>
      </c>
      <c r="Z145" s="107">
        <f t="shared" si="31"/>
        <v>379214.87</v>
      </c>
      <c r="AA145" s="107">
        <f t="shared" si="32"/>
        <v>758429.74</v>
      </c>
    </row>
    <row r="146" spans="1:27" s="19" customFormat="1" ht="26.1" customHeight="1" x14ac:dyDescent="0.2">
      <c r="A146" s="90">
        <v>4383</v>
      </c>
      <c r="B146" s="90" t="s">
        <v>336</v>
      </c>
      <c r="C146" s="90" t="s">
        <v>44</v>
      </c>
      <c r="D146" s="90" t="s">
        <v>26</v>
      </c>
      <c r="E146" s="90" t="s">
        <v>306</v>
      </c>
      <c r="F146" s="100" t="s">
        <v>36</v>
      </c>
      <c r="G146" s="100">
        <v>675498</v>
      </c>
      <c r="H146" s="100">
        <v>1063509248</v>
      </c>
      <c r="I146" s="91" t="s">
        <v>18</v>
      </c>
      <c r="J146" s="90">
        <v>1026314</v>
      </c>
      <c r="K146" s="91" t="s">
        <v>24</v>
      </c>
      <c r="L146" s="91" t="s">
        <v>25</v>
      </c>
      <c r="M146" s="92">
        <v>23534</v>
      </c>
      <c r="N146" s="92">
        <v>34460</v>
      </c>
      <c r="O146" s="93">
        <v>0.68293673824724321</v>
      </c>
      <c r="P146" s="101">
        <f t="shared" si="22"/>
        <v>23534</v>
      </c>
      <c r="Q146" s="102">
        <f t="shared" si="23"/>
        <v>1.911633413465261E-3</v>
      </c>
      <c r="R146" s="103">
        <f t="shared" si="24"/>
        <v>1.38531987141583E-3</v>
      </c>
      <c r="S146" s="104">
        <f t="shared" si="25"/>
        <v>926387.11</v>
      </c>
      <c r="T146" s="105">
        <f t="shared" si="26"/>
        <v>221385.2</v>
      </c>
      <c r="U146" s="105">
        <f t="shared" si="27"/>
        <v>332077.8</v>
      </c>
      <c r="V146" s="105">
        <f t="shared" si="28"/>
        <v>336447.48</v>
      </c>
      <c r="W146" s="106">
        <f t="shared" si="29"/>
        <v>1816297.59</v>
      </c>
      <c r="X146" s="94"/>
      <c r="Y146" s="107">
        <f t="shared" si="30"/>
        <v>454771.85</v>
      </c>
      <c r="Z146" s="107">
        <f t="shared" si="31"/>
        <v>454771.85</v>
      </c>
      <c r="AA146" s="107">
        <f t="shared" si="32"/>
        <v>909543.7</v>
      </c>
    </row>
    <row r="147" spans="1:27" s="19" customFormat="1" ht="26.1" customHeight="1" x14ac:dyDescent="0.2">
      <c r="A147" s="90">
        <v>4384</v>
      </c>
      <c r="B147" s="90" t="s">
        <v>337</v>
      </c>
      <c r="C147" s="90" t="s">
        <v>23</v>
      </c>
      <c r="D147" s="90" t="s">
        <v>26</v>
      </c>
      <c r="E147" s="90" t="s">
        <v>338</v>
      </c>
      <c r="F147" s="100" t="s">
        <v>1545</v>
      </c>
      <c r="G147" s="100">
        <v>455893</v>
      </c>
      <c r="H147" s="100">
        <v>1831507094</v>
      </c>
      <c r="I147" s="90" t="s">
        <v>18</v>
      </c>
      <c r="J147" s="90">
        <v>1026065</v>
      </c>
      <c r="K147" s="91" t="s">
        <v>24</v>
      </c>
      <c r="L147" s="91" t="s">
        <v>25</v>
      </c>
      <c r="M147" s="92">
        <v>7516</v>
      </c>
      <c r="N147" s="92">
        <v>13804</v>
      </c>
      <c r="O147" s="93">
        <v>0.54447986090988121</v>
      </c>
      <c r="P147" s="101">
        <f t="shared" si="22"/>
        <v>7516</v>
      </c>
      <c r="Q147" s="102">
        <f t="shared" si="23"/>
        <v>6.105140110310573E-4</v>
      </c>
      <c r="R147" s="103">
        <f t="shared" si="24"/>
        <v>4.4242645336795179E-4</v>
      </c>
      <c r="S147" s="104">
        <f t="shared" si="25"/>
        <v>295858.14</v>
      </c>
      <c r="T147" s="105">
        <f t="shared" si="26"/>
        <v>70703.289999999994</v>
      </c>
      <c r="U147" s="105">
        <f t="shared" si="27"/>
        <v>106054.93</v>
      </c>
      <c r="V147" s="105">
        <f t="shared" si="28"/>
        <v>107450.47</v>
      </c>
      <c r="W147" s="106">
        <f t="shared" si="29"/>
        <v>580066.82999999996</v>
      </c>
      <c r="X147" s="94"/>
      <c r="Y147" s="107">
        <f t="shared" si="30"/>
        <v>145239.45000000001</v>
      </c>
      <c r="Z147" s="107">
        <f t="shared" si="31"/>
        <v>145239.45000000001</v>
      </c>
      <c r="AA147" s="107">
        <f t="shared" si="32"/>
        <v>290478.90000000002</v>
      </c>
    </row>
    <row r="148" spans="1:27" s="19" customFormat="1" ht="26.1" customHeight="1" x14ac:dyDescent="0.2">
      <c r="A148" s="90">
        <v>4386</v>
      </c>
      <c r="B148" s="90" t="s">
        <v>339</v>
      </c>
      <c r="C148" s="90" t="s">
        <v>205</v>
      </c>
      <c r="D148" s="90" t="s">
        <v>26</v>
      </c>
      <c r="E148" s="90" t="s">
        <v>38</v>
      </c>
      <c r="F148" s="100" t="s">
        <v>1545</v>
      </c>
      <c r="G148" s="100">
        <v>675483</v>
      </c>
      <c r="H148" s="100">
        <v>1881722890</v>
      </c>
      <c r="I148" s="91" t="s">
        <v>18</v>
      </c>
      <c r="J148" s="90">
        <v>1028844</v>
      </c>
      <c r="K148" s="91" t="s">
        <v>24</v>
      </c>
      <c r="L148" s="91" t="s">
        <v>25</v>
      </c>
      <c r="M148" s="92">
        <v>5229</v>
      </c>
      <c r="N148" s="92">
        <v>9203</v>
      </c>
      <c r="O148" s="93">
        <v>0.56818428773226126</v>
      </c>
      <c r="P148" s="101">
        <f t="shared" si="22"/>
        <v>5229</v>
      </c>
      <c r="Q148" s="102">
        <f t="shared" si="23"/>
        <v>4.2474424742966981E-4</v>
      </c>
      <c r="R148" s="103">
        <f t="shared" si="24"/>
        <v>3.0780307672445713E-4</v>
      </c>
      <c r="S148" s="104">
        <f t="shared" si="25"/>
        <v>205833.19</v>
      </c>
      <c r="T148" s="105">
        <f t="shared" si="26"/>
        <v>49189.39</v>
      </c>
      <c r="U148" s="105">
        <f t="shared" si="27"/>
        <v>73784.09</v>
      </c>
      <c r="V148" s="105">
        <f t="shared" si="28"/>
        <v>74754.990000000005</v>
      </c>
      <c r="W148" s="106">
        <f t="shared" si="29"/>
        <v>403561.66000000003</v>
      </c>
      <c r="X148" s="94"/>
      <c r="Y148" s="107">
        <f t="shared" si="30"/>
        <v>101045.38</v>
      </c>
      <c r="Z148" s="107">
        <f t="shared" si="31"/>
        <v>101045.38</v>
      </c>
      <c r="AA148" s="107">
        <f t="shared" si="32"/>
        <v>202090.76</v>
      </c>
    </row>
    <row r="149" spans="1:27" s="19" customFormat="1" ht="26.1" customHeight="1" x14ac:dyDescent="0.2">
      <c r="A149" s="90">
        <v>4390</v>
      </c>
      <c r="B149" s="90" t="s">
        <v>340</v>
      </c>
      <c r="C149" s="117" t="s">
        <v>95</v>
      </c>
      <c r="D149" s="90" t="s">
        <v>26</v>
      </c>
      <c r="E149" s="90" t="s">
        <v>77</v>
      </c>
      <c r="F149" s="100" t="s">
        <v>1546</v>
      </c>
      <c r="G149" s="100">
        <v>675438</v>
      </c>
      <c r="H149" s="100">
        <v>1609997279</v>
      </c>
      <c r="I149" s="91" t="s">
        <v>18</v>
      </c>
      <c r="J149" s="90">
        <v>1026252</v>
      </c>
      <c r="K149" s="91" t="s">
        <v>52</v>
      </c>
      <c r="L149" s="91" t="s">
        <v>53</v>
      </c>
      <c r="M149" s="92">
        <v>28718</v>
      </c>
      <c r="N149" s="92">
        <v>45663</v>
      </c>
      <c r="O149" s="93">
        <v>0.62891181043733435</v>
      </c>
      <c r="P149" s="101">
        <f t="shared" si="22"/>
        <v>28718</v>
      </c>
      <c r="Q149" s="102">
        <f t="shared" si="23"/>
        <v>2.3327223747724724E-3</v>
      </c>
      <c r="R149" s="103">
        <f t="shared" si="24"/>
        <v>1.6904740404232092E-3</v>
      </c>
      <c r="S149" s="104">
        <f t="shared" si="25"/>
        <v>1130448.93</v>
      </c>
      <c r="T149" s="105">
        <f t="shared" si="26"/>
        <v>270151.28000000003</v>
      </c>
      <c r="U149" s="105">
        <f t="shared" si="27"/>
        <v>405226.91</v>
      </c>
      <c r="V149" s="105">
        <f t="shared" si="28"/>
        <v>410559.14</v>
      </c>
      <c r="W149" s="106">
        <f t="shared" si="29"/>
        <v>2216386.2599999998</v>
      </c>
      <c r="X149" s="94"/>
      <c r="Y149" s="107">
        <f t="shared" si="30"/>
        <v>554947.65</v>
      </c>
      <c r="Z149" s="107">
        <f t="shared" si="31"/>
        <v>554947.65</v>
      </c>
      <c r="AA149" s="107">
        <f t="shared" si="32"/>
        <v>1109895.3</v>
      </c>
    </row>
    <row r="150" spans="1:27" s="19" customFormat="1" ht="26.1" customHeight="1" x14ac:dyDescent="0.2">
      <c r="A150" s="90">
        <v>4395</v>
      </c>
      <c r="B150" s="90" t="s">
        <v>341</v>
      </c>
      <c r="C150" s="90" t="s">
        <v>342</v>
      </c>
      <c r="D150" s="90" t="s">
        <v>26</v>
      </c>
      <c r="E150" s="90" t="s">
        <v>232</v>
      </c>
      <c r="F150" s="100" t="s">
        <v>1545</v>
      </c>
      <c r="G150" s="100">
        <v>675038</v>
      </c>
      <c r="H150" s="100">
        <v>1205235520</v>
      </c>
      <c r="I150" s="91" t="s">
        <v>18</v>
      </c>
      <c r="J150" s="90">
        <v>1026243</v>
      </c>
      <c r="K150" s="91" t="s">
        <v>24</v>
      </c>
      <c r="L150" s="91" t="s">
        <v>25</v>
      </c>
      <c r="M150" s="92">
        <v>9338</v>
      </c>
      <c r="N150" s="92">
        <v>13666</v>
      </c>
      <c r="O150" s="93">
        <v>0.68330162446948628</v>
      </c>
      <c r="P150" s="101">
        <f t="shared" si="22"/>
        <v>9338</v>
      </c>
      <c r="Q150" s="102">
        <f t="shared" si="23"/>
        <v>7.5851248470037427E-4</v>
      </c>
      <c r="R150" s="103">
        <f t="shared" si="24"/>
        <v>5.4967778360164097E-4</v>
      </c>
      <c r="S150" s="104">
        <f t="shared" si="25"/>
        <v>367578.94</v>
      </c>
      <c r="T150" s="105">
        <f t="shared" si="26"/>
        <v>87842.91</v>
      </c>
      <c r="U150" s="105">
        <f t="shared" si="27"/>
        <v>131764.35999999999</v>
      </c>
      <c r="V150" s="105">
        <f t="shared" si="28"/>
        <v>133498.20000000001</v>
      </c>
      <c r="W150" s="106">
        <f t="shared" si="29"/>
        <v>720684.40999999992</v>
      </c>
      <c r="X150" s="94"/>
      <c r="Y150" s="107">
        <f t="shared" si="30"/>
        <v>180447.84</v>
      </c>
      <c r="Z150" s="107">
        <f t="shared" si="31"/>
        <v>180447.84</v>
      </c>
      <c r="AA150" s="107">
        <f t="shared" si="32"/>
        <v>360895.68</v>
      </c>
    </row>
    <row r="151" spans="1:27" s="19" customFormat="1" ht="26.1" customHeight="1" x14ac:dyDescent="0.2">
      <c r="A151" s="90">
        <v>4396</v>
      </c>
      <c r="B151" s="90" t="s">
        <v>343</v>
      </c>
      <c r="C151" s="90" t="s">
        <v>284</v>
      </c>
      <c r="D151" s="90" t="s">
        <v>26</v>
      </c>
      <c r="E151" s="90" t="s">
        <v>155</v>
      </c>
      <c r="F151" s="100" t="s">
        <v>1547</v>
      </c>
      <c r="G151" s="100">
        <v>675668</v>
      </c>
      <c r="H151" s="100">
        <v>1407385750</v>
      </c>
      <c r="I151" s="91" t="s">
        <v>18</v>
      </c>
      <c r="J151" s="90">
        <v>1030451</v>
      </c>
      <c r="K151" s="91" t="s">
        <v>52</v>
      </c>
      <c r="L151" s="91" t="s">
        <v>53</v>
      </c>
      <c r="M151" s="92">
        <v>15028</v>
      </c>
      <c r="N151" s="92">
        <v>27055</v>
      </c>
      <c r="O151" s="93">
        <v>0.55546109776381447</v>
      </c>
      <c r="P151" s="101">
        <f t="shared" si="22"/>
        <v>15027.999999999998</v>
      </c>
      <c r="Q151" s="102">
        <f t="shared" si="23"/>
        <v>1.2207031077401181E-3</v>
      </c>
      <c r="R151" s="103">
        <f t="shared" si="24"/>
        <v>8.8461744827216329E-4</v>
      </c>
      <c r="S151" s="104">
        <f t="shared" si="25"/>
        <v>591558.82999999996</v>
      </c>
      <c r="T151" s="105">
        <f t="shared" si="26"/>
        <v>141368.95000000001</v>
      </c>
      <c r="U151" s="105">
        <f t="shared" si="27"/>
        <v>212053.42</v>
      </c>
      <c r="V151" s="105">
        <f t="shared" si="28"/>
        <v>214843.75</v>
      </c>
      <c r="W151" s="106">
        <f t="shared" si="29"/>
        <v>1159824.9500000002</v>
      </c>
      <c r="X151" s="94"/>
      <c r="Y151" s="107">
        <f t="shared" si="30"/>
        <v>290401.61</v>
      </c>
      <c r="Z151" s="107">
        <f t="shared" si="31"/>
        <v>290401.61</v>
      </c>
      <c r="AA151" s="107">
        <f t="shared" si="32"/>
        <v>580803.22</v>
      </c>
    </row>
    <row r="152" spans="1:27" s="19" customFormat="1" ht="26.1" customHeight="1" x14ac:dyDescent="0.2">
      <c r="A152" s="90">
        <v>4399</v>
      </c>
      <c r="B152" s="90" t="s">
        <v>344</v>
      </c>
      <c r="C152" s="90" t="s">
        <v>345</v>
      </c>
      <c r="D152" s="90" t="s">
        <v>19</v>
      </c>
      <c r="E152" s="90" t="s">
        <v>346</v>
      </c>
      <c r="F152" s="100" t="s">
        <v>1545</v>
      </c>
      <c r="G152" s="100">
        <v>675058</v>
      </c>
      <c r="H152" s="100">
        <v>1811949456</v>
      </c>
      <c r="I152" s="91" t="s">
        <v>18</v>
      </c>
      <c r="J152" s="90">
        <v>1029032</v>
      </c>
      <c r="K152" s="91" t="s">
        <v>24</v>
      </c>
      <c r="L152" s="91" t="s">
        <v>25</v>
      </c>
      <c r="M152" s="92">
        <v>5470</v>
      </c>
      <c r="N152" s="92">
        <v>7009</v>
      </c>
      <c r="O152" s="93">
        <v>0.78042516764160363</v>
      </c>
      <c r="P152" s="101">
        <f t="shared" si="22"/>
        <v>5470</v>
      </c>
      <c r="Q152" s="102">
        <f t="shared" si="23"/>
        <v>0</v>
      </c>
      <c r="R152" s="103">
        <f t="shared" si="24"/>
        <v>3.2198944916480795E-4</v>
      </c>
      <c r="S152" s="104">
        <f t="shared" si="25"/>
        <v>0</v>
      </c>
      <c r="T152" s="105">
        <f t="shared" si="26"/>
        <v>51456.49</v>
      </c>
      <c r="U152" s="105">
        <f t="shared" si="27"/>
        <v>77184.73</v>
      </c>
      <c r="V152" s="105">
        <f t="shared" si="28"/>
        <v>0</v>
      </c>
      <c r="W152" s="106">
        <f t="shared" si="29"/>
        <v>128641.22</v>
      </c>
      <c r="X152" s="94"/>
      <c r="Y152" s="107">
        <f t="shared" si="30"/>
        <v>0</v>
      </c>
      <c r="Z152" s="107">
        <f t="shared" si="31"/>
        <v>0</v>
      </c>
      <c r="AA152" s="107">
        <f t="shared" si="32"/>
        <v>0</v>
      </c>
    </row>
    <row r="153" spans="1:27" s="19" customFormat="1" ht="26.1" customHeight="1" x14ac:dyDescent="0.2">
      <c r="A153" s="90">
        <v>4401</v>
      </c>
      <c r="B153" s="90" t="s">
        <v>347</v>
      </c>
      <c r="C153" s="90" t="s">
        <v>83</v>
      </c>
      <c r="D153" s="90" t="s">
        <v>26</v>
      </c>
      <c r="E153" s="90" t="s">
        <v>15</v>
      </c>
      <c r="F153" s="100" t="s">
        <v>1546</v>
      </c>
      <c r="G153" s="100">
        <v>455497</v>
      </c>
      <c r="H153" s="100">
        <v>1932245065</v>
      </c>
      <c r="I153" s="91" t="s">
        <v>18</v>
      </c>
      <c r="J153" s="90">
        <v>1028761</v>
      </c>
      <c r="K153" s="91" t="s">
        <v>52</v>
      </c>
      <c r="L153" s="91" t="s">
        <v>53</v>
      </c>
      <c r="M153" s="92">
        <v>21494</v>
      </c>
      <c r="N153" s="92">
        <v>35006</v>
      </c>
      <c r="O153" s="93">
        <v>0.61400902702393878</v>
      </c>
      <c r="P153" s="101">
        <f t="shared" si="22"/>
        <v>21494</v>
      </c>
      <c r="Q153" s="102">
        <f t="shared" si="23"/>
        <v>1.7459271092471454E-3</v>
      </c>
      <c r="R153" s="103">
        <f t="shared" si="24"/>
        <v>1.2652360549082965E-3</v>
      </c>
      <c r="S153" s="104">
        <f t="shared" si="25"/>
        <v>846085.01</v>
      </c>
      <c r="T153" s="105">
        <f t="shared" si="26"/>
        <v>202194.84</v>
      </c>
      <c r="U153" s="105">
        <f t="shared" si="27"/>
        <v>303292.27</v>
      </c>
      <c r="V153" s="105">
        <f t="shared" si="28"/>
        <v>307283.17</v>
      </c>
      <c r="W153" s="106">
        <f t="shared" si="29"/>
        <v>1658855.29</v>
      </c>
      <c r="X153" s="94"/>
      <c r="Y153" s="107">
        <f t="shared" si="30"/>
        <v>415350.82</v>
      </c>
      <c r="Z153" s="107">
        <f t="shared" si="31"/>
        <v>415350.82</v>
      </c>
      <c r="AA153" s="107">
        <f t="shared" si="32"/>
        <v>830701.64</v>
      </c>
    </row>
    <row r="154" spans="1:27" s="19" customFormat="1" ht="26.1" customHeight="1" x14ac:dyDescent="0.2">
      <c r="A154" s="90">
        <v>4403</v>
      </c>
      <c r="B154" s="90" t="s">
        <v>349</v>
      </c>
      <c r="C154" s="90" t="s">
        <v>350</v>
      </c>
      <c r="D154" s="90" t="s">
        <v>19</v>
      </c>
      <c r="E154" s="90" t="s">
        <v>37</v>
      </c>
      <c r="F154" s="100" t="s">
        <v>37</v>
      </c>
      <c r="G154" s="100">
        <v>675270</v>
      </c>
      <c r="H154" s="100">
        <v>1861943110</v>
      </c>
      <c r="I154" s="91" t="s">
        <v>18</v>
      </c>
      <c r="J154" s="90">
        <v>1028328</v>
      </c>
      <c r="K154" s="91" t="s">
        <v>16</v>
      </c>
      <c r="L154" s="91" t="s">
        <v>17</v>
      </c>
      <c r="M154" s="92">
        <v>9447</v>
      </c>
      <c r="N154" s="92">
        <v>13963</v>
      </c>
      <c r="O154" s="93">
        <v>0.67657380219150609</v>
      </c>
      <c r="P154" s="101">
        <f t="shared" si="22"/>
        <v>9447</v>
      </c>
      <c r="Q154" s="102">
        <f t="shared" si="23"/>
        <v>0</v>
      </c>
      <c r="R154" s="103">
        <f t="shared" si="24"/>
        <v>5.5609402673856311E-4</v>
      </c>
      <c r="S154" s="104">
        <f t="shared" si="25"/>
        <v>0</v>
      </c>
      <c r="T154" s="105">
        <f t="shared" si="26"/>
        <v>88868.27</v>
      </c>
      <c r="U154" s="105">
        <f t="shared" si="27"/>
        <v>133302.41</v>
      </c>
      <c r="V154" s="105">
        <f t="shared" si="28"/>
        <v>0</v>
      </c>
      <c r="W154" s="106">
        <f t="shared" si="29"/>
        <v>222170.68</v>
      </c>
      <c r="X154" s="94"/>
      <c r="Y154" s="107">
        <f t="shared" si="30"/>
        <v>0</v>
      </c>
      <c r="Z154" s="107">
        <f t="shared" si="31"/>
        <v>0</v>
      </c>
      <c r="AA154" s="107">
        <f t="shared" si="32"/>
        <v>0</v>
      </c>
    </row>
    <row r="155" spans="1:27" s="19" customFormat="1" ht="26.1" customHeight="1" x14ac:dyDescent="0.2">
      <c r="A155" s="90">
        <v>4409</v>
      </c>
      <c r="B155" s="90" t="s">
        <v>351</v>
      </c>
      <c r="C155" s="90" t="s">
        <v>352</v>
      </c>
      <c r="D155" s="90" t="s">
        <v>19</v>
      </c>
      <c r="E155" s="90" t="s">
        <v>47</v>
      </c>
      <c r="F155" s="100" t="s">
        <v>47</v>
      </c>
      <c r="G155" s="100">
        <v>675596</v>
      </c>
      <c r="H155" s="100">
        <v>1245839182</v>
      </c>
      <c r="I155" s="91" t="s">
        <v>18</v>
      </c>
      <c r="J155" s="90">
        <v>1031528</v>
      </c>
      <c r="K155" s="91" t="s">
        <v>322</v>
      </c>
      <c r="L155" s="91" t="s">
        <v>17</v>
      </c>
      <c r="M155" s="92">
        <v>1917</v>
      </c>
      <c r="N155" s="92">
        <v>2581</v>
      </c>
      <c r="O155" s="93">
        <v>0.74273537388609068</v>
      </c>
      <c r="P155" s="101">
        <f t="shared" si="22"/>
        <v>23323.5</v>
      </c>
      <c r="Q155" s="102">
        <f t="shared" si="23"/>
        <v>0</v>
      </c>
      <c r="R155" s="103">
        <f t="shared" si="24"/>
        <v>1.3729288697614988E-3</v>
      </c>
      <c r="S155" s="104">
        <f t="shared" si="25"/>
        <v>0</v>
      </c>
      <c r="T155" s="105">
        <f t="shared" si="26"/>
        <v>219405.02</v>
      </c>
      <c r="U155" s="105">
        <f t="shared" si="27"/>
        <v>329107.53000000003</v>
      </c>
      <c r="V155" s="105">
        <f t="shared" si="28"/>
        <v>0</v>
      </c>
      <c r="W155" s="106">
        <f t="shared" si="29"/>
        <v>548512.55000000005</v>
      </c>
      <c r="X155" s="94"/>
      <c r="Y155" s="107">
        <f t="shared" si="30"/>
        <v>0</v>
      </c>
      <c r="Z155" s="107">
        <f t="shared" si="31"/>
        <v>0</v>
      </c>
      <c r="AA155" s="107">
        <f t="shared" si="32"/>
        <v>0</v>
      </c>
    </row>
    <row r="156" spans="1:27" s="19" customFormat="1" ht="26.1" customHeight="1" x14ac:dyDescent="0.2">
      <c r="A156" s="90">
        <v>4411</v>
      </c>
      <c r="B156" s="90" t="s">
        <v>353</v>
      </c>
      <c r="C156" s="90" t="s">
        <v>55</v>
      </c>
      <c r="D156" s="90" t="s">
        <v>26</v>
      </c>
      <c r="E156" s="90" t="s">
        <v>354</v>
      </c>
      <c r="F156" s="100" t="s">
        <v>1546</v>
      </c>
      <c r="G156" s="100">
        <v>676086</v>
      </c>
      <c r="H156" s="100">
        <v>1033508387</v>
      </c>
      <c r="I156" s="91" t="s">
        <v>18</v>
      </c>
      <c r="J156" s="90">
        <v>1030240</v>
      </c>
      <c r="K156" s="91" t="s">
        <v>52</v>
      </c>
      <c r="L156" s="91" t="s">
        <v>53</v>
      </c>
      <c r="M156" s="92">
        <v>8596</v>
      </c>
      <c r="N156" s="92">
        <v>15650</v>
      </c>
      <c r="O156" s="93">
        <v>0.54926517571884981</v>
      </c>
      <c r="P156" s="101">
        <f t="shared" si="22"/>
        <v>8596</v>
      </c>
      <c r="Q156" s="102">
        <f t="shared" si="23"/>
        <v>6.9824087797005965E-4</v>
      </c>
      <c r="R156" s="103">
        <f t="shared" si="24"/>
        <v>5.0600023857782248E-4</v>
      </c>
      <c r="S156" s="104">
        <f t="shared" si="25"/>
        <v>338371.02</v>
      </c>
      <c r="T156" s="105">
        <f t="shared" si="26"/>
        <v>80862.89</v>
      </c>
      <c r="U156" s="105">
        <f t="shared" si="27"/>
        <v>121294.33</v>
      </c>
      <c r="V156" s="105">
        <f t="shared" si="28"/>
        <v>122890.39</v>
      </c>
      <c r="W156" s="106">
        <f t="shared" si="29"/>
        <v>663418.63</v>
      </c>
      <c r="X156" s="94"/>
      <c r="Y156" s="107">
        <f t="shared" si="30"/>
        <v>166109.41</v>
      </c>
      <c r="Z156" s="107">
        <f t="shared" si="31"/>
        <v>166109.41</v>
      </c>
      <c r="AA156" s="107">
        <f t="shared" si="32"/>
        <v>332218.82</v>
      </c>
    </row>
    <row r="157" spans="1:27" s="19" customFormat="1" ht="26.1" customHeight="1" x14ac:dyDescent="0.2">
      <c r="A157" s="90">
        <v>4412</v>
      </c>
      <c r="B157" s="90" t="s">
        <v>355</v>
      </c>
      <c r="C157" s="90" t="s">
        <v>205</v>
      </c>
      <c r="D157" s="90" t="s">
        <v>26</v>
      </c>
      <c r="E157" s="90" t="s">
        <v>356</v>
      </c>
      <c r="F157" s="100" t="s">
        <v>1545</v>
      </c>
      <c r="G157" s="100">
        <v>455641</v>
      </c>
      <c r="H157" s="100">
        <v>1104221894</v>
      </c>
      <c r="I157" s="91" t="s">
        <v>18</v>
      </c>
      <c r="J157" s="90">
        <v>1026481</v>
      </c>
      <c r="K157" s="91" t="s">
        <v>24</v>
      </c>
      <c r="L157" s="91" t="s">
        <v>25</v>
      </c>
      <c r="M157" s="92">
        <v>10607</v>
      </c>
      <c r="N157" s="92">
        <v>14567</v>
      </c>
      <c r="O157" s="93">
        <v>0.72815267385185689</v>
      </c>
      <c r="P157" s="101">
        <f t="shared" si="22"/>
        <v>10607</v>
      </c>
      <c r="Q157" s="102">
        <f t="shared" si="23"/>
        <v>8.6159155335370204E-4</v>
      </c>
      <c r="R157" s="103">
        <f t="shared" si="24"/>
        <v>6.2437698122323911E-4</v>
      </c>
      <c r="S157" s="104">
        <f t="shared" si="25"/>
        <v>417531.57</v>
      </c>
      <c r="T157" s="105">
        <f t="shared" si="26"/>
        <v>99780.44</v>
      </c>
      <c r="U157" s="105">
        <f t="shared" si="27"/>
        <v>149670.65</v>
      </c>
      <c r="V157" s="105">
        <f t="shared" si="28"/>
        <v>151640.10999999999</v>
      </c>
      <c r="W157" s="106">
        <f t="shared" si="29"/>
        <v>818622.77</v>
      </c>
      <c r="X157" s="94"/>
      <c r="Y157" s="107">
        <f t="shared" si="30"/>
        <v>204970.05</v>
      </c>
      <c r="Z157" s="107">
        <f t="shared" si="31"/>
        <v>204970.05</v>
      </c>
      <c r="AA157" s="107">
        <f t="shared" si="32"/>
        <v>409940.1</v>
      </c>
    </row>
    <row r="158" spans="1:27" s="19" customFormat="1" ht="26.1" customHeight="1" x14ac:dyDescent="0.2">
      <c r="A158" s="90">
        <v>4413</v>
      </c>
      <c r="B158" s="90" t="s">
        <v>357</v>
      </c>
      <c r="C158" s="90" t="s">
        <v>23</v>
      </c>
      <c r="D158" s="90" t="s">
        <v>26</v>
      </c>
      <c r="E158" s="90" t="s">
        <v>38</v>
      </c>
      <c r="F158" s="100" t="s">
        <v>1545</v>
      </c>
      <c r="G158" s="100">
        <v>675035</v>
      </c>
      <c r="H158" s="100">
        <v>1780618835</v>
      </c>
      <c r="I158" s="91" t="s">
        <v>18</v>
      </c>
      <c r="J158" s="90">
        <v>1026315</v>
      </c>
      <c r="K158" s="91" t="s">
        <v>24</v>
      </c>
      <c r="L158" s="91" t="s">
        <v>25</v>
      </c>
      <c r="M158" s="92">
        <v>6746</v>
      </c>
      <c r="N158" s="92">
        <v>12165</v>
      </c>
      <c r="O158" s="93">
        <v>0.55454171804356767</v>
      </c>
      <c r="P158" s="101">
        <f t="shared" si="22"/>
        <v>6746</v>
      </c>
      <c r="Q158" s="102">
        <f t="shared" si="23"/>
        <v>5.4796800404676848E-4</v>
      </c>
      <c r="R158" s="103">
        <f t="shared" si="24"/>
        <v>3.9710069909795141E-4</v>
      </c>
      <c r="S158" s="104">
        <f t="shared" si="25"/>
        <v>265548.03000000003</v>
      </c>
      <c r="T158" s="105">
        <f t="shared" si="26"/>
        <v>63459.87</v>
      </c>
      <c r="U158" s="105">
        <f t="shared" si="27"/>
        <v>95189.8</v>
      </c>
      <c r="V158" s="105">
        <f t="shared" si="28"/>
        <v>96442.37</v>
      </c>
      <c r="W158" s="106">
        <f t="shared" si="29"/>
        <v>520640.07</v>
      </c>
      <c r="X158" s="94"/>
      <c r="Y158" s="107">
        <f t="shared" si="30"/>
        <v>130359.94</v>
      </c>
      <c r="Z158" s="107">
        <f t="shared" si="31"/>
        <v>130359.94</v>
      </c>
      <c r="AA158" s="107">
        <f t="shared" si="32"/>
        <v>260719.88</v>
      </c>
    </row>
    <row r="159" spans="1:27" s="19" customFormat="1" ht="26.1" customHeight="1" x14ac:dyDescent="0.2">
      <c r="A159" s="90">
        <v>4414</v>
      </c>
      <c r="B159" s="90" t="s">
        <v>358</v>
      </c>
      <c r="C159" s="90" t="s">
        <v>359</v>
      </c>
      <c r="D159" s="90" t="s">
        <v>19</v>
      </c>
      <c r="E159" s="90" t="s">
        <v>360</v>
      </c>
      <c r="F159" s="100" t="s">
        <v>1545</v>
      </c>
      <c r="G159" s="100">
        <v>675016</v>
      </c>
      <c r="H159" s="100">
        <v>1669746210</v>
      </c>
      <c r="I159" s="91" t="s">
        <v>18</v>
      </c>
      <c r="J159" s="90">
        <v>1020378</v>
      </c>
      <c r="K159" s="91" t="s">
        <v>24</v>
      </c>
      <c r="L159" s="91" t="s">
        <v>25</v>
      </c>
      <c r="M159" s="92">
        <v>15181</v>
      </c>
      <c r="N159" s="92">
        <v>19066</v>
      </c>
      <c r="O159" s="93">
        <v>0.79623413406063148</v>
      </c>
      <c r="P159" s="101">
        <f t="shared" si="22"/>
        <v>15181</v>
      </c>
      <c r="Q159" s="102">
        <f t="shared" si="23"/>
        <v>0</v>
      </c>
      <c r="R159" s="103">
        <f t="shared" si="24"/>
        <v>8.9362373451022832E-4</v>
      </c>
      <c r="S159" s="104">
        <f t="shared" si="25"/>
        <v>0</v>
      </c>
      <c r="T159" s="105">
        <f t="shared" si="26"/>
        <v>142808.22</v>
      </c>
      <c r="U159" s="105">
        <f t="shared" si="27"/>
        <v>214212.33</v>
      </c>
      <c r="V159" s="105">
        <f t="shared" si="28"/>
        <v>0</v>
      </c>
      <c r="W159" s="106">
        <f t="shared" si="29"/>
        <v>357020.55</v>
      </c>
      <c r="X159" s="94"/>
      <c r="Y159" s="107">
        <f t="shared" si="30"/>
        <v>0</v>
      </c>
      <c r="Z159" s="107">
        <f t="shared" si="31"/>
        <v>0</v>
      </c>
      <c r="AA159" s="107">
        <f t="shared" si="32"/>
        <v>0</v>
      </c>
    </row>
    <row r="160" spans="1:27" s="19" customFormat="1" ht="26.1" customHeight="1" x14ac:dyDescent="0.2">
      <c r="A160" s="90">
        <v>4417</v>
      </c>
      <c r="B160" s="90" t="s">
        <v>363</v>
      </c>
      <c r="C160" s="90" t="s">
        <v>364</v>
      </c>
      <c r="D160" s="90" t="s">
        <v>19</v>
      </c>
      <c r="E160" s="90" t="s">
        <v>20</v>
      </c>
      <c r="F160" s="100" t="s">
        <v>20</v>
      </c>
      <c r="G160" s="100">
        <v>675896</v>
      </c>
      <c r="H160" s="100">
        <v>1245709765</v>
      </c>
      <c r="I160" s="91" t="s">
        <v>18</v>
      </c>
      <c r="J160" s="90">
        <v>1030253</v>
      </c>
      <c r="K160" s="91" t="s">
        <v>24</v>
      </c>
      <c r="L160" s="91" t="s">
        <v>25</v>
      </c>
      <c r="M160" s="92">
        <v>12369</v>
      </c>
      <c r="N160" s="92">
        <v>16299</v>
      </c>
      <c r="O160" s="93">
        <v>0.75888091293944415</v>
      </c>
      <c r="P160" s="101">
        <f t="shared" si="22"/>
        <v>12369</v>
      </c>
      <c r="Q160" s="102">
        <f t="shared" si="23"/>
        <v>0</v>
      </c>
      <c r="R160" s="103">
        <f t="shared" si="24"/>
        <v>7.2809643450082433E-4</v>
      </c>
      <c r="S160" s="104">
        <f t="shared" si="25"/>
        <v>0</v>
      </c>
      <c r="T160" s="105">
        <f t="shared" si="26"/>
        <v>116355.64</v>
      </c>
      <c r="U160" s="105">
        <f t="shared" si="27"/>
        <v>174533.45</v>
      </c>
      <c r="V160" s="105">
        <f t="shared" si="28"/>
        <v>0</v>
      </c>
      <c r="W160" s="106">
        <f t="shared" si="29"/>
        <v>290889.09000000003</v>
      </c>
      <c r="X160" s="94"/>
      <c r="Y160" s="107">
        <f t="shared" si="30"/>
        <v>0</v>
      </c>
      <c r="Z160" s="107">
        <f t="shared" si="31"/>
        <v>0</v>
      </c>
      <c r="AA160" s="107">
        <f t="shared" si="32"/>
        <v>0</v>
      </c>
    </row>
    <row r="161" spans="1:27" s="19" customFormat="1" ht="26.1" customHeight="1" x14ac:dyDescent="0.2">
      <c r="A161" s="90">
        <v>4418</v>
      </c>
      <c r="B161" s="90" t="s">
        <v>365</v>
      </c>
      <c r="C161" s="90" t="s">
        <v>23</v>
      </c>
      <c r="D161" s="90" t="s">
        <v>26</v>
      </c>
      <c r="E161" s="90" t="s">
        <v>366</v>
      </c>
      <c r="F161" s="100" t="s">
        <v>1547</v>
      </c>
      <c r="G161" s="100">
        <v>455849</v>
      </c>
      <c r="H161" s="100">
        <v>1245639632</v>
      </c>
      <c r="I161" s="91" t="s">
        <v>18</v>
      </c>
      <c r="J161" s="90">
        <v>1026287</v>
      </c>
      <c r="K161" s="91" t="s">
        <v>24</v>
      </c>
      <c r="L161" s="91" t="s">
        <v>25</v>
      </c>
      <c r="M161" s="92">
        <v>32835</v>
      </c>
      <c r="N161" s="92">
        <v>50107</v>
      </c>
      <c r="O161" s="93">
        <v>0.65529766300117753</v>
      </c>
      <c r="P161" s="101">
        <f t="shared" si="22"/>
        <v>32835</v>
      </c>
      <c r="Q161" s="102">
        <f t="shared" si="23"/>
        <v>2.6671404406871692E-3</v>
      </c>
      <c r="R161" s="103">
        <f t="shared" si="24"/>
        <v>1.9328196642278736E-3</v>
      </c>
      <c r="S161" s="104">
        <f t="shared" si="25"/>
        <v>1292509.5900000001</v>
      </c>
      <c r="T161" s="105">
        <f t="shared" si="26"/>
        <v>308880.03999999998</v>
      </c>
      <c r="U161" s="105">
        <f t="shared" si="27"/>
        <v>463320.07</v>
      </c>
      <c r="V161" s="105">
        <f t="shared" si="28"/>
        <v>469416.72</v>
      </c>
      <c r="W161" s="106">
        <f t="shared" si="29"/>
        <v>2534126.42</v>
      </c>
      <c r="X161" s="94"/>
      <c r="Y161" s="107">
        <f t="shared" si="30"/>
        <v>634504.71</v>
      </c>
      <c r="Z161" s="107">
        <f t="shared" si="31"/>
        <v>634504.71</v>
      </c>
      <c r="AA161" s="107">
        <f t="shared" si="32"/>
        <v>1269009.42</v>
      </c>
    </row>
    <row r="162" spans="1:27" s="19" customFormat="1" ht="26.1" customHeight="1" x14ac:dyDescent="0.2">
      <c r="A162" s="90">
        <v>4420</v>
      </c>
      <c r="B162" s="90" t="s">
        <v>367</v>
      </c>
      <c r="C162" s="90" t="s">
        <v>95</v>
      </c>
      <c r="D162" s="90" t="s">
        <v>26</v>
      </c>
      <c r="E162" s="90" t="s">
        <v>158</v>
      </c>
      <c r="F162" s="100" t="s">
        <v>21</v>
      </c>
      <c r="G162" s="100">
        <v>455486</v>
      </c>
      <c r="H162" s="100">
        <v>1366963654</v>
      </c>
      <c r="I162" s="91" t="s">
        <v>18</v>
      </c>
      <c r="J162" s="90">
        <v>1029295</v>
      </c>
      <c r="K162" s="91" t="s">
        <v>24</v>
      </c>
      <c r="L162" s="91" t="s">
        <v>25</v>
      </c>
      <c r="M162" s="92">
        <v>19028</v>
      </c>
      <c r="N162" s="92">
        <v>31580</v>
      </c>
      <c r="O162" s="93">
        <v>0.60253324889170357</v>
      </c>
      <c r="P162" s="101">
        <f t="shared" si="22"/>
        <v>19028</v>
      </c>
      <c r="Q162" s="102">
        <f t="shared" si="23"/>
        <v>1.5456174297364233E-3</v>
      </c>
      <c r="R162" s="103">
        <f t="shared" si="24"/>
        <v>1.1200759120124251E-3</v>
      </c>
      <c r="S162" s="104">
        <f t="shared" si="25"/>
        <v>749013.93</v>
      </c>
      <c r="T162" s="105">
        <f t="shared" si="26"/>
        <v>178997.09</v>
      </c>
      <c r="U162" s="105">
        <f t="shared" si="27"/>
        <v>268495.64</v>
      </c>
      <c r="V162" s="105">
        <f t="shared" si="28"/>
        <v>272028.67</v>
      </c>
      <c r="W162" s="106">
        <f t="shared" si="29"/>
        <v>1468535.33</v>
      </c>
      <c r="X162" s="94"/>
      <c r="Y162" s="107">
        <f t="shared" si="30"/>
        <v>367697.75</v>
      </c>
      <c r="Z162" s="107">
        <f t="shared" si="31"/>
        <v>367697.75</v>
      </c>
      <c r="AA162" s="107">
        <f t="shared" si="32"/>
        <v>735395.5</v>
      </c>
    </row>
    <row r="163" spans="1:27" s="19" customFormat="1" ht="26.1" customHeight="1" x14ac:dyDescent="0.2">
      <c r="A163" s="90">
        <v>4421</v>
      </c>
      <c r="B163" s="90" t="s">
        <v>368</v>
      </c>
      <c r="C163" s="90" t="s">
        <v>301</v>
      </c>
      <c r="D163" s="90" t="s">
        <v>26</v>
      </c>
      <c r="E163" s="90" t="s">
        <v>369</v>
      </c>
      <c r="F163" s="100" t="s">
        <v>1545</v>
      </c>
      <c r="G163" s="100">
        <v>675042</v>
      </c>
      <c r="H163" s="100">
        <v>1861891186</v>
      </c>
      <c r="I163" s="91" t="s">
        <v>18</v>
      </c>
      <c r="J163" s="90">
        <v>1026277</v>
      </c>
      <c r="K163" s="91" t="s">
        <v>24</v>
      </c>
      <c r="L163" s="91" t="s">
        <v>25</v>
      </c>
      <c r="M163" s="92">
        <v>10019</v>
      </c>
      <c r="N163" s="92">
        <v>16523</v>
      </c>
      <c r="O163" s="93">
        <v>0.60636688252738602</v>
      </c>
      <c r="P163" s="101">
        <f t="shared" si="22"/>
        <v>10019</v>
      </c>
      <c r="Q163" s="102">
        <f t="shared" si="23"/>
        <v>8.1382914802024511E-4</v>
      </c>
      <c r="R163" s="103">
        <f t="shared" si="24"/>
        <v>5.8976458705342063E-4</v>
      </c>
      <c r="S163" s="104">
        <f t="shared" si="25"/>
        <v>394385.67</v>
      </c>
      <c r="T163" s="105">
        <f t="shared" si="26"/>
        <v>94249.1</v>
      </c>
      <c r="U163" s="105">
        <f t="shared" si="27"/>
        <v>141373.65</v>
      </c>
      <c r="V163" s="105">
        <f t="shared" si="28"/>
        <v>143233.93</v>
      </c>
      <c r="W163" s="106">
        <f t="shared" si="29"/>
        <v>773242.35000000009</v>
      </c>
      <c r="X163" s="94"/>
      <c r="Y163" s="107">
        <f t="shared" si="30"/>
        <v>193607.51</v>
      </c>
      <c r="Z163" s="107">
        <f t="shared" si="31"/>
        <v>193607.51</v>
      </c>
      <c r="AA163" s="107">
        <f t="shared" si="32"/>
        <v>387215.02</v>
      </c>
    </row>
    <row r="164" spans="1:27" s="19" customFormat="1" ht="26.1" customHeight="1" x14ac:dyDescent="0.2">
      <c r="A164" s="90">
        <v>4425</v>
      </c>
      <c r="B164" s="90" t="s">
        <v>370</v>
      </c>
      <c r="C164" s="90" t="s">
        <v>76</v>
      </c>
      <c r="D164" s="90" t="s">
        <v>26</v>
      </c>
      <c r="E164" s="90" t="s">
        <v>371</v>
      </c>
      <c r="F164" s="100" t="s">
        <v>1546</v>
      </c>
      <c r="G164" s="100">
        <v>675311</v>
      </c>
      <c r="H164" s="100">
        <v>1588071971</v>
      </c>
      <c r="I164" s="91" t="s">
        <v>18</v>
      </c>
      <c r="J164" s="90">
        <v>1026191</v>
      </c>
      <c r="K164" s="91" t="s">
        <v>24</v>
      </c>
      <c r="L164" s="91" t="s">
        <v>25</v>
      </c>
      <c r="M164" s="92">
        <v>8797</v>
      </c>
      <c r="N164" s="92">
        <v>14263</v>
      </c>
      <c r="O164" s="93">
        <v>0.61677066535791913</v>
      </c>
      <c r="P164" s="101">
        <f t="shared" si="22"/>
        <v>8797</v>
      </c>
      <c r="Q164" s="102">
        <f t="shared" si="23"/>
        <v>7.1456782265037397E-4</v>
      </c>
      <c r="R164" s="103">
        <f t="shared" si="24"/>
        <v>5.1783202638077059E-4</v>
      </c>
      <c r="S164" s="104">
        <f t="shared" si="25"/>
        <v>346283.14</v>
      </c>
      <c r="T164" s="105">
        <f t="shared" si="26"/>
        <v>82753.7</v>
      </c>
      <c r="U164" s="105">
        <f t="shared" si="27"/>
        <v>124130.55</v>
      </c>
      <c r="V164" s="105">
        <f t="shared" si="28"/>
        <v>125763.94</v>
      </c>
      <c r="W164" s="106">
        <f t="shared" si="29"/>
        <v>678931.33000000007</v>
      </c>
      <c r="X164" s="94"/>
      <c r="Y164" s="107">
        <f t="shared" si="30"/>
        <v>169993.54</v>
      </c>
      <c r="Z164" s="107">
        <f t="shared" si="31"/>
        <v>169993.54</v>
      </c>
      <c r="AA164" s="107">
        <f t="shared" si="32"/>
        <v>339987.08</v>
      </c>
    </row>
    <row r="165" spans="1:27" s="19" customFormat="1" ht="26.1" customHeight="1" x14ac:dyDescent="0.2">
      <c r="A165" s="90">
        <v>4426</v>
      </c>
      <c r="B165" s="90" t="s">
        <v>372</v>
      </c>
      <c r="C165" s="90" t="s">
        <v>373</v>
      </c>
      <c r="D165" s="90" t="s">
        <v>19</v>
      </c>
      <c r="E165" s="90" t="s">
        <v>21</v>
      </c>
      <c r="F165" s="100" t="s">
        <v>21</v>
      </c>
      <c r="G165" s="100">
        <v>455748</v>
      </c>
      <c r="H165" s="100">
        <v>1023014503</v>
      </c>
      <c r="I165" s="91" t="s">
        <v>18</v>
      </c>
      <c r="J165" s="90">
        <v>1030489</v>
      </c>
      <c r="K165" s="91" t="s">
        <v>16</v>
      </c>
      <c r="L165" s="91" t="s">
        <v>17</v>
      </c>
      <c r="M165" s="92">
        <v>27049</v>
      </c>
      <c r="N165" s="92">
        <v>34485</v>
      </c>
      <c r="O165" s="93">
        <v>0.78437001594896327</v>
      </c>
      <c r="P165" s="101">
        <f t="shared" si="22"/>
        <v>27048.999999999996</v>
      </c>
      <c r="Q165" s="102">
        <f t="shared" si="23"/>
        <v>0</v>
      </c>
      <c r="R165" s="103">
        <f t="shared" si="24"/>
        <v>1.5922289964275848E-3</v>
      </c>
      <c r="S165" s="104">
        <f t="shared" si="25"/>
        <v>0</v>
      </c>
      <c r="T165" s="105">
        <f t="shared" si="26"/>
        <v>254450.93</v>
      </c>
      <c r="U165" s="105">
        <f t="shared" si="27"/>
        <v>381676.4</v>
      </c>
      <c r="V165" s="105">
        <f t="shared" si="28"/>
        <v>0</v>
      </c>
      <c r="W165" s="106">
        <f t="shared" si="29"/>
        <v>636127.33000000007</v>
      </c>
      <c r="X165" s="94"/>
      <c r="Y165" s="107">
        <f t="shared" si="30"/>
        <v>0</v>
      </c>
      <c r="Z165" s="107">
        <f t="shared" si="31"/>
        <v>0</v>
      </c>
      <c r="AA165" s="107">
        <f t="shared" si="32"/>
        <v>0</v>
      </c>
    </row>
    <row r="166" spans="1:27" s="19" customFormat="1" ht="26.1" customHeight="1" x14ac:dyDescent="0.2">
      <c r="A166" s="90">
        <v>4428</v>
      </c>
      <c r="B166" s="90" t="s">
        <v>374</v>
      </c>
      <c r="C166" s="90" t="s">
        <v>76</v>
      </c>
      <c r="D166" s="90" t="s">
        <v>26</v>
      </c>
      <c r="E166" s="90" t="s">
        <v>219</v>
      </c>
      <c r="F166" s="100" t="s">
        <v>1547</v>
      </c>
      <c r="G166" s="100">
        <v>675624</v>
      </c>
      <c r="H166" s="100">
        <v>1386184190</v>
      </c>
      <c r="I166" s="91" t="s">
        <v>18</v>
      </c>
      <c r="J166" s="90">
        <v>1028846</v>
      </c>
      <c r="K166" s="91" t="s">
        <v>24</v>
      </c>
      <c r="L166" s="91" t="s">
        <v>25</v>
      </c>
      <c r="M166" s="92">
        <v>12239</v>
      </c>
      <c r="N166" s="92">
        <v>17322</v>
      </c>
      <c r="O166" s="93">
        <v>0.70655813416464608</v>
      </c>
      <c r="P166" s="101">
        <f t="shared" si="22"/>
        <v>12239.000000000002</v>
      </c>
      <c r="Q166" s="102">
        <f t="shared" si="23"/>
        <v>9.9415659672819458E-4</v>
      </c>
      <c r="R166" s="103">
        <f t="shared" si="24"/>
        <v>7.2044403442926596E-4</v>
      </c>
      <c r="S166" s="104">
        <f t="shared" si="25"/>
        <v>481773.26</v>
      </c>
      <c r="T166" s="105">
        <f t="shared" si="26"/>
        <v>115132.72</v>
      </c>
      <c r="U166" s="105">
        <f t="shared" si="27"/>
        <v>172699.08</v>
      </c>
      <c r="V166" s="105">
        <f t="shared" si="28"/>
        <v>174971.56</v>
      </c>
      <c r="W166" s="106">
        <f t="shared" si="29"/>
        <v>944576.61999999988</v>
      </c>
      <c r="X166" s="94"/>
      <c r="Y166" s="107">
        <f t="shared" si="30"/>
        <v>236506.87</v>
      </c>
      <c r="Z166" s="107">
        <f t="shared" si="31"/>
        <v>236506.87</v>
      </c>
      <c r="AA166" s="107">
        <f t="shared" si="32"/>
        <v>473013.74</v>
      </c>
    </row>
    <row r="167" spans="1:27" s="19" customFormat="1" ht="26.1" customHeight="1" x14ac:dyDescent="0.2">
      <c r="A167" s="90">
        <v>4429</v>
      </c>
      <c r="B167" s="90" t="s">
        <v>375</v>
      </c>
      <c r="C167" s="90" t="s">
        <v>376</v>
      </c>
      <c r="D167" s="90" t="s">
        <v>19</v>
      </c>
      <c r="E167" s="90" t="s">
        <v>21</v>
      </c>
      <c r="F167" s="100" t="s">
        <v>21</v>
      </c>
      <c r="G167" s="100">
        <v>455895</v>
      </c>
      <c r="H167" s="100">
        <v>1962602805</v>
      </c>
      <c r="I167" s="91" t="s">
        <v>18</v>
      </c>
      <c r="J167" s="90">
        <v>1015188</v>
      </c>
      <c r="K167" s="91" t="s">
        <v>16</v>
      </c>
      <c r="L167" s="91" t="s">
        <v>17</v>
      </c>
      <c r="M167" s="92">
        <v>46127</v>
      </c>
      <c r="N167" s="92">
        <v>58932</v>
      </c>
      <c r="O167" s="93">
        <v>0.78271567230027828</v>
      </c>
      <c r="P167" s="101">
        <f t="shared" si="22"/>
        <v>46127</v>
      </c>
      <c r="Q167" s="102">
        <f t="shared" si="23"/>
        <v>0</v>
      </c>
      <c r="R167" s="103">
        <f t="shared" si="24"/>
        <v>2.7152481392367631E-3</v>
      </c>
      <c r="S167" s="104">
        <f t="shared" si="25"/>
        <v>0</v>
      </c>
      <c r="T167" s="105">
        <f t="shared" si="26"/>
        <v>433918.37</v>
      </c>
      <c r="U167" s="105">
        <f t="shared" si="27"/>
        <v>650877.56000000006</v>
      </c>
      <c r="V167" s="105">
        <f t="shared" si="28"/>
        <v>0</v>
      </c>
      <c r="W167" s="106">
        <f t="shared" si="29"/>
        <v>1084795.9300000002</v>
      </c>
      <c r="X167" s="94"/>
      <c r="Y167" s="107">
        <f t="shared" si="30"/>
        <v>0</v>
      </c>
      <c r="Z167" s="107">
        <f t="shared" si="31"/>
        <v>0</v>
      </c>
      <c r="AA167" s="107">
        <f t="shared" si="32"/>
        <v>0</v>
      </c>
    </row>
    <row r="168" spans="1:27" s="19" customFormat="1" ht="26.1" customHeight="1" x14ac:dyDescent="0.2">
      <c r="A168" s="90">
        <v>4430</v>
      </c>
      <c r="B168" s="90" t="s">
        <v>377</v>
      </c>
      <c r="C168" s="90" t="s">
        <v>378</v>
      </c>
      <c r="D168" s="90" t="s">
        <v>26</v>
      </c>
      <c r="E168" s="90" t="s">
        <v>379</v>
      </c>
      <c r="F168" s="100" t="s">
        <v>1546</v>
      </c>
      <c r="G168" s="100">
        <v>675996</v>
      </c>
      <c r="H168" s="100">
        <v>1649651373</v>
      </c>
      <c r="I168" s="91" t="s">
        <v>18</v>
      </c>
      <c r="J168" s="90">
        <v>1027009</v>
      </c>
      <c r="K168" s="91" t="s">
        <v>16</v>
      </c>
      <c r="L168" s="91" t="s">
        <v>17</v>
      </c>
      <c r="M168" s="92">
        <v>11202</v>
      </c>
      <c r="N168" s="92">
        <v>19238</v>
      </c>
      <c r="O168" s="93">
        <v>0.58228506081713272</v>
      </c>
      <c r="P168" s="101">
        <f t="shared" si="22"/>
        <v>11202</v>
      </c>
      <c r="Q168" s="102">
        <f t="shared" si="23"/>
        <v>9.0992255875065237E-4</v>
      </c>
      <c r="R168" s="103">
        <f t="shared" si="24"/>
        <v>6.5940142770460296E-4</v>
      </c>
      <c r="S168" s="104">
        <f t="shared" si="25"/>
        <v>440953.02</v>
      </c>
      <c r="T168" s="105">
        <f t="shared" si="26"/>
        <v>105377.62</v>
      </c>
      <c r="U168" s="105">
        <f t="shared" si="27"/>
        <v>158066.44</v>
      </c>
      <c r="V168" s="105">
        <f t="shared" si="28"/>
        <v>160146.37</v>
      </c>
      <c r="W168" s="106">
        <f t="shared" si="29"/>
        <v>864543.45000000007</v>
      </c>
      <c r="X168" s="94"/>
      <c r="Y168" s="107">
        <f t="shared" si="30"/>
        <v>216467.85</v>
      </c>
      <c r="Z168" s="107">
        <f t="shared" si="31"/>
        <v>216467.85</v>
      </c>
      <c r="AA168" s="107">
        <f t="shared" si="32"/>
        <v>432935.7</v>
      </c>
    </row>
    <row r="169" spans="1:27" s="19" customFormat="1" ht="26.1" customHeight="1" x14ac:dyDescent="0.2">
      <c r="A169" s="90">
        <v>4432</v>
      </c>
      <c r="B169" s="90" t="s">
        <v>380</v>
      </c>
      <c r="C169" s="90" t="s">
        <v>381</v>
      </c>
      <c r="D169" s="90" t="s">
        <v>19</v>
      </c>
      <c r="E169" s="90" t="s">
        <v>21</v>
      </c>
      <c r="F169" s="100" t="s">
        <v>21</v>
      </c>
      <c r="G169" s="100">
        <v>675820</v>
      </c>
      <c r="H169" s="100">
        <v>1285663146</v>
      </c>
      <c r="I169" s="91" t="s">
        <v>18</v>
      </c>
      <c r="J169" s="90">
        <v>1000765</v>
      </c>
      <c r="K169" s="91" t="s">
        <v>16</v>
      </c>
      <c r="L169" s="91" t="s">
        <v>17</v>
      </c>
      <c r="M169" s="92">
        <v>16392</v>
      </c>
      <c r="N169" s="92">
        <v>23425</v>
      </c>
      <c r="O169" s="93">
        <v>0.69976520811099252</v>
      </c>
      <c r="P169" s="101">
        <f t="shared" si="22"/>
        <v>16392</v>
      </c>
      <c r="Q169" s="102">
        <f t="shared" si="23"/>
        <v>0</v>
      </c>
      <c r="R169" s="103">
        <f t="shared" si="24"/>
        <v>9.6490878440759259E-4</v>
      </c>
      <c r="S169" s="104">
        <f t="shared" si="25"/>
        <v>0</v>
      </c>
      <c r="T169" s="105">
        <f t="shared" si="26"/>
        <v>154200.14000000001</v>
      </c>
      <c r="U169" s="105">
        <f t="shared" si="27"/>
        <v>231300.21</v>
      </c>
      <c r="V169" s="105">
        <f t="shared" si="28"/>
        <v>0</v>
      </c>
      <c r="W169" s="106">
        <f t="shared" si="29"/>
        <v>385500.35</v>
      </c>
      <c r="X169" s="94"/>
      <c r="Y169" s="107">
        <f t="shared" si="30"/>
        <v>0</v>
      </c>
      <c r="Z169" s="107">
        <f t="shared" si="31"/>
        <v>0</v>
      </c>
      <c r="AA169" s="107">
        <f t="shared" si="32"/>
        <v>0</v>
      </c>
    </row>
    <row r="170" spans="1:27" s="19" customFormat="1" ht="26.1" customHeight="1" x14ac:dyDescent="0.2">
      <c r="A170" s="90">
        <v>4434</v>
      </c>
      <c r="B170" s="90" t="s">
        <v>382</v>
      </c>
      <c r="C170" s="90" t="s">
        <v>383</v>
      </c>
      <c r="D170" s="90" t="s">
        <v>19</v>
      </c>
      <c r="E170" s="90" t="s">
        <v>104</v>
      </c>
      <c r="F170" s="100" t="s">
        <v>1546</v>
      </c>
      <c r="G170" s="100">
        <v>675518</v>
      </c>
      <c r="H170" s="100">
        <v>1750723102</v>
      </c>
      <c r="I170" s="91" t="s">
        <v>18</v>
      </c>
      <c r="J170" s="90">
        <v>1025476</v>
      </c>
      <c r="K170" s="91" t="s">
        <v>16</v>
      </c>
      <c r="L170" s="91" t="s">
        <v>17</v>
      </c>
      <c r="M170" s="92">
        <v>12999</v>
      </c>
      <c r="N170" s="92">
        <v>17844</v>
      </c>
      <c r="O170" s="93">
        <v>0.72848016139878946</v>
      </c>
      <c r="P170" s="101">
        <f t="shared" si="22"/>
        <v>12999</v>
      </c>
      <c r="Q170" s="102">
        <f t="shared" si="23"/>
        <v>0</v>
      </c>
      <c r="R170" s="103">
        <f t="shared" si="24"/>
        <v>7.6518114253991561E-4</v>
      </c>
      <c r="S170" s="104">
        <f t="shared" si="25"/>
        <v>0</v>
      </c>
      <c r="T170" s="105">
        <f t="shared" si="26"/>
        <v>122282.07</v>
      </c>
      <c r="U170" s="105">
        <f t="shared" si="27"/>
        <v>183423.1</v>
      </c>
      <c r="V170" s="105">
        <f t="shared" si="28"/>
        <v>0</v>
      </c>
      <c r="W170" s="106">
        <f t="shared" si="29"/>
        <v>305705.17000000004</v>
      </c>
      <c r="X170" s="94"/>
      <c r="Y170" s="107">
        <f t="shared" si="30"/>
        <v>0</v>
      </c>
      <c r="Z170" s="107">
        <f t="shared" si="31"/>
        <v>0</v>
      </c>
      <c r="AA170" s="107">
        <f t="shared" si="32"/>
        <v>0</v>
      </c>
    </row>
    <row r="171" spans="1:27" s="19" customFormat="1" ht="26.1" customHeight="1" x14ac:dyDescent="0.2">
      <c r="A171" s="90">
        <v>4436</v>
      </c>
      <c r="B171" s="90" t="s">
        <v>384</v>
      </c>
      <c r="C171" s="90" t="s">
        <v>284</v>
      </c>
      <c r="D171" s="90" t="s">
        <v>26</v>
      </c>
      <c r="E171" s="90" t="s">
        <v>21</v>
      </c>
      <c r="F171" s="100" t="s">
        <v>21</v>
      </c>
      <c r="G171" s="100">
        <v>675790</v>
      </c>
      <c r="H171" s="100">
        <v>1497359590</v>
      </c>
      <c r="I171" s="91" t="s">
        <v>46</v>
      </c>
      <c r="J171" s="90">
        <v>1004874</v>
      </c>
      <c r="K171" s="91">
        <v>43831</v>
      </c>
      <c r="L171" s="91">
        <v>44196</v>
      </c>
      <c r="M171" s="92">
        <v>16198</v>
      </c>
      <c r="N171" s="92">
        <v>22049</v>
      </c>
      <c r="O171" s="93">
        <v>0.73463649145085941</v>
      </c>
      <c r="P171" s="101">
        <f t="shared" si="22"/>
        <v>16198</v>
      </c>
      <c r="Q171" s="102">
        <f t="shared" si="23"/>
        <v>1.3157405469240374E-3</v>
      </c>
      <c r="R171" s="103">
        <f t="shared" si="24"/>
        <v>9.5348904891618986E-4</v>
      </c>
      <c r="S171" s="104">
        <f t="shared" si="25"/>
        <v>637614.44999999995</v>
      </c>
      <c r="T171" s="105">
        <f t="shared" si="26"/>
        <v>152375.18</v>
      </c>
      <c r="U171" s="105">
        <f t="shared" si="27"/>
        <v>228562.77</v>
      </c>
      <c r="V171" s="105">
        <f t="shared" si="28"/>
        <v>231570.34</v>
      </c>
      <c r="W171" s="106">
        <f t="shared" si="29"/>
        <v>1250122.74</v>
      </c>
      <c r="X171" s="94"/>
      <c r="Y171" s="107">
        <f t="shared" si="30"/>
        <v>313010.73</v>
      </c>
      <c r="Z171" s="107">
        <f t="shared" si="31"/>
        <v>313010.73</v>
      </c>
      <c r="AA171" s="107">
        <f t="shared" si="32"/>
        <v>626021.46</v>
      </c>
    </row>
    <row r="172" spans="1:27" s="19" customFormat="1" ht="26.1" customHeight="1" x14ac:dyDescent="0.2">
      <c r="A172" s="90">
        <v>4441</v>
      </c>
      <c r="B172" s="90" t="s">
        <v>386</v>
      </c>
      <c r="C172" s="90" t="s">
        <v>149</v>
      </c>
      <c r="D172" s="90" t="s">
        <v>26</v>
      </c>
      <c r="E172" s="90" t="s">
        <v>58</v>
      </c>
      <c r="F172" s="100" t="s">
        <v>1547</v>
      </c>
      <c r="G172" s="100">
        <v>675519</v>
      </c>
      <c r="H172" s="100">
        <v>1942667928</v>
      </c>
      <c r="I172" s="91" t="s">
        <v>18</v>
      </c>
      <c r="J172" s="90">
        <v>1028623</v>
      </c>
      <c r="K172" s="91" t="s">
        <v>16</v>
      </c>
      <c r="L172" s="91" t="s">
        <v>17</v>
      </c>
      <c r="M172" s="92">
        <v>17743</v>
      </c>
      <c r="N172" s="92">
        <v>26985</v>
      </c>
      <c r="O172" s="93">
        <v>0.65751343338891977</v>
      </c>
      <c r="P172" s="101">
        <f t="shared" si="22"/>
        <v>17743</v>
      </c>
      <c r="Q172" s="102">
        <f t="shared" si="23"/>
        <v>1.4412387037951104E-3</v>
      </c>
      <c r="R172" s="103">
        <f t="shared" si="24"/>
        <v>1.0444348805358659E-3</v>
      </c>
      <c r="S172" s="104">
        <f t="shared" si="25"/>
        <v>698431.48</v>
      </c>
      <c r="T172" s="105">
        <f t="shared" si="26"/>
        <v>166909.04999999999</v>
      </c>
      <c r="U172" s="105">
        <f t="shared" si="27"/>
        <v>250363.57</v>
      </c>
      <c r="V172" s="105">
        <f t="shared" si="28"/>
        <v>253658.01</v>
      </c>
      <c r="W172" s="106">
        <f t="shared" si="29"/>
        <v>1369362.11</v>
      </c>
      <c r="X172" s="94"/>
      <c r="Y172" s="107">
        <f t="shared" si="30"/>
        <v>342866.36</v>
      </c>
      <c r="Z172" s="107">
        <f t="shared" si="31"/>
        <v>342866.36</v>
      </c>
      <c r="AA172" s="107">
        <f t="shared" si="32"/>
        <v>685732.72</v>
      </c>
    </row>
    <row r="173" spans="1:27" s="19" customFormat="1" ht="26.1" customHeight="1" x14ac:dyDescent="0.2">
      <c r="A173" s="90">
        <v>4445</v>
      </c>
      <c r="B173" s="90" t="s">
        <v>1575</v>
      </c>
      <c r="C173" s="84" t="s">
        <v>1589</v>
      </c>
      <c r="D173" s="84" t="s">
        <v>26</v>
      </c>
      <c r="E173" s="90" t="s">
        <v>318</v>
      </c>
      <c r="F173" s="100" t="s">
        <v>1545</v>
      </c>
      <c r="G173" s="100">
        <v>675614</v>
      </c>
      <c r="H173" s="100">
        <v>1104025618</v>
      </c>
      <c r="I173" s="91" t="s">
        <v>18</v>
      </c>
      <c r="J173" s="90">
        <v>1015186</v>
      </c>
      <c r="K173" s="91" t="s">
        <v>16</v>
      </c>
      <c r="L173" s="91" t="s">
        <v>17</v>
      </c>
      <c r="M173" s="92">
        <v>9038</v>
      </c>
      <c r="N173" s="92">
        <v>16079</v>
      </c>
      <c r="O173" s="93">
        <v>0.56209963306175759</v>
      </c>
      <c r="P173" s="101">
        <f t="shared" si="22"/>
        <v>9038</v>
      </c>
      <c r="Q173" s="102">
        <f t="shared" si="23"/>
        <v>7.341439105506513E-4</v>
      </c>
      <c r="R173" s="103">
        <f t="shared" si="24"/>
        <v>5.3201839882112141E-4</v>
      </c>
      <c r="S173" s="104">
        <f t="shared" si="25"/>
        <v>355769.81</v>
      </c>
      <c r="T173" s="105">
        <f t="shared" si="26"/>
        <v>85020.800000000003</v>
      </c>
      <c r="U173" s="105">
        <f t="shared" si="27"/>
        <v>127531.19</v>
      </c>
      <c r="V173" s="105">
        <f t="shared" si="28"/>
        <v>129209.33</v>
      </c>
      <c r="W173" s="106">
        <f t="shared" si="29"/>
        <v>697531.13</v>
      </c>
      <c r="X173" s="94"/>
      <c r="Y173" s="107">
        <f t="shared" si="30"/>
        <v>174650.63</v>
      </c>
      <c r="Z173" s="107">
        <f t="shared" si="31"/>
        <v>174650.63</v>
      </c>
      <c r="AA173" s="107">
        <f t="shared" si="32"/>
        <v>349301.26</v>
      </c>
    </row>
    <row r="174" spans="1:27" s="19" customFormat="1" ht="26.1" customHeight="1" x14ac:dyDescent="0.2">
      <c r="A174" s="90">
        <v>4446</v>
      </c>
      <c r="B174" s="90" t="s">
        <v>387</v>
      </c>
      <c r="C174" s="90" t="s">
        <v>388</v>
      </c>
      <c r="D174" s="90" t="s">
        <v>19</v>
      </c>
      <c r="E174" s="90" t="s">
        <v>29</v>
      </c>
      <c r="F174" s="100" t="s">
        <v>29</v>
      </c>
      <c r="G174" s="100">
        <v>675078</v>
      </c>
      <c r="H174" s="100">
        <v>1699190199</v>
      </c>
      <c r="I174" s="91" t="s">
        <v>18</v>
      </c>
      <c r="J174" s="90">
        <v>1031251</v>
      </c>
      <c r="K174" s="91" t="s">
        <v>389</v>
      </c>
      <c r="L174" s="91" t="s">
        <v>17</v>
      </c>
      <c r="M174" s="92">
        <v>3533</v>
      </c>
      <c r="N174" s="92">
        <v>3843</v>
      </c>
      <c r="O174" s="93">
        <v>0.91933385376008325</v>
      </c>
      <c r="P174" s="101">
        <f t="shared" si="22"/>
        <v>10657.396694214876</v>
      </c>
      <c r="Q174" s="102">
        <f t="shared" si="23"/>
        <v>0</v>
      </c>
      <c r="R174" s="103">
        <f t="shared" si="24"/>
        <v>6.2734356327259473E-4</v>
      </c>
      <c r="S174" s="104">
        <f t="shared" si="25"/>
        <v>0</v>
      </c>
      <c r="T174" s="105">
        <f t="shared" si="26"/>
        <v>100254.52</v>
      </c>
      <c r="U174" s="105">
        <f t="shared" si="27"/>
        <v>150381.78</v>
      </c>
      <c r="V174" s="105">
        <f t="shared" si="28"/>
        <v>0</v>
      </c>
      <c r="W174" s="106">
        <f t="shared" si="29"/>
        <v>250636.3</v>
      </c>
      <c r="X174" s="94"/>
      <c r="Y174" s="107">
        <f t="shared" si="30"/>
        <v>0</v>
      </c>
      <c r="Z174" s="107">
        <f t="shared" si="31"/>
        <v>0</v>
      </c>
      <c r="AA174" s="107">
        <f t="shared" si="32"/>
        <v>0</v>
      </c>
    </row>
    <row r="175" spans="1:27" s="19" customFormat="1" ht="26.1" customHeight="1" x14ac:dyDescent="0.2">
      <c r="A175" s="90">
        <v>4449</v>
      </c>
      <c r="B175" s="90" t="s">
        <v>390</v>
      </c>
      <c r="C175" s="90" t="s">
        <v>391</v>
      </c>
      <c r="D175" s="90" t="s">
        <v>19</v>
      </c>
      <c r="E175" s="90" t="s">
        <v>134</v>
      </c>
      <c r="F175" s="100" t="s">
        <v>63</v>
      </c>
      <c r="G175" s="100">
        <v>676173</v>
      </c>
      <c r="H175" s="100">
        <v>1417275900</v>
      </c>
      <c r="I175" s="91" t="s">
        <v>18</v>
      </c>
      <c r="J175" s="90">
        <v>1018522</v>
      </c>
      <c r="K175" s="91" t="s">
        <v>24</v>
      </c>
      <c r="L175" s="91" t="s">
        <v>25</v>
      </c>
      <c r="M175" s="92">
        <v>12842</v>
      </c>
      <c r="N175" s="92">
        <v>16442</v>
      </c>
      <c r="O175" s="93">
        <v>0.7810485342415765</v>
      </c>
      <c r="P175" s="101">
        <f t="shared" si="22"/>
        <v>12842</v>
      </c>
      <c r="Q175" s="102">
        <f t="shared" si="23"/>
        <v>0</v>
      </c>
      <c r="R175" s="103">
        <f t="shared" si="24"/>
        <v>7.5593939783811029E-4</v>
      </c>
      <c r="S175" s="104">
        <f t="shared" si="25"/>
        <v>0</v>
      </c>
      <c r="T175" s="105">
        <f t="shared" si="26"/>
        <v>120805.16</v>
      </c>
      <c r="U175" s="105">
        <f t="shared" si="27"/>
        <v>181207.74</v>
      </c>
      <c r="V175" s="105">
        <f t="shared" si="28"/>
        <v>0</v>
      </c>
      <c r="W175" s="106">
        <f t="shared" si="29"/>
        <v>302012.90000000002</v>
      </c>
      <c r="X175" s="94"/>
      <c r="Y175" s="107">
        <f t="shared" si="30"/>
        <v>0</v>
      </c>
      <c r="Z175" s="107">
        <f t="shared" si="31"/>
        <v>0</v>
      </c>
      <c r="AA175" s="107">
        <f t="shared" si="32"/>
        <v>0</v>
      </c>
    </row>
    <row r="176" spans="1:27" s="19" customFormat="1" ht="26.1" customHeight="1" x14ac:dyDescent="0.2">
      <c r="A176" s="90">
        <v>4450</v>
      </c>
      <c r="B176" s="90" t="s">
        <v>392</v>
      </c>
      <c r="C176" s="90" t="s">
        <v>44</v>
      </c>
      <c r="D176" s="90" t="s">
        <v>26</v>
      </c>
      <c r="E176" s="90" t="s">
        <v>393</v>
      </c>
      <c r="F176" s="100" t="s">
        <v>36</v>
      </c>
      <c r="G176" s="100">
        <v>455551</v>
      </c>
      <c r="H176" s="100">
        <v>1285762286</v>
      </c>
      <c r="I176" s="91" t="s">
        <v>18</v>
      </c>
      <c r="J176" s="90">
        <v>1026308</v>
      </c>
      <c r="K176" s="91" t="s">
        <v>24</v>
      </c>
      <c r="L176" s="91" t="s">
        <v>25</v>
      </c>
      <c r="M176" s="92">
        <v>10478</v>
      </c>
      <c r="N176" s="92">
        <v>18790</v>
      </c>
      <c r="O176" s="93">
        <v>0.55763704097924427</v>
      </c>
      <c r="P176" s="101">
        <f t="shared" si="22"/>
        <v>10478</v>
      </c>
      <c r="Q176" s="102">
        <f t="shared" si="23"/>
        <v>8.5111306646932117E-4</v>
      </c>
      <c r="R176" s="103">
        <f t="shared" si="24"/>
        <v>6.1678344576761562E-4</v>
      </c>
      <c r="S176" s="104">
        <f t="shared" si="25"/>
        <v>412453.65</v>
      </c>
      <c r="T176" s="105">
        <f t="shared" si="26"/>
        <v>98566.93</v>
      </c>
      <c r="U176" s="105">
        <f t="shared" si="27"/>
        <v>147850.39000000001</v>
      </c>
      <c r="V176" s="105">
        <f t="shared" si="28"/>
        <v>149795.9</v>
      </c>
      <c r="W176" s="106">
        <f t="shared" si="29"/>
        <v>808666.87</v>
      </c>
      <c r="X176" s="94"/>
      <c r="Y176" s="107">
        <f t="shared" si="30"/>
        <v>202477.25</v>
      </c>
      <c r="Z176" s="107">
        <f t="shared" si="31"/>
        <v>202477.25</v>
      </c>
      <c r="AA176" s="107">
        <f t="shared" si="32"/>
        <v>404954.5</v>
      </c>
    </row>
    <row r="177" spans="1:27" s="19" customFormat="1" ht="26.1" customHeight="1" x14ac:dyDescent="0.2">
      <c r="A177" s="90">
        <v>4452</v>
      </c>
      <c r="B177" s="90" t="s">
        <v>394</v>
      </c>
      <c r="C177" s="90" t="s">
        <v>395</v>
      </c>
      <c r="D177" s="90" t="s">
        <v>19</v>
      </c>
      <c r="E177" s="90" t="s">
        <v>396</v>
      </c>
      <c r="F177" s="100" t="s">
        <v>110</v>
      </c>
      <c r="G177" s="100">
        <v>676055</v>
      </c>
      <c r="H177" s="100">
        <v>1124241955</v>
      </c>
      <c r="I177" s="91" t="s">
        <v>18</v>
      </c>
      <c r="J177" s="90">
        <v>445204</v>
      </c>
      <c r="K177" s="91" t="s">
        <v>16</v>
      </c>
      <c r="L177" s="91" t="s">
        <v>17</v>
      </c>
      <c r="M177" s="92">
        <v>17074</v>
      </c>
      <c r="N177" s="92">
        <v>24692</v>
      </c>
      <c r="O177" s="93">
        <v>0.69147902154543983</v>
      </c>
      <c r="P177" s="101">
        <f t="shared" si="22"/>
        <v>17074</v>
      </c>
      <c r="Q177" s="102">
        <f t="shared" si="23"/>
        <v>0</v>
      </c>
      <c r="R177" s="103">
        <f t="shared" si="24"/>
        <v>1.0050544524753072E-3</v>
      </c>
      <c r="S177" s="104">
        <f t="shared" si="25"/>
        <v>0</v>
      </c>
      <c r="T177" s="105">
        <f t="shared" si="26"/>
        <v>160615.74</v>
      </c>
      <c r="U177" s="105">
        <f t="shared" si="27"/>
        <v>240923.61</v>
      </c>
      <c r="V177" s="105">
        <f t="shared" si="28"/>
        <v>0</v>
      </c>
      <c r="W177" s="106">
        <f t="shared" si="29"/>
        <v>401539.35</v>
      </c>
      <c r="X177" s="94"/>
      <c r="Y177" s="107">
        <f t="shared" si="30"/>
        <v>0</v>
      </c>
      <c r="Z177" s="107">
        <f t="shared" si="31"/>
        <v>0</v>
      </c>
      <c r="AA177" s="107">
        <f t="shared" si="32"/>
        <v>0</v>
      </c>
    </row>
    <row r="178" spans="1:27" s="19" customFormat="1" ht="26.1" customHeight="1" x14ac:dyDescent="0.2">
      <c r="A178" s="90">
        <v>4455</v>
      </c>
      <c r="B178" s="90" t="s">
        <v>397</v>
      </c>
      <c r="C178" s="90" t="s">
        <v>398</v>
      </c>
      <c r="D178" s="90" t="s">
        <v>26</v>
      </c>
      <c r="E178" s="90" t="s">
        <v>399</v>
      </c>
      <c r="F178" s="100" t="s">
        <v>1546</v>
      </c>
      <c r="G178" s="100">
        <v>675124</v>
      </c>
      <c r="H178" s="100">
        <v>1699013599</v>
      </c>
      <c r="I178" s="91" t="s">
        <v>18</v>
      </c>
      <c r="J178" s="90">
        <v>1026537</v>
      </c>
      <c r="K178" s="91" t="s">
        <v>24</v>
      </c>
      <c r="L178" s="91" t="s">
        <v>25</v>
      </c>
      <c r="M178" s="92">
        <v>13061</v>
      </c>
      <c r="N178" s="92">
        <v>26507</v>
      </c>
      <c r="O178" s="93">
        <v>0.49273776738220093</v>
      </c>
      <c r="P178" s="101">
        <f t="shared" si="22"/>
        <v>13061</v>
      </c>
      <c r="Q178" s="102">
        <f t="shared" si="23"/>
        <v>1.0609264898984352E-3</v>
      </c>
      <c r="R178" s="103">
        <f t="shared" si="24"/>
        <v>7.6883074872788966E-4</v>
      </c>
      <c r="S178" s="104">
        <f t="shared" si="25"/>
        <v>514130.28</v>
      </c>
      <c r="T178" s="105">
        <f t="shared" si="26"/>
        <v>122865.3</v>
      </c>
      <c r="U178" s="105">
        <f t="shared" si="27"/>
        <v>184297.96</v>
      </c>
      <c r="V178" s="105">
        <f t="shared" si="28"/>
        <v>186723.06</v>
      </c>
      <c r="W178" s="106">
        <f t="shared" si="29"/>
        <v>1008016.6000000001</v>
      </c>
      <c r="X178" s="94"/>
      <c r="Y178" s="107">
        <f t="shared" si="30"/>
        <v>252391.23</v>
      </c>
      <c r="Z178" s="107">
        <f t="shared" si="31"/>
        <v>252391.23</v>
      </c>
      <c r="AA178" s="107">
        <f t="shared" si="32"/>
        <v>504782.46</v>
      </c>
    </row>
    <row r="179" spans="1:27" s="19" customFormat="1" ht="26.1" customHeight="1" x14ac:dyDescent="0.2">
      <c r="A179" s="90">
        <v>4456</v>
      </c>
      <c r="B179" s="90" t="s">
        <v>400</v>
      </c>
      <c r="C179" s="90" t="s">
        <v>101</v>
      </c>
      <c r="D179" s="90" t="s">
        <v>26</v>
      </c>
      <c r="E179" s="90" t="s">
        <v>29</v>
      </c>
      <c r="F179" s="100" t="s">
        <v>29</v>
      </c>
      <c r="G179" s="100">
        <v>675818</v>
      </c>
      <c r="H179" s="100">
        <v>1811979115</v>
      </c>
      <c r="I179" s="91" t="s">
        <v>18</v>
      </c>
      <c r="J179" s="90">
        <v>1028677</v>
      </c>
      <c r="K179" s="91" t="s">
        <v>24</v>
      </c>
      <c r="L179" s="91" t="s">
        <v>25</v>
      </c>
      <c r="M179" s="92">
        <v>22167</v>
      </c>
      <c r="N179" s="92">
        <v>35106</v>
      </c>
      <c r="O179" s="93">
        <v>0.63143052469663308</v>
      </c>
      <c r="P179" s="101">
        <f t="shared" si="22"/>
        <v>22167</v>
      </c>
      <c r="Q179" s="102">
        <f t="shared" si="23"/>
        <v>1.8005939439230238E-3</v>
      </c>
      <c r="R179" s="103">
        <f t="shared" si="24"/>
        <v>1.3048519414325954E-3</v>
      </c>
      <c r="S179" s="104">
        <f t="shared" si="25"/>
        <v>872576.83</v>
      </c>
      <c r="T179" s="105">
        <f t="shared" si="26"/>
        <v>208525.78</v>
      </c>
      <c r="U179" s="105">
        <f t="shared" si="27"/>
        <v>312788.67</v>
      </c>
      <c r="V179" s="105">
        <f t="shared" si="28"/>
        <v>316904.53000000003</v>
      </c>
      <c r="W179" s="106">
        <f t="shared" si="29"/>
        <v>1710795.8099999998</v>
      </c>
      <c r="X179" s="94"/>
      <c r="Y179" s="107">
        <f t="shared" si="30"/>
        <v>428355.9</v>
      </c>
      <c r="Z179" s="107">
        <f t="shared" si="31"/>
        <v>428355.9</v>
      </c>
      <c r="AA179" s="107">
        <f t="shared" si="32"/>
        <v>856711.8</v>
      </c>
    </row>
    <row r="180" spans="1:27" s="19" customFormat="1" ht="26.1" customHeight="1" x14ac:dyDescent="0.2">
      <c r="A180" s="90">
        <v>4458</v>
      </c>
      <c r="B180" s="90" t="s">
        <v>401</v>
      </c>
      <c r="C180" s="90" t="s">
        <v>402</v>
      </c>
      <c r="D180" s="90" t="s">
        <v>19</v>
      </c>
      <c r="E180" s="90" t="s">
        <v>403</v>
      </c>
      <c r="F180" s="100" t="s">
        <v>63</v>
      </c>
      <c r="G180" s="100">
        <v>455608</v>
      </c>
      <c r="H180" s="100">
        <v>1740874551</v>
      </c>
      <c r="I180" s="91" t="s">
        <v>46</v>
      </c>
      <c r="J180" s="90">
        <v>1013538</v>
      </c>
      <c r="K180" s="91">
        <v>43709</v>
      </c>
      <c r="L180" s="91">
        <v>44074</v>
      </c>
      <c r="M180" s="92">
        <v>15595</v>
      </c>
      <c r="N180" s="92">
        <v>23570</v>
      </c>
      <c r="O180" s="93">
        <v>0.661646160373356</v>
      </c>
      <c r="P180" s="101">
        <f t="shared" si="22"/>
        <v>15595</v>
      </c>
      <c r="Q180" s="102">
        <f t="shared" si="23"/>
        <v>0</v>
      </c>
      <c r="R180" s="103">
        <f t="shared" si="24"/>
        <v>9.1799368550734542E-4</v>
      </c>
      <c r="S180" s="104">
        <f t="shared" si="25"/>
        <v>0</v>
      </c>
      <c r="T180" s="105">
        <f t="shared" si="26"/>
        <v>146702.73000000001</v>
      </c>
      <c r="U180" s="105">
        <f t="shared" si="27"/>
        <v>220054.1</v>
      </c>
      <c r="V180" s="105">
        <f t="shared" si="28"/>
        <v>0</v>
      </c>
      <c r="W180" s="106">
        <f t="shared" si="29"/>
        <v>366756.83</v>
      </c>
      <c r="X180" s="94"/>
      <c r="Y180" s="107">
        <f t="shared" si="30"/>
        <v>0</v>
      </c>
      <c r="Z180" s="107">
        <f t="shared" si="31"/>
        <v>0</v>
      </c>
      <c r="AA180" s="107">
        <f t="shared" si="32"/>
        <v>0</v>
      </c>
    </row>
    <row r="181" spans="1:27" s="19" customFormat="1" ht="26.1" customHeight="1" x14ac:dyDescent="0.2">
      <c r="A181" s="90">
        <v>4461</v>
      </c>
      <c r="B181" s="90" t="s">
        <v>404</v>
      </c>
      <c r="C181" s="90" t="s">
        <v>55</v>
      </c>
      <c r="D181" s="90" t="s">
        <v>26</v>
      </c>
      <c r="E181" s="90" t="s">
        <v>47</v>
      </c>
      <c r="F181" s="100" t="s">
        <v>47</v>
      </c>
      <c r="G181" s="100">
        <v>675733</v>
      </c>
      <c r="H181" s="100">
        <v>1679087985</v>
      </c>
      <c r="I181" s="91" t="s">
        <v>18</v>
      </c>
      <c r="J181" s="90">
        <v>1030408</v>
      </c>
      <c r="K181" s="91" t="s">
        <v>52</v>
      </c>
      <c r="L181" s="91" t="s">
        <v>53</v>
      </c>
      <c r="M181" s="92">
        <v>27837</v>
      </c>
      <c r="N181" s="92">
        <v>33181</v>
      </c>
      <c r="O181" s="93">
        <v>0.83894397396100173</v>
      </c>
      <c r="P181" s="101">
        <f t="shared" si="22"/>
        <v>27837</v>
      </c>
      <c r="Q181" s="102">
        <f t="shared" si="23"/>
        <v>2.2611599953527863E-3</v>
      </c>
      <c r="R181" s="103">
        <f t="shared" si="24"/>
        <v>1.6386143137844165E-3</v>
      </c>
      <c r="S181" s="104">
        <f t="shared" si="25"/>
        <v>1095769.44</v>
      </c>
      <c r="T181" s="105">
        <f t="shared" si="26"/>
        <v>261863.67999999999</v>
      </c>
      <c r="U181" s="105">
        <f t="shared" si="27"/>
        <v>392795.51</v>
      </c>
      <c r="V181" s="105">
        <f t="shared" si="28"/>
        <v>397964.16</v>
      </c>
      <c r="W181" s="106">
        <f t="shared" si="29"/>
        <v>2148392.79</v>
      </c>
      <c r="X181" s="94"/>
      <c r="Y181" s="107">
        <f t="shared" si="30"/>
        <v>537923.18000000005</v>
      </c>
      <c r="Z181" s="107">
        <f t="shared" si="31"/>
        <v>537923.18000000005</v>
      </c>
      <c r="AA181" s="107">
        <f t="shared" si="32"/>
        <v>1075846.3600000001</v>
      </c>
    </row>
    <row r="182" spans="1:27" s="19" customFormat="1" ht="26.1" customHeight="1" x14ac:dyDescent="0.2">
      <c r="A182" s="90">
        <v>4466</v>
      </c>
      <c r="B182" s="90" t="s">
        <v>405</v>
      </c>
      <c r="C182" s="90" t="s">
        <v>406</v>
      </c>
      <c r="D182" s="90" t="s">
        <v>26</v>
      </c>
      <c r="E182" s="90" t="s">
        <v>110</v>
      </c>
      <c r="F182" s="100" t="s">
        <v>110</v>
      </c>
      <c r="G182" s="100">
        <v>455538</v>
      </c>
      <c r="H182" s="100">
        <v>1659769420</v>
      </c>
      <c r="I182" s="91" t="s">
        <v>18</v>
      </c>
      <c r="J182" s="90">
        <v>1026515</v>
      </c>
      <c r="K182" s="91" t="s">
        <v>34</v>
      </c>
      <c r="L182" s="91" t="s">
        <v>35</v>
      </c>
      <c r="M182" s="92">
        <v>22274</v>
      </c>
      <c r="N182" s="92">
        <v>31017</v>
      </c>
      <c r="O182" s="93">
        <v>0.71812232001805465</v>
      </c>
      <c r="P182" s="101">
        <f t="shared" si="22"/>
        <v>22274</v>
      </c>
      <c r="Q182" s="102">
        <f t="shared" si="23"/>
        <v>1.8092854020364249E-3</v>
      </c>
      <c r="R182" s="103">
        <f t="shared" si="24"/>
        <v>1.3111504553376474E-3</v>
      </c>
      <c r="S182" s="104">
        <f t="shared" si="25"/>
        <v>876788.75</v>
      </c>
      <c r="T182" s="105">
        <f t="shared" si="26"/>
        <v>209532.33</v>
      </c>
      <c r="U182" s="105">
        <f t="shared" si="27"/>
        <v>314298.5</v>
      </c>
      <c r="V182" s="105">
        <f t="shared" si="28"/>
        <v>318434.23</v>
      </c>
      <c r="W182" s="106">
        <f t="shared" si="29"/>
        <v>1719053.81</v>
      </c>
      <c r="X182" s="94"/>
      <c r="Y182" s="107">
        <f t="shared" si="30"/>
        <v>430423.57</v>
      </c>
      <c r="Z182" s="107">
        <f t="shared" si="31"/>
        <v>430423.57</v>
      </c>
      <c r="AA182" s="107">
        <f t="shared" si="32"/>
        <v>860847.14</v>
      </c>
    </row>
    <row r="183" spans="1:27" s="19" customFormat="1" ht="26.1" customHeight="1" x14ac:dyDescent="0.2">
      <c r="A183" s="90">
        <v>4470</v>
      </c>
      <c r="B183" s="90" t="s">
        <v>407</v>
      </c>
      <c r="C183" s="90" t="s">
        <v>408</v>
      </c>
      <c r="D183" s="90" t="s">
        <v>19</v>
      </c>
      <c r="E183" s="90" t="s">
        <v>409</v>
      </c>
      <c r="F183" s="100" t="s">
        <v>1547</v>
      </c>
      <c r="G183" s="100">
        <v>675801</v>
      </c>
      <c r="H183" s="100">
        <v>1144821182</v>
      </c>
      <c r="I183" s="91" t="s">
        <v>46</v>
      </c>
      <c r="J183" s="90">
        <v>1021085</v>
      </c>
      <c r="K183" s="91">
        <v>43831</v>
      </c>
      <c r="L183" s="91">
        <v>44196</v>
      </c>
      <c r="M183" s="92">
        <v>15950</v>
      </c>
      <c r="N183" s="92">
        <v>21440</v>
      </c>
      <c r="O183" s="93">
        <v>0.74393656716417911</v>
      </c>
      <c r="P183" s="101">
        <f t="shared" si="22"/>
        <v>15950</v>
      </c>
      <c r="Q183" s="102">
        <f t="shared" si="23"/>
        <v>0</v>
      </c>
      <c r="R183" s="103">
        <f t="shared" si="24"/>
        <v>9.3889062416429366E-4</v>
      </c>
      <c r="S183" s="104">
        <f t="shared" si="25"/>
        <v>0</v>
      </c>
      <c r="T183" s="105">
        <f t="shared" si="26"/>
        <v>150042.23000000001</v>
      </c>
      <c r="U183" s="105">
        <f t="shared" si="27"/>
        <v>225063.35</v>
      </c>
      <c r="V183" s="105">
        <f t="shared" si="28"/>
        <v>0</v>
      </c>
      <c r="W183" s="106">
        <f t="shared" si="29"/>
        <v>375105.58</v>
      </c>
      <c r="X183" s="94"/>
      <c r="Y183" s="107">
        <f t="shared" si="30"/>
        <v>0</v>
      </c>
      <c r="Z183" s="107">
        <f t="shared" si="31"/>
        <v>0</v>
      </c>
      <c r="AA183" s="107">
        <f t="shared" si="32"/>
        <v>0</v>
      </c>
    </row>
    <row r="184" spans="1:27" s="19" customFormat="1" ht="26.1" customHeight="1" x14ac:dyDescent="0.2">
      <c r="A184" s="90">
        <v>4472</v>
      </c>
      <c r="B184" s="90" t="s">
        <v>410</v>
      </c>
      <c r="C184" s="90" t="s">
        <v>411</v>
      </c>
      <c r="D184" s="90" t="s">
        <v>19</v>
      </c>
      <c r="E184" s="90" t="s">
        <v>110</v>
      </c>
      <c r="F184" s="100" t="s">
        <v>110</v>
      </c>
      <c r="G184" s="100">
        <v>675595</v>
      </c>
      <c r="H184" s="100">
        <v>1114502127</v>
      </c>
      <c r="I184" s="91" t="s">
        <v>46</v>
      </c>
      <c r="J184" s="90">
        <v>1004117</v>
      </c>
      <c r="K184" s="91">
        <v>43831</v>
      </c>
      <c r="L184" s="91">
        <v>44196</v>
      </c>
      <c r="M184" s="92">
        <v>10176</v>
      </c>
      <c r="N184" s="92">
        <v>12548</v>
      </c>
      <c r="O184" s="93">
        <v>0.81096589097864202</v>
      </c>
      <c r="P184" s="101">
        <f t="shared" si="22"/>
        <v>10176</v>
      </c>
      <c r="Q184" s="102">
        <f t="shared" si="23"/>
        <v>0</v>
      </c>
      <c r="R184" s="103">
        <f t="shared" si="24"/>
        <v>5.9900633175522585E-4</v>
      </c>
      <c r="S184" s="104">
        <f t="shared" si="25"/>
        <v>0</v>
      </c>
      <c r="T184" s="105">
        <f t="shared" si="26"/>
        <v>95726</v>
      </c>
      <c r="U184" s="105">
        <f t="shared" si="27"/>
        <v>143589.01</v>
      </c>
      <c r="V184" s="105">
        <f t="shared" si="28"/>
        <v>0</v>
      </c>
      <c r="W184" s="106">
        <f t="shared" si="29"/>
        <v>239315.01</v>
      </c>
      <c r="X184" s="94"/>
      <c r="Y184" s="107">
        <f t="shared" si="30"/>
        <v>0</v>
      </c>
      <c r="Z184" s="107">
        <f t="shared" si="31"/>
        <v>0</v>
      </c>
      <c r="AA184" s="107">
        <f t="shared" si="32"/>
        <v>0</v>
      </c>
    </row>
    <row r="185" spans="1:27" s="19" customFormat="1" ht="26.1" customHeight="1" x14ac:dyDescent="0.2">
      <c r="A185" s="90">
        <v>4481</v>
      </c>
      <c r="B185" s="90" t="s">
        <v>412</v>
      </c>
      <c r="C185" s="90" t="s">
        <v>92</v>
      </c>
      <c r="D185" s="90" t="s">
        <v>26</v>
      </c>
      <c r="E185" s="90" t="s">
        <v>96</v>
      </c>
      <c r="F185" s="100" t="s">
        <v>20</v>
      </c>
      <c r="G185" s="100">
        <v>675641</v>
      </c>
      <c r="H185" s="100">
        <v>1316290588</v>
      </c>
      <c r="I185" s="91" t="s">
        <v>18</v>
      </c>
      <c r="J185" s="90">
        <v>1026614</v>
      </c>
      <c r="K185" s="91" t="s">
        <v>52</v>
      </c>
      <c r="L185" s="91" t="s">
        <v>53</v>
      </c>
      <c r="M185" s="92">
        <v>13914</v>
      </c>
      <c r="N185" s="92">
        <v>28711</v>
      </c>
      <c r="O185" s="93">
        <v>0.48462261850858557</v>
      </c>
      <c r="P185" s="101">
        <f t="shared" si="22"/>
        <v>13914</v>
      </c>
      <c r="Q185" s="102">
        <f t="shared" si="23"/>
        <v>1.1302144690641472E-3</v>
      </c>
      <c r="R185" s="103">
        <f t="shared" si="24"/>
        <v>8.190422661205005E-4</v>
      </c>
      <c r="S185" s="104">
        <f t="shared" si="25"/>
        <v>547707.57999999996</v>
      </c>
      <c r="T185" s="105">
        <f t="shared" si="26"/>
        <v>130889.51</v>
      </c>
      <c r="U185" s="105">
        <f t="shared" si="27"/>
        <v>196334.26</v>
      </c>
      <c r="V185" s="105">
        <f t="shared" si="28"/>
        <v>198917.75</v>
      </c>
      <c r="W185" s="106">
        <f t="shared" si="29"/>
        <v>1073849.1000000001</v>
      </c>
      <c r="X185" s="94"/>
      <c r="Y185" s="107">
        <f t="shared" si="30"/>
        <v>268874.63</v>
      </c>
      <c r="Z185" s="107">
        <f t="shared" si="31"/>
        <v>268874.63</v>
      </c>
      <c r="AA185" s="107">
        <f t="shared" si="32"/>
        <v>537749.26</v>
      </c>
    </row>
    <row r="186" spans="1:27" s="19" customFormat="1" ht="26.1" customHeight="1" x14ac:dyDescent="0.2">
      <c r="A186" s="90">
        <v>4483</v>
      </c>
      <c r="B186" s="90" t="s">
        <v>413</v>
      </c>
      <c r="C186" s="90" t="s">
        <v>414</v>
      </c>
      <c r="D186" s="90" t="s">
        <v>19</v>
      </c>
      <c r="E186" s="90" t="s">
        <v>415</v>
      </c>
      <c r="F186" s="100" t="s">
        <v>37</v>
      </c>
      <c r="G186" s="100">
        <v>675513</v>
      </c>
      <c r="H186" s="100">
        <v>1659976975</v>
      </c>
      <c r="I186" s="91" t="s">
        <v>46</v>
      </c>
      <c r="J186" s="90">
        <v>1001123</v>
      </c>
      <c r="K186" s="91">
        <v>43831</v>
      </c>
      <c r="L186" s="91">
        <v>44196</v>
      </c>
      <c r="M186" s="92">
        <v>11010</v>
      </c>
      <c r="N186" s="92">
        <v>13859</v>
      </c>
      <c r="O186" s="93">
        <v>0.79442961252615629</v>
      </c>
      <c r="P186" s="101">
        <f t="shared" si="22"/>
        <v>11010</v>
      </c>
      <c r="Q186" s="102">
        <f t="shared" si="23"/>
        <v>0</v>
      </c>
      <c r="R186" s="103">
        <f t="shared" si="24"/>
        <v>6.4809942144507043E-4</v>
      </c>
      <c r="S186" s="104">
        <f t="shared" si="25"/>
        <v>0</v>
      </c>
      <c r="T186" s="105">
        <f t="shared" si="26"/>
        <v>103571.47</v>
      </c>
      <c r="U186" s="105">
        <f t="shared" si="27"/>
        <v>155357.21</v>
      </c>
      <c r="V186" s="105">
        <f t="shared" si="28"/>
        <v>0</v>
      </c>
      <c r="W186" s="106">
        <f t="shared" si="29"/>
        <v>258928.68</v>
      </c>
      <c r="X186" s="94"/>
      <c r="Y186" s="107">
        <f t="shared" si="30"/>
        <v>0</v>
      </c>
      <c r="Z186" s="107">
        <f t="shared" si="31"/>
        <v>0</v>
      </c>
      <c r="AA186" s="107">
        <f t="shared" si="32"/>
        <v>0</v>
      </c>
    </row>
    <row r="187" spans="1:27" s="19" customFormat="1" ht="26.1" customHeight="1" x14ac:dyDescent="0.2">
      <c r="A187" s="90">
        <v>4484</v>
      </c>
      <c r="B187" s="90" t="s">
        <v>416</v>
      </c>
      <c r="C187" s="90" t="s">
        <v>101</v>
      </c>
      <c r="D187" s="90" t="s">
        <v>26</v>
      </c>
      <c r="E187" s="90" t="s">
        <v>417</v>
      </c>
      <c r="F187" s="100" t="s">
        <v>1547</v>
      </c>
      <c r="G187" s="100">
        <v>455646</v>
      </c>
      <c r="H187" s="100">
        <v>1629486717</v>
      </c>
      <c r="I187" s="91" t="s">
        <v>18</v>
      </c>
      <c r="J187" s="90">
        <v>1026138</v>
      </c>
      <c r="K187" s="91" t="s">
        <v>24</v>
      </c>
      <c r="L187" s="91" t="s">
        <v>25</v>
      </c>
      <c r="M187" s="92">
        <v>23907</v>
      </c>
      <c r="N187" s="92">
        <v>40028</v>
      </c>
      <c r="O187" s="93">
        <v>0.59725692015589082</v>
      </c>
      <c r="P187" s="101">
        <f t="shared" si="22"/>
        <v>23907.000000000004</v>
      </c>
      <c r="Q187" s="102">
        <f t="shared" si="23"/>
        <v>1.9419316739914168E-3</v>
      </c>
      <c r="R187" s="103">
        <f t="shared" si="24"/>
        <v>1.4072763731596096E-3</v>
      </c>
      <c r="S187" s="104">
        <f t="shared" si="25"/>
        <v>941069.8</v>
      </c>
      <c r="T187" s="105">
        <f t="shared" si="26"/>
        <v>224894.02</v>
      </c>
      <c r="U187" s="105">
        <f t="shared" si="27"/>
        <v>337341.03</v>
      </c>
      <c r="V187" s="105">
        <f t="shared" si="28"/>
        <v>341779.97</v>
      </c>
      <c r="W187" s="106">
        <f t="shared" si="29"/>
        <v>1845084.82</v>
      </c>
      <c r="X187" s="94"/>
      <c r="Y187" s="107">
        <f t="shared" si="30"/>
        <v>461979.72</v>
      </c>
      <c r="Z187" s="107">
        <f t="shared" si="31"/>
        <v>461979.72</v>
      </c>
      <c r="AA187" s="107">
        <f t="shared" si="32"/>
        <v>923959.44</v>
      </c>
    </row>
    <row r="188" spans="1:27" s="19" customFormat="1" ht="26.1" customHeight="1" x14ac:dyDescent="0.2">
      <c r="A188" s="90">
        <v>4491</v>
      </c>
      <c r="B188" s="90" t="s">
        <v>418</v>
      </c>
      <c r="C188" s="90" t="s">
        <v>419</v>
      </c>
      <c r="D188" s="90" t="s">
        <v>26</v>
      </c>
      <c r="E188" s="90" t="s">
        <v>36</v>
      </c>
      <c r="F188" s="100" t="s">
        <v>36</v>
      </c>
      <c r="G188" s="100">
        <v>675842</v>
      </c>
      <c r="H188" s="100">
        <v>1053624817</v>
      </c>
      <c r="I188" s="91" t="s">
        <v>18</v>
      </c>
      <c r="J188" s="90">
        <v>1029387</v>
      </c>
      <c r="K188" s="91" t="s">
        <v>52</v>
      </c>
      <c r="L188" s="91" t="s">
        <v>53</v>
      </c>
      <c r="M188" s="92">
        <v>12490</v>
      </c>
      <c r="N188" s="92">
        <v>17267</v>
      </c>
      <c r="O188" s="93">
        <v>0.72334510916777672</v>
      </c>
      <c r="P188" s="101">
        <f t="shared" si="22"/>
        <v>12490</v>
      </c>
      <c r="Q188" s="102">
        <f t="shared" si="23"/>
        <v>1.0145449704334626E-3</v>
      </c>
      <c r="R188" s="103">
        <f t="shared" si="24"/>
        <v>7.3521905302896724E-4</v>
      </c>
      <c r="S188" s="104">
        <f t="shared" si="25"/>
        <v>491653.57</v>
      </c>
      <c r="T188" s="105">
        <f t="shared" si="26"/>
        <v>117493.89</v>
      </c>
      <c r="U188" s="105">
        <f t="shared" si="27"/>
        <v>176240.83</v>
      </c>
      <c r="V188" s="105">
        <f t="shared" si="28"/>
        <v>178559.91</v>
      </c>
      <c r="W188" s="106">
        <f t="shared" si="29"/>
        <v>963948.2</v>
      </c>
      <c r="X188" s="94"/>
      <c r="Y188" s="107">
        <f t="shared" si="30"/>
        <v>241357.2</v>
      </c>
      <c r="Z188" s="107">
        <f t="shared" si="31"/>
        <v>241357.2</v>
      </c>
      <c r="AA188" s="107">
        <f t="shared" si="32"/>
        <v>482714.4</v>
      </c>
    </row>
    <row r="189" spans="1:27" s="19" customFormat="1" ht="26.1" customHeight="1" x14ac:dyDescent="0.2">
      <c r="A189" s="90">
        <v>4493</v>
      </c>
      <c r="B189" s="90" t="s">
        <v>420</v>
      </c>
      <c r="C189" s="90" t="s">
        <v>32</v>
      </c>
      <c r="D189" s="90" t="s">
        <v>26</v>
      </c>
      <c r="E189" s="90" t="s">
        <v>33</v>
      </c>
      <c r="F189" s="100" t="s">
        <v>1545</v>
      </c>
      <c r="G189" s="100">
        <v>455628</v>
      </c>
      <c r="H189" s="100">
        <v>1225159809</v>
      </c>
      <c r="I189" s="91" t="s">
        <v>18</v>
      </c>
      <c r="J189" s="90">
        <v>1026595</v>
      </c>
      <c r="K189" s="91" t="s">
        <v>34</v>
      </c>
      <c r="L189" s="91" t="s">
        <v>35</v>
      </c>
      <c r="M189" s="92">
        <v>21412</v>
      </c>
      <c r="N189" s="92">
        <v>43640</v>
      </c>
      <c r="O189" s="93">
        <v>0.49065077910174154</v>
      </c>
      <c r="P189" s="101">
        <f t="shared" si="22"/>
        <v>21412</v>
      </c>
      <c r="Q189" s="102">
        <f t="shared" si="23"/>
        <v>1.7392663656462211E-3</v>
      </c>
      <c r="R189" s="103">
        <f t="shared" si="24"/>
        <v>1.2604091564016211E-3</v>
      </c>
      <c r="S189" s="104">
        <f t="shared" si="25"/>
        <v>842857.18</v>
      </c>
      <c r="T189" s="105">
        <f t="shared" si="26"/>
        <v>201423.47</v>
      </c>
      <c r="U189" s="105">
        <f t="shared" si="27"/>
        <v>302135.2</v>
      </c>
      <c r="V189" s="105">
        <f t="shared" si="28"/>
        <v>306110.88</v>
      </c>
      <c r="W189" s="106">
        <f t="shared" si="29"/>
        <v>1652526.73</v>
      </c>
      <c r="X189" s="94"/>
      <c r="Y189" s="107">
        <f t="shared" si="30"/>
        <v>413766.25</v>
      </c>
      <c r="Z189" s="107">
        <f t="shared" si="31"/>
        <v>413766.25</v>
      </c>
      <c r="AA189" s="107">
        <f t="shared" si="32"/>
        <v>827532.5</v>
      </c>
    </row>
    <row r="190" spans="1:27" s="19" customFormat="1" ht="26.1" customHeight="1" x14ac:dyDescent="0.2">
      <c r="A190" s="90">
        <v>4498</v>
      </c>
      <c r="B190" s="90" t="s">
        <v>421</v>
      </c>
      <c r="C190" s="84" t="s">
        <v>95</v>
      </c>
      <c r="D190" s="84" t="s">
        <v>26</v>
      </c>
      <c r="E190" s="90" t="s">
        <v>165</v>
      </c>
      <c r="F190" s="100" t="s">
        <v>1545</v>
      </c>
      <c r="G190" s="100">
        <v>675377</v>
      </c>
      <c r="H190" s="100">
        <v>1255452710</v>
      </c>
      <c r="I190" s="91" t="s">
        <v>18</v>
      </c>
      <c r="J190" s="90">
        <v>1013462</v>
      </c>
      <c r="K190" s="91" t="s">
        <v>24</v>
      </c>
      <c r="L190" s="91" t="s">
        <v>25</v>
      </c>
      <c r="M190" s="92">
        <v>7825</v>
      </c>
      <c r="N190" s="92">
        <v>12491</v>
      </c>
      <c r="O190" s="93">
        <v>0.62645104475222158</v>
      </c>
      <c r="P190" s="101">
        <f t="shared" si="22"/>
        <v>7825.0000000000009</v>
      </c>
      <c r="Q190" s="102">
        <f t="shared" si="23"/>
        <v>6.3561364240527192E-4</v>
      </c>
      <c r="R190" s="103">
        <f t="shared" si="24"/>
        <v>4.606156196918871E-4</v>
      </c>
      <c r="S190" s="104">
        <f t="shared" si="25"/>
        <v>308021.55</v>
      </c>
      <c r="T190" s="105">
        <f t="shared" si="26"/>
        <v>73610.06</v>
      </c>
      <c r="U190" s="105">
        <f t="shared" si="27"/>
        <v>110415.09</v>
      </c>
      <c r="V190" s="105">
        <f t="shared" si="28"/>
        <v>111868</v>
      </c>
      <c r="W190" s="106">
        <f t="shared" si="29"/>
        <v>603914.69999999995</v>
      </c>
      <c r="X190" s="94"/>
      <c r="Y190" s="107">
        <f t="shared" si="30"/>
        <v>151210.57999999999</v>
      </c>
      <c r="Z190" s="107">
        <f t="shared" si="31"/>
        <v>151210.57999999999</v>
      </c>
      <c r="AA190" s="107">
        <f t="shared" si="32"/>
        <v>302421.15999999997</v>
      </c>
    </row>
    <row r="191" spans="1:27" s="19" customFormat="1" ht="26.1" customHeight="1" x14ac:dyDescent="0.2">
      <c r="A191" s="90">
        <v>4501</v>
      </c>
      <c r="B191" s="90" t="s">
        <v>424</v>
      </c>
      <c r="C191" s="90" t="s">
        <v>51</v>
      </c>
      <c r="D191" s="90" t="s">
        <v>26</v>
      </c>
      <c r="E191" s="90" t="s">
        <v>425</v>
      </c>
      <c r="F191" s="100" t="s">
        <v>29</v>
      </c>
      <c r="G191" s="100">
        <v>675700</v>
      </c>
      <c r="H191" s="100">
        <v>1396144770</v>
      </c>
      <c r="I191" s="91" t="s">
        <v>18</v>
      </c>
      <c r="J191" s="90">
        <v>1026275</v>
      </c>
      <c r="K191" s="91" t="s">
        <v>52</v>
      </c>
      <c r="L191" s="91" t="s">
        <v>53</v>
      </c>
      <c r="M191" s="92">
        <v>13919</v>
      </c>
      <c r="N191" s="92">
        <v>24973</v>
      </c>
      <c r="O191" s="93">
        <v>0.55736195090697949</v>
      </c>
      <c r="P191" s="101">
        <f t="shared" si="22"/>
        <v>13919</v>
      </c>
      <c r="Q191" s="102">
        <f t="shared" si="23"/>
        <v>1.1306206119666427E-3</v>
      </c>
      <c r="R191" s="103">
        <f t="shared" si="24"/>
        <v>8.1933658920017578E-4</v>
      </c>
      <c r="S191" s="104">
        <f t="shared" si="25"/>
        <v>547904.4</v>
      </c>
      <c r="T191" s="105">
        <f t="shared" si="26"/>
        <v>130936.54</v>
      </c>
      <c r="U191" s="105">
        <f t="shared" si="27"/>
        <v>196404.81</v>
      </c>
      <c r="V191" s="105">
        <f t="shared" si="28"/>
        <v>198989.23</v>
      </c>
      <c r="W191" s="106">
        <f t="shared" si="29"/>
        <v>1074234.98</v>
      </c>
      <c r="X191" s="94"/>
      <c r="Y191" s="107">
        <f t="shared" si="30"/>
        <v>268971.25</v>
      </c>
      <c r="Z191" s="107">
        <f t="shared" si="31"/>
        <v>268971.25</v>
      </c>
      <c r="AA191" s="107">
        <f t="shared" si="32"/>
        <v>537942.5</v>
      </c>
    </row>
    <row r="192" spans="1:27" s="19" customFormat="1" ht="26.1" customHeight="1" x14ac:dyDescent="0.2">
      <c r="A192" s="90">
        <v>4502</v>
      </c>
      <c r="B192" s="90" t="s">
        <v>426</v>
      </c>
      <c r="C192" s="90" t="s">
        <v>427</v>
      </c>
      <c r="D192" s="90" t="s">
        <v>26</v>
      </c>
      <c r="E192" s="90" t="s">
        <v>174</v>
      </c>
      <c r="F192" s="100" t="s">
        <v>20</v>
      </c>
      <c r="G192" s="100">
        <v>675502</v>
      </c>
      <c r="H192" s="100">
        <v>1811018286</v>
      </c>
      <c r="I192" s="91" t="s">
        <v>18</v>
      </c>
      <c r="J192" s="90">
        <v>1026686</v>
      </c>
      <c r="K192" s="91" t="s">
        <v>24</v>
      </c>
      <c r="L192" s="91" t="s">
        <v>25</v>
      </c>
      <c r="M192" s="92">
        <v>9807</v>
      </c>
      <c r="N192" s="92">
        <v>15470</v>
      </c>
      <c r="O192" s="93">
        <v>0.63393665158371038</v>
      </c>
      <c r="P192" s="101">
        <f t="shared" si="22"/>
        <v>9807</v>
      </c>
      <c r="Q192" s="102">
        <f t="shared" si="23"/>
        <v>7.96608688954441E-4</v>
      </c>
      <c r="R192" s="103">
        <f t="shared" si="24"/>
        <v>5.7728528847518674E-4</v>
      </c>
      <c r="S192" s="104">
        <f t="shared" si="25"/>
        <v>386040.55</v>
      </c>
      <c r="T192" s="105">
        <f t="shared" si="26"/>
        <v>92254.81</v>
      </c>
      <c r="U192" s="105">
        <f t="shared" si="27"/>
        <v>138382.21</v>
      </c>
      <c r="V192" s="105">
        <f t="shared" si="28"/>
        <v>140203.13</v>
      </c>
      <c r="W192" s="106">
        <f t="shared" si="29"/>
        <v>756880.7</v>
      </c>
      <c r="X192" s="94"/>
      <c r="Y192" s="107">
        <f t="shared" si="30"/>
        <v>189510.82</v>
      </c>
      <c r="Z192" s="107">
        <f t="shared" si="31"/>
        <v>189510.82</v>
      </c>
      <c r="AA192" s="107">
        <f t="shared" si="32"/>
        <v>379021.64</v>
      </c>
    </row>
    <row r="193" spans="1:27" s="19" customFormat="1" ht="26.1" customHeight="1" x14ac:dyDescent="0.2">
      <c r="A193" s="90">
        <v>4509</v>
      </c>
      <c r="B193" s="90" t="s">
        <v>428</v>
      </c>
      <c r="C193" s="90" t="s">
        <v>429</v>
      </c>
      <c r="D193" s="90" t="s">
        <v>19</v>
      </c>
      <c r="E193" s="90" t="s">
        <v>430</v>
      </c>
      <c r="F193" s="100" t="s">
        <v>36</v>
      </c>
      <c r="G193" s="100">
        <v>675978</v>
      </c>
      <c r="H193" s="100">
        <v>1790222693</v>
      </c>
      <c r="I193" s="91" t="s">
        <v>18</v>
      </c>
      <c r="J193" s="90">
        <v>1028591</v>
      </c>
      <c r="K193" s="91" t="s">
        <v>16</v>
      </c>
      <c r="L193" s="91" t="s">
        <v>17</v>
      </c>
      <c r="M193" s="92">
        <v>11578</v>
      </c>
      <c r="N193" s="92">
        <v>16168</v>
      </c>
      <c r="O193" s="93">
        <v>0.7161058881741712</v>
      </c>
      <c r="P193" s="101">
        <f t="shared" si="22"/>
        <v>11578</v>
      </c>
      <c r="Q193" s="102">
        <f t="shared" si="23"/>
        <v>0</v>
      </c>
      <c r="R193" s="103">
        <f t="shared" si="24"/>
        <v>6.8153452329618755E-4</v>
      </c>
      <c r="S193" s="104">
        <f t="shared" si="25"/>
        <v>0</v>
      </c>
      <c r="T193" s="105">
        <f t="shared" si="26"/>
        <v>108914.67</v>
      </c>
      <c r="U193" s="105">
        <f t="shared" si="27"/>
        <v>163372</v>
      </c>
      <c r="V193" s="105">
        <f t="shared" si="28"/>
        <v>0</v>
      </c>
      <c r="W193" s="106">
        <f t="shared" si="29"/>
        <v>272286.67</v>
      </c>
      <c r="X193" s="94"/>
      <c r="Y193" s="107">
        <f t="shared" si="30"/>
        <v>0</v>
      </c>
      <c r="Z193" s="107">
        <f t="shared" si="31"/>
        <v>0</v>
      </c>
      <c r="AA193" s="107">
        <f t="shared" si="32"/>
        <v>0</v>
      </c>
    </row>
    <row r="194" spans="1:27" s="19" customFormat="1" ht="26.1" customHeight="1" x14ac:dyDescent="0.2">
      <c r="A194" s="90">
        <v>4514</v>
      </c>
      <c r="B194" s="90" t="s">
        <v>432</v>
      </c>
      <c r="C194" s="90" t="s">
        <v>205</v>
      </c>
      <c r="D194" s="90" t="s">
        <v>26</v>
      </c>
      <c r="E194" s="90" t="s">
        <v>433</v>
      </c>
      <c r="F194" s="100" t="s">
        <v>36</v>
      </c>
      <c r="G194" s="100">
        <v>675485</v>
      </c>
      <c r="H194" s="100">
        <v>1174957732</v>
      </c>
      <c r="I194" s="91" t="s">
        <v>18</v>
      </c>
      <c r="J194" s="90">
        <v>1025439</v>
      </c>
      <c r="K194" s="91" t="s">
        <v>24</v>
      </c>
      <c r="L194" s="91" t="s">
        <v>25</v>
      </c>
      <c r="M194" s="92">
        <v>5621</v>
      </c>
      <c r="N194" s="92">
        <v>8352</v>
      </c>
      <c r="O194" s="93">
        <v>0.67301245210727967</v>
      </c>
      <c r="P194" s="101">
        <f t="shared" si="22"/>
        <v>5621</v>
      </c>
      <c r="Q194" s="102">
        <f t="shared" si="23"/>
        <v>4.5658585098530774E-4</v>
      </c>
      <c r="R194" s="103">
        <f t="shared" si="24"/>
        <v>3.3087800617100278E-4</v>
      </c>
      <c r="S194" s="104">
        <f t="shared" si="25"/>
        <v>221263.79</v>
      </c>
      <c r="T194" s="105">
        <f t="shared" si="26"/>
        <v>52876.95</v>
      </c>
      <c r="U194" s="105">
        <f t="shared" si="27"/>
        <v>79315.429999999993</v>
      </c>
      <c r="V194" s="105">
        <f t="shared" si="28"/>
        <v>80359.11</v>
      </c>
      <c r="W194" s="106">
        <f t="shared" si="29"/>
        <v>433815.27999999997</v>
      </c>
      <c r="X194" s="94"/>
      <c r="Y194" s="107">
        <f t="shared" si="30"/>
        <v>108620.4</v>
      </c>
      <c r="Z194" s="107">
        <f t="shared" si="31"/>
        <v>108620.4</v>
      </c>
      <c r="AA194" s="107">
        <f t="shared" si="32"/>
        <v>217240.8</v>
      </c>
    </row>
    <row r="195" spans="1:27" s="19" customFormat="1" ht="26.1" customHeight="1" x14ac:dyDescent="0.2">
      <c r="A195" s="90">
        <v>4516</v>
      </c>
      <c r="B195" s="90" t="s">
        <v>434</v>
      </c>
      <c r="C195" s="90" t="s">
        <v>435</v>
      </c>
      <c r="D195" s="90" t="s">
        <v>19</v>
      </c>
      <c r="E195" s="90" t="s">
        <v>293</v>
      </c>
      <c r="F195" s="100" t="s">
        <v>37</v>
      </c>
      <c r="G195" s="100">
        <v>675708</v>
      </c>
      <c r="H195" s="100">
        <v>1679160089</v>
      </c>
      <c r="I195" s="91" t="s">
        <v>46</v>
      </c>
      <c r="J195" s="90">
        <v>1004875</v>
      </c>
      <c r="K195" s="91">
        <v>43831</v>
      </c>
      <c r="L195" s="91">
        <v>44196</v>
      </c>
      <c r="M195" s="92">
        <v>10463</v>
      </c>
      <c r="N195" s="92">
        <v>13813</v>
      </c>
      <c r="O195" s="93">
        <v>0.75747484253963659</v>
      </c>
      <c r="P195" s="101">
        <f t="shared" si="22"/>
        <v>10463</v>
      </c>
      <c r="Q195" s="102">
        <f t="shared" si="23"/>
        <v>0</v>
      </c>
      <c r="R195" s="103">
        <f t="shared" si="24"/>
        <v>6.1590047652858965E-4</v>
      </c>
      <c r="S195" s="104">
        <f t="shared" si="25"/>
        <v>0</v>
      </c>
      <c r="T195" s="105">
        <f t="shared" si="26"/>
        <v>98425.82</v>
      </c>
      <c r="U195" s="105">
        <f t="shared" si="27"/>
        <v>147638.74</v>
      </c>
      <c r="V195" s="105">
        <f t="shared" si="28"/>
        <v>0</v>
      </c>
      <c r="W195" s="106">
        <f t="shared" si="29"/>
        <v>246064.56</v>
      </c>
      <c r="X195" s="94"/>
      <c r="Y195" s="107">
        <f t="shared" si="30"/>
        <v>0</v>
      </c>
      <c r="Z195" s="107">
        <f t="shared" si="31"/>
        <v>0</v>
      </c>
      <c r="AA195" s="107">
        <f t="shared" si="32"/>
        <v>0</v>
      </c>
    </row>
    <row r="196" spans="1:27" s="19" customFormat="1" ht="26.1" customHeight="1" x14ac:dyDescent="0.2">
      <c r="A196" s="90">
        <v>4522</v>
      </c>
      <c r="B196" s="90" t="s">
        <v>437</v>
      </c>
      <c r="C196" s="90" t="s">
        <v>55</v>
      </c>
      <c r="D196" s="90" t="s">
        <v>26</v>
      </c>
      <c r="E196" s="90" t="s">
        <v>438</v>
      </c>
      <c r="F196" s="100" t="s">
        <v>47</v>
      </c>
      <c r="G196" s="100">
        <v>676117</v>
      </c>
      <c r="H196" s="100">
        <v>115492112</v>
      </c>
      <c r="I196" s="91" t="s">
        <v>46</v>
      </c>
      <c r="J196" s="90">
        <v>1029535</v>
      </c>
      <c r="K196" s="91">
        <v>43831</v>
      </c>
      <c r="L196" s="91">
        <v>44074</v>
      </c>
      <c r="M196" s="92">
        <v>6100</v>
      </c>
      <c r="N196" s="92">
        <v>11718</v>
      </c>
      <c r="O196" s="93">
        <v>0.52056664959890764</v>
      </c>
      <c r="P196" s="101">
        <f t="shared" si="22"/>
        <v>9162.5514403292182</v>
      </c>
      <c r="Q196" s="102">
        <f t="shared" si="23"/>
        <v>7.4426104724770908E-4</v>
      </c>
      <c r="R196" s="103">
        <f t="shared" si="24"/>
        <v>5.3935007152026006E-4</v>
      </c>
      <c r="S196" s="104">
        <f t="shared" si="25"/>
        <v>360672.62</v>
      </c>
      <c r="T196" s="105">
        <f t="shared" si="26"/>
        <v>86192.46</v>
      </c>
      <c r="U196" s="105">
        <f t="shared" si="27"/>
        <v>129288.68</v>
      </c>
      <c r="V196" s="105">
        <f t="shared" si="28"/>
        <v>130989.94</v>
      </c>
      <c r="W196" s="106">
        <f t="shared" si="29"/>
        <v>707143.7</v>
      </c>
      <c r="X196" s="94"/>
      <c r="Y196" s="107">
        <f t="shared" si="30"/>
        <v>177057.47</v>
      </c>
      <c r="Z196" s="107">
        <f t="shared" si="31"/>
        <v>177057.47</v>
      </c>
      <c r="AA196" s="107">
        <f t="shared" si="32"/>
        <v>354114.94</v>
      </c>
    </row>
    <row r="197" spans="1:27" s="19" customFormat="1" ht="26.1" customHeight="1" x14ac:dyDescent="0.2">
      <c r="A197" s="90">
        <v>4523</v>
      </c>
      <c r="B197" s="90" t="s">
        <v>439</v>
      </c>
      <c r="C197" s="90" t="s">
        <v>211</v>
      </c>
      <c r="D197" s="90" t="s">
        <v>26</v>
      </c>
      <c r="E197" s="90" t="s">
        <v>212</v>
      </c>
      <c r="F197" s="100" t="s">
        <v>1545</v>
      </c>
      <c r="G197" s="100">
        <v>675532</v>
      </c>
      <c r="H197" s="100">
        <v>1972887784</v>
      </c>
      <c r="I197" s="91" t="s">
        <v>18</v>
      </c>
      <c r="J197" s="90">
        <v>1030987</v>
      </c>
      <c r="K197" s="91" t="s">
        <v>440</v>
      </c>
      <c r="L197" s="91" t="s">
        <v>53</v>
      </c>
      <c r="M197" s="92">
        <v>3342</v>
      </c>
      <c r="N197" s="92">
        <v>6827</v>
      </c>
      <c r="O197" s="93">
        <v>0.4895268785703823</v>
      </c>
      <c r="P197" s="101">
        <f t="shared" si="22"/>
        <v>8025.1973684210525</v>
      </c>
      <c r="Q197" s="102">
        <f t="shared" si="23"/>
        <v>6.5187539046176449E-4</v>
      </c>
      <c r="R197" s="103">
        <f t="shared" si="24"/>
        <v>4.7240016089520308E-4</v>
      </c>
      <c r="S197" s="104">
        <f t="shared" si="25"/>
        <v>315902.07</v>
      </c>
      <c r="T197" s="105">
        <f t="shared" si="26"/>
        <v>75493.320000000007</v>
      </c>
      <c r="U197" s="105">
        <f t="shared" si="27"/>
        <v>113239.99</v>
      </c>
      <c r="V197" s="105">
        <f t="shared" si="28"/>
        <v>114730.07</v>
      </c>
      <c r="W197" s="106">
        <f t="shared" si="29"/>
        <v>619365.44999999995</v>
      </c>
      <c r="X197" s="94"/>
      <c r="Y197" s="107">
        <f t="shared" si="30"/>
        <v>155079.20000000001</v>
      </c>
      <c r="Z197" s="107">
        <f t="shared" si="31"/>
        <v>155079.20000000001</v>
      </c>
      <c r="AA197" s="107">
        <f t="shared" si="32"/>
        <v>310158.40000000002</v>
      </c>
    </row>
    <row r="198" spans="1:27" s="19" customFormat="1" ht="26.1" customHeight="1" x14ac:dyDescent="0.2">
      <c r="A198" s="90">
        <v>4525</v>
      </c>
      <c r="B198" s="90" t="s">
        <v>441</v>
      </c>
      <c r="C198" s="90" t="s">
        <v>76</v>
      </c>
      <c r="D198" s="90" t="s">
        <v>26</v>
      </c>
      <c r="E198" s="90" t="s">
        <v>348</v>
      </c>
      <c r="F198" s="100" t="s">
        <v>37</v>
      </c>
      <c r="G198" s="100">
        <v>455631</v>
      </c>
      <c r="H198" s="100">
        <v>1588073597</v>
      </c>
      <c r="I198" s="91" t="s">
        <v>18</v>
      </c>
      <c r="J198" s="90">
        <v>1026213</v>
      </c>
      <c r="K198" s="91" t="s">
        <v>24</v>
      </c>
      <c r="L198" s="91" t="s">
        <v>25</v>
      </c>
      <c r="M198" s="92">
        <v>27378</v>
      </c>
      <c r="N198" s="92">
        <v>35061</v>
      </c>
      <c r="O198" s="93">
        <v>0.78086763070077869</v>
      </c>
      <c r="P198" s="101">
        <f t="shared" si="22"/>
        <v>27377.999999999996</v>
      </c>
      <c r="Q198" s="102">
        <f t="shared" si="23"/>
        <v>2.22387607690371E-3</v>
      </c>
      <c r="R198" s="103">
        <f t="shared" si="24"/>
        <v>1.6115954550702213E-3</v>
      </c>
      <c r="S198" s="104">
        <f t="shared" si="25"/>
        <v>1077701.47</v>
      </c>
      <c r="T198" s="105">
        <f t="shared" si="26"/>
        <v>257545.85</v>
      </c>
      <c r="U198" s="105">
        <f t="shared" si="27"/>
        <v>386318.77</v>
      </c>
      <c r="V198" s="105">
        <f t="shared" si="28"/>
        <v>391402.19</v>
      </c>
      <c r="W198" s="106">
        <f t="shared" si="29"/>
        <v>2112968.2800000003</v>
      </c>
      <c r="X198" s="94"/>
      <c r="Y198" s="107">
        <f t="shared" si="30"/>
        <v>529053.44999999995</v>
      </c>
      <c r="Z198" s="107">
        <f t="shared" si="31"/>
        <v>529053.44999999995</v>
      </c>
      <c r="AA198" s="107">
        <f t="shared" si="32"/>
        <v>1058106.8999999999</v>
      </c>
    </row>
    <row r="199" spans="1:27" s="19" customFormat="1" ht="26.1" customHeight="1" x14ac:dyDescent="0.2">
      <c r="A199" s="90">
        <v>4529</v>
      </c>
      <c r="B199" s="90" t="s">
        <v>442</v>
      </c>
      <c r="C199" s="90" t="s">
        <v>443</v>
      </c>
      <c r="D199" s="90" t="s">
        <v>19</v>
      </c>
      <c r="E199" s="90" t="s">
        <v>37</v>
      </c>
      <c r="F199" s="100" t="s">
        <v>37</v>
      </c>
      <c r="G199" s="100">
        <v>676052</v>
      </c>
      <c r="H199" s="100">
        <v>1306239587</v>
      </c>
      <c r="I199" s="91" t="s">
        <v>18</v>
      </c>
      <c r="J199" s="90">
        <v>1026850</v>
      </c>
      <c r="K199" s="91" t="s">
        <v>16</v>
      </c>
      <c r="L199" s="91" t="s">
        <v>17</v>
      </c>
      <c r="M199" s="92">
        <v>19943</v>
      </c>
      <c r="N199" s="92">
        <v>26640</v>
      </c>
      <c r="O199" s="93">
        <v>0.74861111111111112</v>
      </c>
      <c r="P199" s="101">
        <f t="shared" si="22"/>
        <v>19943</v>
      </c>
      <c r="Q199" s="102">
        <f t="shared" si="23"/>
        <v>0</v>
      </c>
      <c r="R199" s="103">
        <f t="shared" si="24"/>
        <v>1.17393703559301E-3</v>
      </c>
      <c r="S199" s="104">
        <f t="shared" si="25"/>
        <v>0</v>
      </c>
      <c r="T199" s="105">
        <f t="shared" si="26"/>
        <v>187604.53</v>
      </c>
      <c r="U199" s="105">
        <f t="shared" si="27"/>
        <v>281406.78999999998</v>
      </c>
      <c r="V199" s="105">
        <f t="shared" si="28"/>
        <v>0</v>
      </c>
      <c r="W199" s="106">
        <f t="shared" si="29"/>
        <v>469011.31999999995</v>
      </c>
      <c r="X199" s="94"/>
      <c r="Y199" s="107">
        <f t="shared" si="30"/>
        <v>0</v>
      </c>
      <c r="Z199" s="107">
        <f t="shared" si="31"/>
        <v>0</v>
      </c>
      <c r="AA199" s="107">
        <f t="shared" si="32"/>
        <v>0</v>
      </c>
    </row>
    <row r="200" spans="1:27" s="19" customFormat="1" ht="26.1" customHeight="1" x14ac:dyDescent="0.2">
      <c r="A200" s="90">
        <v>4530</v>
      </c>
      <c r="B200" s="90" t="s">
        <v>444</v>
      </c>
      <c r="C200" s="90" t="s">
        <v>80</v>
      </c>
      <c r="D200" s="90" t="s">
        <v>26</v>
      </c>
      <c r="E200" s="90" t="s">
        <v>37</v>
      </c>
      <c r="F200" s="100" t="s">
        <v>37</v>
      </c>
      <c r="G200" s="100">
        <v>455576</v>
      </c>
      <c r="H200" s="100">
        <v>1699029413</v>
      </c>
      <c r="I200" s="91" t="s">
        <v>18</v>
      </c>
      <c r="J200" s="90">
        <v>1028660</v>
      </c>
      <c r="K200" s="91" t="s">
        <v>34</v>
      </c>
      <c r="L200" s="91" t="s">
        <v>35</v>
      </c>
      <c r="M200" s="92">
        <v>16233</v>
      </c>
      <c r="N200" s="92">
        <v>23499</v>
      </c>
      <c r="O200" s="93">
        <v>0.69079535299374439</v>
      </c>
      <c r="P200" s="101">
        <f t="shared" ref="P200:P263" si="33">IFERROR((M200/(L200-K200)*365),0)</f>
        <v>16233</v>
      </c>
      <c r="Q200" s="102">
        <f t="shared" ref="Q200:Q263" si="34">IF(D200="NSGO",P200/Q$4,0)</f>
        <v>1.3185835472415051E-3</v>
      </c>
      <c r="R200" s="103">
        <f t="shared" ref="R200:R263" si="35">P200/R$4</f>
        <v>9.5554931047391717E-4</v>
      </c>
      <c r="S200" s="104">
        <f t="shared" ref="S200:S263" si="36">IF(Q200&gt;0,ROUND($S$4*Q200,2),0)</f>
        <v>638992.18000000005</v>
      </c>
      <c r="T200" s="105">
        <f t="shared" ref="T200:T263" si="37">IF(R200&gt;0,ROUND($T$4*R200,2),0)</f>
        <v>152704.42000000001</v>
      </c>
      <c r="U200" s="105">
        <f t="shared" ref="U200:U263" si="38">IF(R200&gt;0,ROUND($U$4*R200,2),0)</f>
        <v>229056.64000000001</v>
      </c>
      <c r="V200" s="105">
        <f t="shared" ref="V200:V263" si="39">IF(Q200&gt;0,ROUND($V$4*Q200,2),0)</f>
        <v>232070.7</v>
      </c>
      <c r="W200" s="106">
        <f t="shared" ref="W200:W263" si="40">S200+T200+U200+V200</f>
        <v>1252823.9400000002</v>
      </c>
      <c r="X200" s="94"/>
      <c r="Y200" s="107">
        <f t="shared" ref="Y200:Y263" si="41">IF($D200="NSGO",ROUND($Q200*$Y$4,2),0)</f>
        <v>313687.07</v>
      </c>
      <c r="Z200" s="107">
        <f t="shared" ref="Z200:Z263" si="42">IF($D200="NSGO",ROUND($Q200*$Z$4,2),0)</f>
        <v>313687.07</v>
      </c>
      <c r="AA200" s="107">
        <f t="shared" ref="AA200:AA263" si="43">SUM(Y200:Z200)</f>
        <v>627374.14</v>
      </c>
    </row>
    <row r="201" spans="1:27" s="19" customFormat="1" ht="26.1" customHeight="1" x14ac:dyDescent="0.2">
      <c r="A201" s="90">
        <v>4531</v>
      </c>
      <c r="B201" s="90" t="s">
        <v>445</v>
      </c>
      <c r="C201" s="90" t="s">
        <v>446</v>
      </c>
      <c r="D201" s="90" t="s">
        <v>26</v>
      </c>
      <c r="E201" s="90" t="s">
        <v>447</v>
      </c>
      <c r="F201" s="100" t="s">
        <v>20</v>
      </c>
      <c r="G201" s="100">
        <v>455676</v>
      </c>
      <c r="H201" s="100">
        <v>1902341696</v>
      </c>
      <c r="I201" s="91" t="s">
        <v>18</v>
      </c>
      <c r="J201" s="90">
        <v>1028506</v>
      </c>
      <c r="K201" s="91" t="s">
        <v>52</v>
      </c>
      <c r="L201" s="91" t="s">
        <v>53</v>
      </c>
      <c r="M201" s="92">
        <v>10713</v>
      </c>
      <c r="N201" s="92">
        <v>19685</v>
      </c>
      <c r="O201" s="93">
        <v>0.54422148844297691</v>
      </c>
      <c r="P201" s="101">
        <f t="shared" si="33"/>
        <v>10713</v>
      </c>
      <c r="Q201" s="102">
        <f t="shared" si="34"/>
        <v>8.7020178288660409E-4</v>
      </c>
      <c r="R201" s="103">
        <f t="shared" si="35"/>
        <v>6.3061663051235605E-4</v>
      </c>
      <c r="S201" s="104">
        <f t="shared" si="36"/>
        <v>421704.13</v>
      </c>
      <c r="T201" s="105">
        <f t="shared" si="37"/>
        <v>100777.58</v>
      </c>
      <c r="U201" s="105">
        <f t="shared" si="38"/>
        <v>151166.37</v>
      </c>
      <c r="V201" s="105">
        <f t="shared" si="39"/>
        <v>153155.51</v>
      </c>
      <c r="W201" s="106">
        <f t="shared" si="40"/>
        <v>826803.59000000008</v>
      </c>
      <c r="X201" s="94"/>
      <c r="Y201" s="107">
        <f t="shared" si="41"/>
        <v>207018.39</v>
      </c>
      <c r="Z201" s="107">
        <f t="shared" si="42"/>
        <v>207018.39</v>
      </c>
      <c r="AA201" s="107">
        <f t="shared" si="43"/>
        <v>414036.78</v>
      </c>
    </row>
    <row r="202" spans="1:27" s="19" customFormat="1" ht="26.1" customHeight="1" x14ac:dyDescent="0.2">
      <c r="A202" s="90">
        <v>4532</v>
      </c>
      <c r="B202" s="90" t="s">
        <v>448</v>
      </c>
      <c r="C202" s="90" t="s">
        <v>80</v>
      </c>
      <c r="D202" s="90" t="s">
        <v>26</v>
      </c>
      <c r="E202" s="90" t="s">
        <v>21</v>
      </c>
      <c r="F202" s="100" t="s">
        <v>21</v>
      </c>
      <c r="G202" s="100">
        <v>675272</v>
      </c>
      <c r="H202" s="100">
        <v>1477695641</v>
      </c>
      <c r="I202" s="91" t="s">
        <v>18</v>
      </c>
      <c r="J202" s="90">
        <v>1026721</v>
      </c>
      <c r="K202" s="91" t="s">
        <v>34</v>
      </c>
      <c r="L202" s="91" t="s">
        <v>35</v>
      </c>
      <c r="M202" s="92">
        <v>26168</v>
      </c>
      <c r="N202" s="92">
        <v>47471</v>
      </c>
      <c r="O202" s="93">
        <v>0.55124181078974532</v>
      </c>
      <c r="P202" s="101">
        <f t="shared" si="33"/>
        <v>26168</v>
      </c>
      <c r="Q202" s="102">
        <f t="shared" si="34"/>
        <v>2.125589494499828E-3</v>
      </c>
      <c r="R202" s="103">
        <f t="shared" si="35"/>
        <v>1.5403692697887922E-3</v>
      </c>
      <c r="S202" s="104">
        <f t="shared" si="36"/>
        <v>1030071.3</v>
      </c>
      <c r="T202" s="105">
        <f t="shared" si="37"/>
        <v>246163.33</v>
      </c>
      <c r="U202" s="105">
        <f t="shared" si="38"/>
        <v>369245</v>
      </c>
      <c r="V202" s="105">
        <f t="shared" si="39"/>
        <v>374103.75</v>
      </c>
      <c r="W202" s="106">
        <f t="shared" si="40"/>
        <v>2019583.3800000001</v>
      </c>
      <c r="X202" s="94"/>
      <c r="Y202" s="107">
        <f t="shared" si="41"/>
        <v>505671.36</v>
      </c>
      <c r="Z202" s="107">
        <f t="shared" si="42"/>
        <v>505671.36</v>
      </c>
      <c r="AA202" s="107">
        <f t="shared" si="43"/>
        <v>1011342.72</v>
      </c>
    </row>
    <row r="203" spans="1:27" s="19" customFormat="1" ht="26.1" customHeight="1" x14ac:dyDescent="0.2">
      <c r="A203" s="90">
        <v>4533</v>
      </c>
      <c r="B203" s="90" t="s">
        <v>449</v>
      </c>
      <c r="C203" s="90" t="s">
        <v>450</v>
      </c>
      <c r="D203" s="90" t="s">
        <v>19</v>
      </c>
      <c r="E203" s="90" t="s">
        <v>93</v>
      </c>
      <c r="F203" s="100" t="s">
        <v>20</v>
      </c>
      <c r="G203" s="100">
        <v>455020</v>
      </c>
      <c r="H203" s="100">
        <v>1316427958</v>
      </c>
      <c r="I203" s="91" t="s">
        <v>18</v>
      </c>
      <c r="J203" s="90">
        <v>1030760</v>
      </c>
      <c r="K203" s="91" t="s">
        <v>451</v>
      </c>
      <c r="L203" s="91" t="s">
        <v>25</v>
      </c>
      <c r="M203" s="92">
        <v>26380</v>
      </c>
      <c r="N203" s="92">
        <v>33126</v>
      </c>
      <c r="O203" s="93">
        <v>0.79635331763569406</v>
      </c>
      <c r="P203" s="101">
        <f t="shared" si="33"/>
        <v>37176.447876447877</v>
      </c>
      <c r="Q203" s="102">
        <f t="shared" si="34"/>
        <v>0</v>
      </c>
      <c r="R203" s="103">
        <f t="shared" si="35"/>
        <v>2.1883773260770833E-3</v>
      </c>
      <c r="S203" s="104">
        <f t="shared" si="36"/>
        <v>0</v>
      </c>
      <c r="T203" s="105">
        <f t="shared" si="37"/>
        <v>349720.2</v>
      </c>
      <c r="U203" s="105">
        <f t="shared" si="38"/>
        <v>524580.31000000006</v>
      </c>
      <c r="V203" s="105">
        <f t="shared" si="39"/>
        <v>0</v>
      </c>
      <c r="W203" s="106">
        <f t="shared" si="40"/>
        <v>874300.51</v>
      </c>
      <c r="X203" s="94"/>
      <c r="Y203" s="107">
        <f t="shared" si="41"/>
        <v>0</v>
      </c>
      <c r="Z203" s="107">
        <f t="shared" si="42"/>
        <v>0</v>
      </c>
      <c r="AA203" s="107">
        <f t="shared" si="43"/>
        <v>0</v>
      </c>
    </row>
    <row r="204" spans="1:27" s="19" customFormat="1" ht="26.1" customHeight="1" x14ac:dyDescent="0.2">
      <c r="A204" s="90">
        <v>4537</v>
      </c>
      <c r="B204" s="90" t="s">
        <v>452</v>
      </c>
      <c r="C204" s="90" t="s">
        <v>453</v>
      </c>
      <c r="D204" s="90" t="s">
        <v>19</v>
      </c>
      <c r="E204" s="90" t="s">
        <v>454</v>
      </c>
      <c r="F204" s="100" t="s">
        <v>20</v>
      </c>
      <c r="G204" s="100">
        <v>675929</v>
      </c>
      <c r="H204" s="100">
        <v>1487992418</v>
      </c>
      <c r="I204" s="91" t="s">
        <v>18</v>
      </c>
      <c r="J204" s="90">
        <v>1021028</v>
      </c>
      <c r="K204" s="91" t="s">
        <v>24</v>
      </c>
      <c r="L204" s="91" t="s">
        <v>25</v>
      </c>
      <c r="M204" s="92">
        <v>10928</v>
      </c>
      <c r="N204" s="92">
        <v>14041</v>
      </c>
      <c r="O204" s="93">
        <v>0.77829214443415706</v>
      </c>
      <c r="P204" s="101">
        <f t="shared" si="33"/>
        <v>10928</v>
      </c>
      <c r="Q204" s="102">
        <f t="shared" si="34"/>
        <v>0</v>
      </c>
      <c r="R204" s="103">
        <f t="shared" si="35"/>
        <v>6.4327252293839502E-4</v>
      </c>
      <c r="S204" s="104">
        <f t="shared" si="36"/>
        <v>0</v>
      </c>
      <c r="T204" s="105">
        <f t="shared" si="37"/>
        <v>102800.1</v>
      </c>
      <c r="U204" s="105">
        <f t="shared" si="38"/>
        <v>154200.14000000001</v>
      </c>
      <c r="V204" s="105">
        <f t="shared" si="39"/>
        <v>0</v>
      </c>
      <c r="W204" s="106">
        <f t="shared" si="40"/>
        <v>257000.24000000002</v>
      </c>
      <c r="X204" s="94"/>
      <c r="Y204" s="107">
        <f t="shared" si="41"/>
        <v>0</v>
      </c>
      <c r="Z204" s="107">
        <f t="shared" si="42"/>
        <v>0</v>
      </c>
      <c r="AA204" s="107">
        <f t="shared" si="43"/>
        <v>0</v>
      </c>
    </row>
    <row r="205" spans="1:27" s="19" customFormat="1" ht="26.1" customHeight="1" x14ac:dyDescent="0.2">
      <c r="A205" s="90">
        <v>4538</v>
      </c>
      <c r="B205" s="90" t="s">
        <v>455</v>
      </c>
      <c r="C205" s="90" t="s">
        <v>254</v>
      </c>
      <c r="D205" s="90" t="s">
        <v>26</v>
      </c>
      <c r="E205" s="90" t="s">
        <v>438</v>
      </c>
      <c r="F205" s="100" t="s">
        <v>47</v>
      </c>
      <c r="G205" s="100">
        <v>675619</v>
      </c>
      <c r="H205" s="100">
        <v>1104216316</v>
      </c>
      <c r="I205" s="91" t="s">
        <v>18</v>
      </c>
      <c r="J205" s="90">
        <v>1026716</v>
      </c>
      <c r="K205" s="91" t="s">
        <v>24</v>
      </c>
      <c r="L205" s="91" t="s">
        <v>25</v>
      </c>
      <c r="M205" s="92">
        <v>17717</v>
      </c>
      <c r="N205" s="92">
        <v>23257</v>
      </c>
      <c r="O205" s="93">
        <v>0.76179214860042133</v>
      </c>
      <c r="P205" s="101">
        <f t="shared" si="33"/>
        <v>17717</v>
      </c>
      <c r="Q205" s="102">
        <f t="shared" si="34"/>
        <v>1.4391267607021343E-3</v>
      </c>
      <c r="R205" s="103">
        <f t="shared" si="35"/>
        <v>1.0429044005215544E-3</v>
      </c>
      <c r="S205" s="104">
        <f t="shared" si="36"/>
        <v>697408.02</v>
      </c>
      <c r="T205" s="105">
        <f t="shared" si="37"/>
        <v>166664.47</v>
      </c>
      <c r="U205" s="105">
        <f t="shared" si="38"/>
        <v>249996.7</v>
      </c>
      <c r="V205" s="105">
        <f t="shared" si="39"/>
        <v>253286.31</v>
      </c>
      <c r="W205" s="106">
        <f t="shared" si="40"/>
        <v>1367355.5</v>
      </c>
      <c r="X205" s="94"/>
      <c r="Y205" s="107">
        <f t="shared" si="41"/>
        <v>342363.94</v>
      </c>
      <c r="Z205" s="107">
        <f t="shared" si="42"/>
        <v>342363.94</v>
      </c>
      <c r="AA205" s="107">
        <f t="shared" si="43"/>
        <v>684727.88</v>
      </c>
    </row>
    <row r="206" spans="1:27" s="19" customFormat="1" ht="26.1" customHeight="1" x14ac:dyDescent="0.2">
      <c r="A206" s="90">
        <v>4539</v>
      </c>
      <c r="B206" s="90" t="s">
        <v>456</v>
      </c>
      <c r="C206" s="90" t="s">
        <v>144</v>
      </c>
      <c r="D206" s="90" t="s">
        <v>26</v>
      </c>
      <c r="E206" s="90" t="s">
        <v>40</v>
      </c>
      <c r="F206" s="100" t="s">
        <v>39</v>
      </c>
      <c r="G206" s="100">
        <v>67612</v>
      </c>
      <c r="H206" s="100">
        <v>1558768259</v>
      </c>
      <c r="I206" s="91" t="s">
        <v>18</v>
      </c>
      <c r="J206" s="90">
        <v>1028576</v>
      </c>
      <c r="K206" s="91" t="s">
        <v>52</v>
      </c>
      <c r="L206" s="91" t="s">
        <v>53</v>
      </c>
      <c r="M206" s="92">
        <v>21914</v>
      </c>
      <c r="N206" s="92">
        <v>33120</v>
      </c>
      <c r="O206" s="93">
        <v>0.66165458937198063</v>
      </c>
      <c r="P206" s="101">
        <f t="shared" si="33"/>
        <v>21914</v>
      </c>
      <c r="Q206" s="102">
        <f t="shared" si="34"/>
        <v>1.7800431130567573E-3</v>
      </c>
      <c r="R206" s="103">
        <f t="shared" si="35"/>
        <v>1.2899591936010239E-3</v>
      </c>
      <c r="S206" s="104">
        <f t="shared" si="36"/>
        <v>862617.79</v>
      </c>
      <c r="T206" s="105">
        <f t="shared" si="37"/>
        <v>206145.8</v>
      </c>
      <c r="U206" s="105">
        <f t="shared" si="38"/>
        <v>309218.7</v>
      </c>
      <c r="V206" s="105">
        <f t="shared" si="39"/>
        <v>313287.59000000003</v>
      </c>
      <c r="W206" s="106">
        <f t="shared" si="40"/>
        <v>1691269.8800000001</v>
      </c>
      <c r="X206" s="94"/>
      <c r="Y206" s="107">
        <f t="shared" si="41"/>
        <v>423466.92</v>
      </c>
      <c r="Z206" s="107">
        <f t="shared" si="42"/>
        <v>423466.92</v>
      </c>
      <c r="AA206" s="107">
        <f t="shared" si="43"/>
        <v>846933.84</v>
      </c>
    </row>
    <row r="207" spans="1:27" s="19" customFormat="1" ht="26.1" customHeight="1" x14ac:dyDescent="0.2">
      <c r="A207" s="90">
        <v>4540</v>
      </c>
      <c r="B207" s="90" t="s">
        <v>457</v>
      </c>
      <c r="C207" s="90" t="s">
        <v>457</v>
      </c>
      <c r="D207" s="90" t="s">
        <v>19</v>
      </c>
      <c r="E207" s="90" t="s">
        <v>39</v>
      </c>
      <c r="F207" s="100" t="s">
        <v>39</v>
      </c>
      <c r="G207" s="100">
        <v>455484</v>
      </c>
      <c r="H207" s="100">
        <v>1619918489</v>
      </c>
      <c r="I207" s="91" t="s">
        <v>18</v>
      </c>
      <c r="J207" s="90">
        <v>454002</v>
      </c>
      <c r="K207" s="91" t="s">
        <v>34</v>
      </c>
      <c r="L207" s="91" t="s">
        <v>35</v>
      </c>
      <c r="M207" s="92">
        <v>29197</v>
      </c>
      <c r="N207" s="92">
        <v>34782</v>
      </c>
      <c r="O207" s="93">
        <v>0.8394284399977</v>
      </c>
      <c r="P207" s="101">
        <f t="shared" si="33"/>
        <v>29197.000000000004</v>
      </c>
      <c r="Q207" s="102">
        <f t="shared" si="34"/>
        <v>0</v>
      </c>
      <c r="R207" s="103">
        <f t="shared" si="35"/>
        <v>1.7186701914561058E-3</v>
      </c>
      <c r="S207" s="104">
        <f t="shared" si="36"/>
        <v>0</v>
      </c>
      <c r="T207" s="105">
        <f t="shared" si="37"/>
        <v>274657.25</v>
      </c>
      <c r="U207" s="105">
        <f t="shared" si="38"/>
        <v>411985.87</v>
      </c>
      <c r="V207" s="105">
        <f t="shared" si="39"/>
        <v>0</v>
      </c>
      <c r="W207" s="106">
        <f t="shared" si="40"/>
        <v>686643.12</v>
      </c>
      <c r="X207" s="94"/>
      <c r="Y207" s="107">
        <f t="shared" si="41"/>
        <v>0</v>
      </c>
      <c r="Z207" s="107">
        <f t="shared" si="42"/>
        <v>0</v>
      </c>
      <c r="AA207" s="107">
        <f t="shared" si="43"/>
        <v>0</v>
      </c>
    </row>
    <row r="208" spans="1:27" s="19" customFormat="1" ht="26.1" customHeight="1" x14ac:dyDescent="0.2">
      <c r="A208" s="90">
        <v>4541</v>
      </c>
      <c r="B208" s="90" t="s">
        <v>458</v>
      </c>
      <c r="C208" s="90" t="s">
        <v>458</v>
      </c>
      <c r="D208" s="90" t="s">
        <v>19</v>
      </c>
      <c r="E208" s="90" t="s">
        <v>459</v>
      </c>
      <c r="F208" s="100" t="s">
        <v>1547</v>
      </c>
      <c r="G208" s="100">
        <v>675387</v>
      </c>
      <c r="H208" s="100">
        <v>1922388669</v>
      </c>
      <c r="I208" s="91" t="s">
        <v>18</v>
      </c>
      <c r="J208" s="90">
        <v>1019888</v>
      </c>
      <c r="K208" s="91" t="s">
        <v>16</v>
      </c>
      <c r="L208" s="91" t="s">
        <v>17</v>
      </c>
      <c r="M208" s="92">
        <v>10914</v>
      </c>
      <c r="N208" s="92">
        <v>16655</v>
      </c>
      <c r="O208" s="93">
        <v>0.65529870909636745</v>
      </c>
      <c r="P208" s="101">
        <f t="shared" si="33"/>
        <v>10914</v>
      </c>
      <c r="Q208" s="102">
        <f t="shared" si="34"/>
        <v>0</v>
      </c>
      <c r="R208" s="103">
        <f t="shared" si="35"/>
        <v>6.4244841831530416E-4</v>
      </c>
      <c r="S208" s="104">
        <f t="shared" si="36"/>
        <v>0</v>
      </c>
      <c r="T208" s="105">
        <f t="shared" si="37"/>
        <v>102668.4</v>
      </c>
      <c r="U208" s="105">
        <f t="shared" si="38"/>
        <v>154002.6</v>
      </c>
      <c r="V208" s="105">
        <f t="shared" si="39"/>
        <v>0</v>
      </c>
      <c r="W208" s="106">
        <f t="shared" si="40"/>
        <v>256671</v>
      </c>
      <c r="X208" s="94"/>
      <c r="Y208" s="107">
        <f t="shared" si="41"/>
        <v>0</v>
      </c>
      <c r="Z208" s="107">
        <f t="shared" si="42"/>
        <v>0</v>
      </c>
      <c r="AA208" s="107">
        <f t="shared" si="43"/>
        <v>0</v>
      </c>
    </row>
    <row r="209" spans="1:27" s="19" customFormat="1" ht="26.1" customHeight="1" x14ac:dyDescent="0.2">
      <c r="A209" s="90">
        <v>4542</v>
      </c>
      <c r="B209" s="90" t="s">
        <v>460</v>
      </c>
      <c r="C209" s="90" t="s">
        <v>144</v>
      </c>
      <c r="D209" s="90" t="s">
        <v>26</v>
      </c>
      <c r="E209" s="90" t="s">
        <v>461</v>
      </c>
      <c r="F209" s="100" t="s">
        <v>39</v>
      </c>
      <c r="G209" s="100">
        <v>67547</v>
      </c>
      <c r="H209" s="100">
        <v>1205957503</v>
      </c>
      <c r="I209" s="91" t="s">
        <v>18</v>
      </c>
      <c r="J209" s="90">
        <v>1029323</v>
      </c>
      <c r="K209" s="91" t="s">
        <v>52</v>
      </c>
      <c r="L209" s="91" t="s">
        <v>53</v>
      </c>
      <c r="M209" s="92">
        <v>17655</v>
      </c>
      <c r="N209" s="92">
        <v>26060</v>
      </c>
      <c r="O209" s="93">
        <v>0.67747505755947812</v>
      </c>
      <c r="P209" s="101">
        <f t="shared" si="33"/>
        <v>17655</v>
      </c>
      <c r="Q209" s="102">
        <f t="shared" si="34"/>
        <v>1.4340905887111916E-3</v>
      </c>
      <c r="R209" s="103">
        <f t="shared" si="35"/>
        <v>1.0392547943335803E-3</v>
      </c>
      <c r="S209" s="104">
        <f t="shared" si="36"/>
        <v>694967.47</v>
      </c>
      <c r="T209" s="105">
        <f t="shared" si="37"/>
        <v>166081.23000000001</v>
      </c>
      <c r="U209" s="105">
        <f t="shared" si="38"/>
        <v>249121.85</v>
      </c>
      <c r="V209" s="105">
        <f t="shared" si="39"/>
        <v>252399.94</v>
      </c>
      <c r="W209" s="106">
        <f t="shared" si="40"/>
        <v>1362570.49</v>
      </c>
      <c r="X209" s="94"/>
      <c r="Y209" s="107">
        <f t="shared" si="41"/>
        <v>341165.85</v>
      </c>
      <c r="Z209" s="107">
        <f t="shared" si="42"/>
        <v>341165.85</v>
      </c>
      <c r="AA209" s="107">
        <f t="shared" si="43"/>
        <v>682331.7</v>
      </c>
    </row>
    <row r="210" spans="1:27" s="19" customFormat="1" ht="26.1" customHeight="1" x14ac:dyDescent="0.2">
      <c r="A210" s="90">
        <v>4543</v>
      </c>
      <c r="B210" s="90" t="s">
        <v>462</v>
      </c>
      <c r="C210" s="84" t="s">
        <v>211</v>
      </c>
      <c r="D210" s="84" t="s">
        <v>26</v>
      </c>
      <c r="E210" s="90" t="s">
        <v>463</v>
      </c>
      <c r="F210" s="100" t="s">
        <v>1545</v>
      </c>
      <c r="G210" s="100">
        <v>675395</v>
      </c>
      <c r="H210" s="100">
        <v>1023255205</v>
      </c>
      <c r="I210" s="91" t="s">
        <v>18</v>
      </c>
      <c r="J210" s="90">
        <v>1029928</v>
      </c>
      <c r="K210" s="91" t="s">
        <v>16</v>
      </c>
      <c r="L210" s="91" t="s">
        <v>17</v>
      </c>
      <c r="M210" s="92">
        <v>12924</v>
      </c>
      <c r="N210" s="92">
        <v>20069</v>
      </c>
      <c r="O210" s="93">
        <v>0.64397827495141757</v>
      </c>
      <c r="P210" s="101">
        <f t="shared" si="33"/>
        <v>12924</v>
      </c>
      <c r="Q210" s="102">
        <f t="shared" si="34"/>
        <v>1.0497981743700618E-3</v>
      </c>
      <c r="R210" s="103">
        <f t="shared" si="35"/>
        <v>7.6076629634478569E-4</v>
      </c>
      <c r="S210" s="104">
        <f t="shared" si="36"/>
        <v>508737.44</v>
      </c>
      <c r="T210" s="105">
        <f t="shared" si="37"/>
        <v>121576.54</v>
      </c>
      <c r="U210" s="105">
        <f t="shared" si="38"/>
        <v>182364.81</v>
      </c>
      <c r="V210" s="105">
        <f t="shared" si="39"/>
        <v>184764.48</v>
      </c>
      <c r="W210" s="106">
        <f t="shared" si="40"/>
        <v>997443.27</v>
      </c>
      <c r="X210" s="94"/>
      <c r="Y210" s="107">
        <f t="shared" si="41"/>
        <v>249743.84</v>
      </c>
      <c r="Z210" s="107">
        <f t="shared" si="42"/>
        <v>249743.84</v>
      </c>
      <c r="AA210" s="107">
        <f t="shared" si="43"/>
        <v>499487.68</v>
      </c>
    </row>
    <row r="211" spans="1:27" s="19" customFormat="1" ht="26.1" customHeight="1" x14ac:dyDescent="0.2">
      <c r="A211" s="90">
        <v>4545</v>
      </c>
      <c r="B211" s="90" t="s">
        <v>464</v>
      </c>
      <c r="C211" s="90" t="s">
        <v>32</v>
      </c>
      <c r="D211" s="90" t="s">
        <v>26</v>
      </c>
      <c r="E211" s="90" t="s">
        <v>465</v>
      </c>
      <c r="F211" s="100" t="s">
        <v>1546</v>
      </c>
      <c r="G211" s="100">
        <v>675076</v>
      </c>
      <c r="H211" s="100">
        <v>1316308463</v>
      </c>
      <c r="I211" s="91" t="s">
        <v>18</v>
      </c>
      <c r="J211" s="90">
        <v>1028692</v>
      </c>
      <c r="K211" s="91" t="s">
        <v>34</v>
      </c>
      <c r="L211" s="91" t="s">
        <v>35</v>
      </c>
      <c r="M211" s="92">
        <v>12640</v>
      </c>
      <c r="N211" s="92">
        <v>20728</v>
      </c>
      <c r="O211" s="93">
        <v>0.60980316480123509</v>
      </c>
      <c r="P211" s="101">
        <f t="shared" si="33"/>
        <v>12640.000000000002</v>
      </c>
      <c r="Q211" s="102">
        <f t="shared" si="34"/>
        <v>1.0267292575083242E-3</v>
      </c>
      <c r="R211" s="103">
        <f t="shared" si="35"/>
        <v>7.4404874541922719E-4</v>
      </c>
      <c r="S211" s="104">
        <f t="shared" si="36"/>
        <v>497558.13</v>
      </c>
      <c r="T211" s="105">
        <f t="shared" si="37"/>
        <v>118904.94</v>
      </c>
      <c r="U211" s="105">
        <f t="shared" si="38"/>
        <v>178357.41</v>
      </c>
      <c r="V211" s="105">
        <f t="shared" si="39"/>
        <v>180704.35</v>
      </c>
      <c r="W211" s="106">
        <f t="shared" si="40"/>
        <v>975524.83000000007</v>
      </c>
      <c r="X211" s="94"/>
      <c r="Y211" s="107">
        <f t="shared" si="41"/>
        <v>244255.81</v>
      </c>
      <c r="Z211" s="107">
        <f t="shared" si="42"/>
        <v>244255.81</v>
      </c>
      <c r="AA211" s="107">
        <f t="shared" si="43"/>
        <v>488511.62</v>
      </c>
    </row>
    <row r="212" spans="1:27" s="19" customFormat="1" ht="26.1" customHeight="1" x14ac:dyDescent="0.2">
      <c r="A212" s="90">
        <v>4548</v>
      </c>
      <c r="B212" s="90" t="s">
        <v>466</v>
      </c>
      <c r="C212" s="90" t="s">
        <v>467</v>
      </c>
      <c r="D212" s="90" t="s">
        <v>19</v>
      </c>
      <c r="E212" s="90" t="s">
        <v>47</v>
      </c>
      <c r="F212" s="100" t="s">
        <v>47</v>
      </c>
      <c r="G212" s="100">
        <v>676291</v>
      </c>
      <c r="H212" s="100">
        <v>1912359407</v>
      </c>
      <c r="I212" s="91" t="s">
        <v>18</v>
      </c>
      <c r="J212" s="90">
        <v>1027954</v>
      </c>
      <c r="K212" s="91" t="s">
        <v>16</v>
      </c>
      <c r="L212" s="91" t="s">
        <v>17</v>
      </c>
      <c r="M212" s="92">
        <v>18254</v>
      </c>
      <c r="N212" s="92">
        <v>22384</v>
      </c>
      <c r="O212" s="93">
        <v>0.8154932094353109</v>
      </c>
      <c r="P212" s="101">
        <f t="shared" si="33"/>
        <v>18254</v>
      </c>
      <c r="Q212" s="102">
        <f t="shared" si="34"/>
        <v>0</v>
      </c>
      <c r="R212" s="103">
        <f t="shared" si="35"/>
        <v>1.0745146992786844E-3</v>
      </c>
      <c r="S212" s="104">
        <f t="shared" si="36"/>
        <v>0</v>
      </c>
      <c r="T212" s="105">
        <f t="shared" si="37"/>
        <v>171716.05</v>
      </c>
      <c r="U212" s="105">
        <f t="shared" si="38"/>
        <v>257574.07</v>
      </c>
      <c r="V212" s="105">
        <f t="shared" si="39"/>
        <v>0</v>
      </c>
      <c r="W212" s="106">
        <f t="shared" si="40"/>
        <v>429290.12</v>
      </c>
      <c r="X212" s="94"/>
      <c r="Y212" s="107">
        <f t="shared" si="41"/>
        <v>0</v>
      </c>
      <c r="Z212" s="107">
        <f t="shared" si="42"/>
        <v>0</v>
      </c>
      <c r="AA212" s="107">
        <f t="shared" si="43"/>
        <v>0</v>
      </c>
    </row>
    <row r="213" spans="1:27" s="19" customFormat="1" ht="26.1" customHeight="1" x14ac:dyDescent="0.2">
      <c r="A213" s="90">
        <v>4549</v>
      </c>
      <c r="B213" s="90" t="s">
        <v>468</v>
      </c>
      <c r="C213" s="90" t="s">
        <v>469</v>
      </c>
      <c r="D213" s="90" t="s">
        <v>19</v>
      </c>
      <c r="E213" s="90" t="s">
        <v>267</v>
      </c>
      <c r="F213" s="100" t="s">
        <v>29</v>
      </c>
      <c r="G213" s="100">
        <v>455490</v>
      </c>
      <c r="H213" s="100">
        <v>1275867624</v>
      </c>
      <c r="I213" s="91" t="s">
        <v>18</v>
      </c>
      <c r="J213" s="90">
        <v>1017889</v>
      </c>
      <c r="K213" s="91" t="s">
        <v>16</v>
      </c>
      <c r="L213" s="91" t="s">
        <v>17</v>
      </c>
      <c r="M213" s="92">
        <v>16461</v>
      </c>
      <c r="N213" s="92">
        <v>23813</v>
      </c>
      <c r="O213" s="93">
        <v>0.69126107588292107</v>
      </c>
      <c r="P213" s="101">
        <f t="shared" si="33"/>
        <v>16461</v>
      </c>
      <c r="Q213" s="102">
        <f t="shared" si="34"/>
        <v>0</v>
      </c>
      <c r="R213" s="103">
        <f t="shared" si="35"/>
        <v>9.6897044290711212E-4</v>
      </c>
      <c r="S213" s="104">
        <f t="shared" si="36"/>
        <v>0</v>
      </c>
      <c r="T213" s="105">
        <f t="shared" si="37"/>
        <v>154849.23000000001</v>
      </c>
      <c r="U213" s="105">
        <f t="shared" si="38"/>
        <v>232273.84</v>
      </c>
      <c r="V213" s="105">
        <f t="shared" si="39"/>
        <v>0</v>
      </c>
      <c r="W213" s="106">
        <f t="shared" si="40"/>
        <v>387123.07</v>
      </c>
      <c r="X213" s="94"/>
      <c r="Y213" s="107">
        <f t="shared" si="41"/>
        <v>0</v>
      </c>
      <c r="Z213" s="107">
        <f t="shared" si="42"/>
        <v>0</v>
      </c>
      <c r="AA213" s="107">
        <f t="shared" si="43"/>
        <v>0</v>
      </c>
    </row>
    <row r="214" spans="1:27" s="19" customFormat="1" ht="26.1" customHeight="1" x14ac:dyDescent="0.2">
      <c r="A214" s="90">
        <v>4552</v>
      </c>
      <c r="B214" s="90" t="s">
        <v>471</v>
      </c>
      <c r="C214" s="90" t="s">
        <v>51</v>
      </c>
      <c r="D214" s="90" t="s">
        <v>26</v>
      </c>
      <c r="E214" s="90" t="s">
        <v>472</v>
      </c>
      <c r="F214" s="100" t="s">
        <v>20</v>
      </c>
      <c r="G214" s="100">
        <v>675469</v>
      </c>
      <c r="H214" s="100">
        <v>1003215492</v>
      </c>
      <c r="I214" s="91" t="s">
        <v>18</v>
      </c>
      <c r="J214" s="90">
        <v>1026260</v>
      </c>
      <c r="K214" s="91" t="s">
        <v>52</v>
      </c>
      <c r="L214" s="91" t="s">
        <v>53</v>
      </c>
      <c r="M214" s="92">
        <v>19048</v>
      </c>
      <c r="N214" s="92">
        <v>32713</v>
      </c>
      <c r="O214" s="93">
        <v>0.58227615932503896</v>
      </c>
      <c r="P214" s="101">
        <f t="shared" si="33"/>
        <v>19048</v>
      </c>
      <c r="Q214" s="102">
        <f t="shared" si="34"/>
        <v>1.5472420013464049E-3</v>
      </c>
      <c r="R214" s="103">
        <f t="shared" si="35"/>
        <v>1.1212532043311265E-3</v>
      </c>
      <c r="S214" s="104">
        <f t="shared" si="36"/>
        <v>749801.21</v>
      </c>
      <c r="T214" s="105">
        <f t="shared" si="37"/>
        <v>179185.23</v>
      </c>
      <c r="U214" s="105">
        <f t="shared" si="38"/>
        <v>268777.84999999998</v>
      </c>
      <c r="V214" s="105">
        <f t="shared" si="39"/>
        <v>272314.59000000003</v>
      </c>
      <c r="W214" s="106">
        <f t="shared" si="40"/>
        <v>1470078.8800000001</v>
      </c>
      <c r="X214" s="94"/>
      <c r="Y214" s="107">
        <f t="shared" si="41"/>
        <v>368084.23</v>
      </c>
      <c r="Z214" s="107">
        <f t="shared" si="42"/>
        <v>368084.23</v>
      </c>
      <c r="AA214" s="107">
        <f t="shared" si="43"/>
        <v>736168.46</v>
      </c>
    </row>
    <row r="215" spans="1:27" s="19" customFormat="1" ht="26.1" customHeight="1" x14ac:dyDescent="0.2">
      <c r="A215" s="90">
        <v>4553</v>
      </c>
      <c r="B215" s="90" t="s">
        <v>473</v>
      </c>
      <c r="C215" s="90" t="s">
        <v>474</v>
      </c>
      <c r="D215" s="90" t="s">
        <v>26</v>
      </c>
      <c r="E215" s="90" t="s">
        <v>62</v>
      </c>
      <c r="F215" s="100" t="s">
        <v>1547</v>
      </c>
      <c r="G215" s="100">
        <v>675936</v>
      </c>
      <c r="H215" s="100">
        <v>1487992889</v>
      </c>
      <c r="I215" s="91" t="s">
        <v>18</v>
      </c>
      <c r="J215" s="90">
        <v>1028711</v>
      </c>
      <c r="K215" s="91" t="s">
        <v>34</v>
      </c>
      <c r="L215" s="91" t="s">
        <v>35</v>
      </c>
      <c r="M215" s="92">
        <v>16661</v>
      </c>
      <c r="N215" s="92">
        <v>25239</v>
      </c>
      <c r="O215" s="93">
        <v>0.66012916518087084</v>
      </c>
      <c r="P215" s="101">
        <f t="shared" si="33"/>
        <v>16661</v>
      </c>
      <c r="Q215" s="102">
        <f t="shared" si="34"/>
        <v>1.3533493796951098E-3</v>
      </c>
      <c r="R215" s="103">
        <f t="shared" si="35"/>
        <v>9.8074336609412513E-4</v>
      </c>
      <c r="S215" s="104">
        <f t="shared" si="36"/>
        <v>655839.88</v>
      </c>
      <c r="T215" s="105">
        <f t="shared" si="37"/>
        <v>156730.64000000001</v>
      </c>
      <c r="U215" s="105">
        <f t="shared" si="38"/>
        <v>235095.95</v>
      </c>
      <c r="V215" s="105">
        <f t="shared" si="39"/>
        <v>238189.49</v>
      </c>
      <c r="W215" s="106">
        <f t="shared" si="40"/>
        <v>1285855.96</v>
      </c>
      <c r="X215" s="94"/>
      <c r="Y215" s="107">
        <f t="shared" si="41"/>
        <v>321957.76000000001</v>
      </c>
      <c r="Z215" s="107">
        <f t="shared" si="42"/>
        <v>321957.76000000001</v>
      </c>
      <c r="AA215" s="107">
        <f t="shared" si="43"/>
        <v>643915.52000000002</v>
      </c>
    </row>
    <row r="216" spans="1:27" s="19" customFormat="1" ht="26.1" customHeight="1" x14ac:dyDescent="0.2">
      <c r="A216" s="90">
        <v>4555</v>
      </c>
      <c r="B216" s="90" t="s">
        <v>475</v>
      </c>
      <c r="C216" s="90" t="s">
        <v>476</v>
      </c>
      <c r="D216" s="90" t="s">
        <v>19</v>
      </c>
      <c r="E216" s="90" t="s">
        <v>422</v>
      </c>
      <c r="F216" s="100" t="s">
        <v>1547</v>
      </c>
      <c r="G216" s="100">
        <v>455986</v>
      </c>
      <c r="H216" s="100">
        <v>1992031322</v>
      </c>
      <c r="I216" s="91" t="s">
        <v>18</v>
      </c>
      <c r="J216" s="90">
        <v>1017861</v>
      </c>
      <c r="K216" s="91" t="s">
        <v>16</v>
      </c>
      <c r="L216" s="91" t="s">
        <v>17</v>
      </c>
      <c r="M216" s="92">
        <v>25721</v>
      </c>
      <c r="N216" s="92">
        <v>34310</v>
      </c>
      <c r="O216" s="93">
        <v>0.74966482075196739</v>
      </c>
      <c r="P216" s="101">
        <f t="shared" si="33"/>
        <v>25721</v>
      </c>
      <c r="Q216" s="102">
        <f t="shared" si="34"/>
        <v>0</v>
      </c>
      <c r="R216" s="103">
        <f t="shared" si="35"/>
        <v>1.514056786465818E-3</v>
      </c>
      <c r="S216" s="104">
        <f t="shared" si="36"/>
        <v>0</v>
      </c>
      <c r="T216" s="105">
        <f t="shared" si="37"/>
        <v>241958.39</v>
      </c>
      <c r="U216" s="105">
        <f t="shared" si="38"/>
        <v>362937.58</v>
      </c>
      <c r="V216" s="105">
        <f t="shared" si="39"/>
        <v>0</v>
      </c>
      <c r="W216" s="106">
        <f t="shared" si="40"/>
        <v>604895.97</v>
      </c>
      <c r="X216" s="94"/>
      <c r="Y216" s="107">
        <f t="shared" si="41"/>
        <v>0</v>
      </c>
      <c r="Z216" s="107">
        <f t="shared" si="42"/>
        <v>0</v>
      </c>
      <c r="AA216" s="107">
        <f t="shared" si="43"/>
        <v>0</v>
      </c>
    </row>
    <row r="217" spans="1:27" s="19" customFormat="1" ht="26.1" customHeight="1" x14ac:dyDescent="0.2">
      <c r="A217" s="90">
        <v>4558</v>
      </c>
      <c r="B217" s="90" t="s">
        <v>477</v>
      </c>
      <c r="C217" s="90" t="s">
        <v>83</v>
      </c>
      <c r="D217" s="90" t="s">
        <v>26</v>
      </c>
      <c r="E217" s="90" t="s">
        <v>56</v>
      </c>
      <c r="F217" s="100" t="s">
        <v>1546</v>
      </c>
      <c r="G217" s="100">
        <v>676316</v>
      </c>
      <c r="H217" s="100">
        <v>1528458924</v>
      </c>
      <c r="I217" s="91" t="s">
        <v>18</v>
      </c>
      <c r="J217" s="90">
        <v>1026825</v>
      </c>
      <c r="K217" s="91" t="s">
        <v>52</v>
      </c>
      <c r="L217" s="91" t="s">
        <v>53</v>
      </c>
      <c r="M217" s="92">
        <v>14569</v>
      </c>
      <c r="N217" s="92">
        <v>18060</v>
      </c>
      <c r="O217" s="93">
        <v>0.80669988925802882</v>
      </c>
      <c r="P217" s="101">
        <f t="shared" si="33"/>
        <v>14569</v>
      </c>
      <c r="Q217" s="102">
        <f t="shared" si="34"/>
        <v>1.1834191892910423E-3</v>
      </c>
      <c r="R217" s="103">
        <f t="shared" si="35"/>
        <v>8.5759858955796831E-4</v>
      </c>
      <c r="S217" s="104">
        <f t="shared" si="36"/>
        <v>573490.86</v>
      </c>
      <c r="T217" s="105">
        <f t="shared" si="37"/>
        <v>137051.12</v>
      </c>
      <c r="U217" s="105">
        <f t="shared" si="38"/>
        <v>205576.67</v>
      </c>
      <c r="V217" s="105">
        <f t="shared" si="39"/>
        <v>208281.78</v>
      </c>
      <c r="W217" s="106">
        <f t="shared" si="40"/>
        <v>1124400.43</v>
      </c>
      <c r="X217" s="94"/>
      <c r="Y217" s="107">
        <f t="shared" si="41"/>
        <v>281531.87</v>
      </c>
      <c r="Z217" s="107">
        <f t="shared" si="42"/>
        <v>281531.87</v>
      </c>
      <c r="AA217" s="107">
        <f t="shared" si="43"/>
        <v>563063.74</v>
      </c>
    </row>
    <row r="218" spans="1:27" s="19" customFormat="1" ht="26.1" customHeight="1" x14ac:dyDescent="0.2">
      <c r="A218" s="90">
        <v>4559</v>
      </c>
      <c r="B218" s="90" t="s">
        <v>478</v>
      </c>
      <c r="C218" s="90" t="s">
        <v>205</v>
      </c>
      <c r="D218" s="90" t="s">
        <v>26</v>
      </c>
      <c r="E218" s="90" t="s">
        <v>479</v>
      </c>
      <c r="F218" s="100" t="s">
        <v>36</v>
      </c>
      <c r="G218" s="100">
        <v>675256</v>
      </c>
      <c r="H218" s="100">
        <v>1164856803</v>
      </c>
      <c r="I218" s="91" t="s">
        <v>18</v>
      </c>
      <c r="J218" s="90">
        <v>1025489</v>
      </c>
      <c r="K218" s="91" t="s">
        <v>24</v>
      </c>
      <c r="L218" s="91" t="s">
        <v>25</v>
      </c>
      <c r="M218" s="92">
        <v>7092</v>
      </c>
      <c r="N218" s="92">
        <v>8850</v>
      </c>
      <c r="O218" s="93">
        <v>0.80135593220338985</v>
      </c>
      <c r="P218" s="101">
        <f t="shared" si="33"/>
        <v>7092</v>
      </c>
      <c r="Q218" s="102">
        <f t="shared" si="34"/>
        <v>5.7607309289944896E-4</v>
      </c>
      <c r="R218" s="103">
        <f t="shared" si="35"/>
        <v>4.1746785621148407E-4</v>
      </c>
      <c r="S218" s="104">
        <f t="shared" si="36"/>
        <v>279167.90000000002</v>
      </c>
      <c r="T218" s="105">
        <f t="shared" si="37"/>
        <v>66714.7</v>
      </c>
      <c r="U218" s="105">
        <f t="shared" si="38"/>
        <v>100072.05</v>
      </c>
      <c r="V218" s="105">
        <f t="shared" si="39"/>
        <v>101388.86</v>
      </c>
      <c r="W218" s="106">
        <f t="shared" si="40"/>
        <v>547343.51</v>
      </c>
      <c r="X218" s="94"/>
      <c r="Y218" s="107">
        <f t="shared" si="41"/>
        <v>137046.06</v>
      </c>
      <c r="Z218" s="107">
        <f t="shared" si="42"/>
        <v>137046.06</v>
      </c>
      <c r="AA218" s="107">
        <f t="shared" si="43"/>
        <v>274092.12</v>
      </c>
    </row>
    <row r="219" spans="1:27" s="19" customFormat="1" ht="26.1" customHeight="1" x14ac:dyDescent="0.2">
      <c r="A219" s="90">
        <v>4560</v>
      </c>
      <c r="B219" s="90" t="s">
        <v>480</v>
      </c>
      <c r="C219" s="90" t="s">
        <v>76</v>
      </c>
      <c r="D219" s="90" t="s">
        <v>26</v>
      </c>
      <c r="E219" s="90" t="s">
        <v>158</v>
      </c>
      <c r="F219" s="100" t="s">
        <v>21</v>
      </c>
      <c r="G219" s="100">
        <v>675150</v>
      </c>
      <c r="H219" s="100">
        <v>1538624507</v>
      </c>
      <c r="I219" s="91" t="s">
        <v>18</v>
      </c>
      <c r="J219" s="90">
        <v>1030441</v>
      </c>
      <c r="K219" s="91" t="s">
        <v>24</v>
      </c>
      <c r="L219" s="91" t="s">
        <v>25</v>
      </c>
      <c r="M219" s="92">
        <v>19737</v>
      </c>
      <c r="N219" s="92">
        <v>30020</v>
      </c>
      <c r="O219" s="93">
        <v>0.65746169220519657</v>
      </c>
      <c r="P219" s="101">
        <f t="shared" si="33"/>
        <v>19737</v>
      </c>
      <c r="Q219" s="102">
        <f t="shared" si="34"/>
        <v>1.6032084933102683E-3</v>
      </c>
      <c r="R219" s="103">
        <f t="shared" si="35"/>
        <v>1.1618109247103865E-3</v>
      </c>
      <c r="S219" s="104">
        <f t="shared" si="36"/>
        <v>776922.85</v>
      </c>
      <c r="T219" s="105">
        <f t="shared" si="37"/>
        <v>185666.68</v>
      </c>
      <c r="U219" s="105">
        <f t="shared" si="38"/>
        <v>278500.02</v>
      </c>
      <c r="V219" s="105">
        <f t="shared" si="39"/>
        <v>282164.69</v>
      </c>
      <c r="W219" s="106">
        <f t="shared" si="40"/>
        <v>1523254.24</v>
      </c>
      <c r="X219" s="94"/>
      <c r="Y219" s="107">
        <f t="shared" si="41"/>
        <v>381398.49</v>
      </c>
      <c r="Z219" s="107">
        <f t="shared" si="42"/>
        <v>381398.49</v>
      </c>
      <c r="AA219" s="107">
        <f t="shared" si="43"/>
        <v>762796.98</v>
      </c>
    </row>
    <row r="220" spans="1:27" s="19" customFormat="1" ht="26.1" customHeight="1" x14ac:dyDescent="0.2">
      <c r="A220" s="90">
        <v>4562</v>
      </c>
      <c r="B220" s="90" t="s">
        <v>481</v>
      </c>
      <c r="C220" s="90" t="s">
        <v>482</v>
      </c>
      <c r="D220" s="90" t="s">
        <v>26</v>
      </c>
      <c r="E220" s="90" t="s">
        <v>297</v>
      </c>
      <c r="F220" s="100" t="s">
        <v>1547</v>
      </c>
      <c r="G220" s="100">
        <v>675067</v>
      </c>
      <c r="H220" s="100">
        <v>1881192268</v>
      </c>
      <c r="I220" s="91" t="s">
        <v>18</v>
      </c>
      <c r="J220" s="90">
        <v>1029330</v>
      </c>
      <c r="K220" s="91" t="s">
        <v>24</v>
      </c>
      <c r="L220" s="91" t="s">
        <v>25</v>
      </c>
      <c r="M220" s="92">
        <v>10024</v>
      </c>
      <c r="N220" s="92">
        <v>15497</v>
      </c>
      <c r="O220" s="93">
        <v>0.64683487126540617</v>
      </c>
      <c r="P220" s="101">
        <f t="shared" si="33"/>
        <v>10024</v>
      </c>
      <c r="Q220" s="102">
        <f t="shared" si="34"/>
        <v>8.142352909227405E-4</v>
      </c>
      <c r="R220" s="103">
        <f t="shared" si="35"/>
        <v>5.9005891013309592E-4</v>
      </c>
      <c r="S220" s="104">
        <f t="shared" si="36"/>
        <v>394582.49</v>
      </c>
      <c r="T220" s="105">
        <f t="shared" si="37"/>
        <v>94296.13</v>
      </c>
      <c r="U220" s="105">
        <f t="shared" si="38"/>
        <v>141444.20000000001</v>
      </c>
      <c r="V220" s="105">
        <f t="shared" si="39"/>
        <v>143305.41</v>
      </c>
      <c r="W220" s="106">
        <f t="shared" si="40"/>
        <v>773628.2300000001</v>
      </c>
      <c r="X220" s="94"/>
      <c r="Y220" s="107">
        <f t="shared" si="41"/>
        <v>193704.13</v>
      </c>
      <c r="Z220" s="107">
        <f t="shared" si="42"/>
        <v>193704.13</v>
      </c>
      <c r="AA220" s="107">
        <f t="shared" si="43"/>
        <v>387408.26</v>
      </c>
    </row>
    <row r="221" spans="1:27" s="19" customFormat="1" ht="26.1" customHeight="1" x14ac:dyDescent="0.2">
      <c r="A221" s="90">
        <v>4564</v>
      </c>
      <c r="B221" s="90" t="s">
        <v>483</v>
      </c>
      <c r="C221" s="90" t="s">
        <v>55</v>
      </c>
      <c r="D221" s="90" t="s">
        <v>26</v>
      </c>
      <c r="E221" s="90" t="s">
        <v>183</v>
      </c>
      <c r="F221" s="100" t="s">
        <v>1545</v>
      </c>
      <c r="G221" s="100">
        <v>675009</v>
      </c>
      <c r="H221" s="100">
        <v>1275586620</v>
      </c>
      <c r="I221" s="91" t="s">
        <v>18</v>
      </c>
      <c r="J221" s="90">
        <v>1026227</v>
      </c>
      <c r="K221" s="91" t="s">
        <v>24</v>
      </c>
      <c r="L221" s="91" t="s">
        <v>25</v>
      </c>
      <c r="M221" s="92">
        <v>8908</v>
      </c>
      <c r="N221" s="92">
        <v>11383</v>
      </c>
      <c r="O221" s="93">
        <v>0.78257049986822458</v>
      </c>
      <c r="P221" s="101">
        <f t="shared" si="33"/>
        <v>8908</v>
      </c>
      <c r="Q221" s="102">
        <f t="shared" si="34"/>
        <v>7.2358419508577142E-4</v>
      </c>
      <c r="R221" s="103">
        <f t="shared" si="35"/>
        <v>5.2436599874956292E-4</v>
      </c>
      <c r="S221" s="104">
        <f t="shared" si="36"/>
        <v>350652.52</v>
      </c>
      <c r="T221" s="105">
        <f t="shared" si="37"/>
        <v>83797.88</v>
      </c>
      <c r="U221" s="105">
        <f t="shared" si="38"/>
        <v>125696.82</v>
      </c>
      <c r="V221" s="105">
        <f t="shared" si="39"/>
        <v>127350.82</v>
      </c>
      <c r="W221" s="106">
        <f t="shared" si="40"/>
        <v>687498.04</v>
      </c>
      <c r="X221" s="94"/>
      <c r="Y221" s="107">
        <f t="shared" si="41"/>
        <v>172138.51</v>
      </c>
      <c r="Z221" s="107">
        <f t="shared" si="42"/>
        <v>172138.51</v>
      </c>
      <c r="AA221" s="107">
        <f t="shared" si="43"/>
        <v>344277.02</v>
      </c>
    </row>
    <row r="222" spans="1:27" s="19" customFormat="1" ht="26.1" customHeight="1" x14ac:dyDescent="0.2">
      <c r="A222" s="90">
        <v>4566</v>
      </c>
      <c r="B222" s="90" t="s">
        <v>484</v>
      </c>
      <c r="C222" s="90" t="s">
        <v>485</v>
      </c>
      <c r="D222" s="90" t="s">
        <v>26</v>
      </c>
      <c r="E222" s="90" t="s">
        <v>486</v>
      </c>
      <c r="F222" s="100" t="s">
        <v>1546</v>
      </c>
      <c r="G222" s="100">
        <v>455544</v>
      </c>
      <c r="H222" s="100">
        <v>1497305395</v>
      </c>
      <c r="I222" s="91" t="s">
        <v>18</v>
      </c>
      <c r="J222" s="90">
        <v>1030647</v>
      </c>
      <c r="K222" s="91" t="s">
        <v>16</v>
      </c>
      <c r="L222" s="91" t="s">
        <v>30</v>
      </c>
      <c r="M222" s="92">
        <v>4322</v>
      </c>
      <c r="N222" s="92">
        <v>5324</v>
      </c>
      <c r="O222" s="93">
        <v>0.8117956423741548</v>
      </c>
      <c r="P222" s="101">
        <f t="shared" si="33"/>
        <v>17528.111111111113</v>
      </c>
      <c r="Q222" s="102">
        <f t="shared" si="34"/>
        <v>1.4237835843856422E-3</v>
      </c>
      <c r="R222" s="103">
        <f t="shared" si="35"/>
        <v>1.0317855286227087E-3</v>
      </c>
      <c r="S222" s="104">
        <f t="shared" si="36"/>
        <v>689972.64</v>
      </c>
      <c r="T222" s="105">
        <f t="shared" si="37"/>
        <v>164887.57999999999</v>
      </c>
      <c r="U222" s="105">
        <f t="shared" si="38"/>
        <v>247331.37</v>
      </c>
      <c r="V222" s="105">
        <f t="shared" si="39"/>
        <v>250585.91</v>
      </c>
      <c r="W222" s="106">
        <f t="shared" si="40"/>
        <v>1352777.4999999998</v>
      </c>
      <c r="X222" s="94"/>
      <c r="Y222" s="107">
        <f t="shared" si="41"/>
        <v>338713.84</v>
      </c>
      <c r="Z222" s="107">
        <f t="shared" si="42"/>
        <v>338713.84</v>
      </c>
      <c r="AA222" s="107">
        <f t="shared" si="43"/>
        <v>677427.68</v>
      </c>
    </row>
    <row r="223" spans="1:27" s="19" customFormat="1" ht="26.1" customHeight="1" x14ac:dyDescent="0.2">
      <c r="A223" s="90">
        <v>4567</v>
      </c>
      <c r="B223" s="90" t="s">
        <v>487</v>
      </c>
      <c r="C223" s="90" t="s">
        <v>488</v>
      </c>
      <c r="D223" s="90" t="s">
        <v>19</v>
      </c>
      <c r="E223" s="90" t="s">
        <v>63</v>
      </c>
      <c r="F223" s="100" t="s">
        <v>63</v>
      </c>
      <c r="G223" s="100">
        <v>455575</v>
      </c>
      <c r="H223" s="100">
        <v>1518036987</v>
      </c>
      <c r="I223" s="91" t="s">
        <v>18</v>
      </c>
      <c r="J223" s="90">
        <v>1030773</v>
      </c>
      <c r="K223" s="91" t="s">
        <v>24</v>
      </c>
      <c r="L223" s="91" t="s">
        <v>25</v>
      </c>
      <c r="M223" s="92">
        <v>31809</v>
      </c>
      <c r="N223" s="92">
        <v>40299</v>
      </c>
      <c r="O223" s="93">
        <v>0.78932479714136827</v>
      </c>
      <c r="P223" s="101">
        <f t="shared" si="33"/>
        <v>31808.999999999996</v>
      </c>
      <c r="Q223" s="102">
        <f t="shared" si="34"/>
        <v>0</v>
      </c>
      <c r="R223" s="103">
        <f t="shared" si="35"/>
        <v>1.8724245682784962E-3</v>
      </c>
      <c r="S223" s="104">
        <f t="shared" si="36"/>
        <v>0</v>
      </c>
      <c r="T223" s="105">
        <f t="shared" si="37"/>
        <v>299228.43</v>
      </c>
      <c r="U223" s="105">
        <f t="shared" si="38"/>
        <v>448842.64</v>
      </c>
      <c r="V223" s="105">
        <f t="shared" si="39"/>
        <v>0</v>
      </c>
      <c r="W223" s="106">
        <f t="shared" si="40"/>
        <v>748071.07000000007</v>
      </c>
      <c r="X223" s="94"/>
      <c r="Y223" s="107">
        <f t="shared" si="41"/>
        <v>0</v>
      </c>
      <c r="Z223" s="107">
        <f t="shared" si="42"/>
        <v>0</v>
      </c>
      <c r="AA223" s="107">
        <f t="shared" si="43"/>
        <v>0</v>
      </c>
    </row>
    <row r="224" spans="1:27" s="19" customFormat="1" ht="26.1" customHeight="1" x14ac:dyDescent="0.2">
      <c r="A224" s="90">
        <v>4568</v>
      </c>
      <c r="B224" s="90" t="s">
        <v>489</v>
      </c>
      <c r="C224" s="90" t="s">
        <v>490</v>
      </c>
      <c r="D224" s="90" t="s">
        <v>19</v>
      </c>
      <c r="E224" s="90" t="s">
        <v>491</v>
      </c>
      <c r="F224" s="100" t="s">
        <v>1547</v>
      </c>
      <c r="G224" s="100">
        <v>675755</v>
      </c>
      <c r="H224" s="100">
        <v>1922445105</v>
      </c>
      <c r="I224" s="91" t="s">
        <v>18</v>
      </c>
      <c r="J224" s="90">
        <v>1025490</v>
      </c>
      <c r="K224" s="91" t="s">
        <v>16</v>
      </c>
      <c r="L224" s="91" t="s">
        <v>17</v>
      </c>
      <c r="M224" s="92">
        <v>11512</v>
      </c>
      <c r="N224" s="92">
        <v>15475</v>
      </c>
      <c r="O224" s="93">
        <v>0.74390953150242323</v>
      </c>
      <c r="P224" s="101">
        <f t="shared" si="33"/>
        <v>11512</v>
      </c>
      <c r="Q224" s="102">
        <f t="shared" si="34"/>
        <v>0</v>
      </c>
      <c r="R224" s="103">
        <f t="shared" si="35"/>
        <v>6.7764945864447331E-4</v>
      </c>
      <c r="S224" s="104">
        <f t="shared" si="36"/>
        <v>0</v>
      </c>
      <c r="T224" s="105">
        <f t="shared" si="37"/>
        <v>108293.8</v>
      </c>
      <c r="U224" s="105">
        <f t="shared" si="38"/>
        <v>162440.71</v>
      </c>
      <c r="V224" s="105">
        <f t="shared" si="39"/>
        <v>0</v>
      </c>
      <c r="W224" s="106">
        <f t="shared" si="40"/>
        <v>270734.51</v>
      </c>
      <c r="X224" s="94"/>
      <c r="Y224" s="107">
        <f t="shared" si="41"/>
        <v>0</v>
      </c>
      <c r="Z224" s="107">
        <f t="shared" si="42"/>
        <v>0</v>
      </c>
      <c r="AA224" s="107">
        <f t="shared" si="43"/>
        <v>0</v>
      </c>
    </row>
    <row r="225" spans="1:27" s="19" customFormat="1" ht="26.1" customHeight="1" x14ac:dyDescent="0.2">
      <c r="A225" s="90">
        <v>4570</v>
      </c>
      <c r="B225" s="90" t="s">
        <v>492</v>
      </c>
      <c r="C225" s="90" t="s">
        <v>76</v>
      </c>
      <c r="D225" s="90" t="s">
        <v>26</v>
      </c>
      <c r="E225" s="90" t="s">
        <v>47</v>
      </c>
      <c r="F225" s="100" t="s">
        <v>47</v>
      </c>
      <c r="G225" s="100">
        <v>675459</v>
      </c>
      <c r="H225" s="100">
        <v>1962810465</v>
      </c>
      <c r="I225" s="91" t="s">
        <v>18</v>
      </c>
      <c r="J225" s="90">
        <v>1026215</v>
      </c>
      <c r="K225" s="91" t="s">
        <v>24</v>
      </c>
      <c r="L225" s="91" t="s">
        <v>25</v>
      </c>
      <c r="M225" s="92">
        <v>11895</v>
      </c>
      <c r="N225" s="92">
        <v>17486</v>
      </c>
      <c r="O225" s="93">
        <v>0.6802584925082924</v>
      </c>
      <c r="P225" s="101">
        <f t="shared" si="33"/>
        <v>11894.999999999998</v>
      </c>
      <c r="Q225" s="102">
        <f t="shared" si="34"/>
        <v>9.6621396503651213E-4</v>
      </c>
      <c r="R225" s="103">
        <f t="shared" si="35"/>
        <v>7.0019460654760328E-4</v>
      </c>
      <c r="S225" s="104">
        <f t="shared" si="36"/>
        <v>468232.12</v>
      </c>
      <c r="T225" s="105">
        <f t="shared" si="37"/>
        <v>111896.7</v>
      </c>
      <c r="U225" s="105">
        <f t="shared" si="38"/>
        <v>167845.05</v>
      </c>
      <c r="V225" s="105">
        <f t="shared" si="39"/>
        <v>170053.66</v>
      </c>
      <c r="W225" s="106">
        <f t="shared" si="40"/>
        <v>918027.52999999991</v>
      </c>
      <c r="X225" s="94"/>
      <c r="Y225" s="107">
        <f t="shared" si="41"/>
        <v>229859.4</v>
      </c>
      <c r="Z225" s="107">
        <f t="shared" si="42"/>
        <v>229859.4</v>
      </c>
      <c r="AA225" s="107">
        <f t="shared" si="43"/>
        <v>459718.8</v>
      </c>
    </row>
    <row r="226" spans="1:27" s="19" customFormat="1" ht="26.1" customHeight="1" x14ac:dyDescent="0.2">
      <c r="A226" s="90">
        <v>4571</v>
      </c>
      <c r="B226" s="90" t="s">
        <v>493</v>
      </c>
      <c r="C226" s="84" t="s">
        <v>485</v>
      </c>
      <c r="D226" s="84" t="s">
        <v>26</v>
      </c>
      <c r="E226" s="90" t="s">
        <v>494</v>
      </c>
      <c r="F226" s="100" t="s">
        <v>63</v>
      </c>
      <c r="G226" s="100">
        <v>675494</v>
      </c>
      <c r="H226" s="100">
        <v>1174153860</v>
      </c>
      <c r="I226" s="91" t="s">
        <v>18</v>
      </c>
      <c r="J226" s="90">
        <v>1031001</v>
      </c>
      <c r="K226" s="91" t="s">
        <v>495</v>
      </c>
      <c r="L226" s="91" t="s">
        <v>17</v>
      </c>
      <c r="M226" s="92">
        <v>11989</v>
      </c>
      <c r="N226" s="92">
        <v>19287</v>
      </c>
      <c r="O226" s="93">
        <v>0.62161041115777471</v>
      </c>
      <c r="P226" s="101">
        <f t="shared" si="33"/>
        <v>14347.491803278688</v>
      </c>
      <c r="Q226" s="102">
        <f t="shared" si="34"/>
        <v>1.1654263929024599E-3</v>
      </c>
      <c r="R226" s="103">
        <f t="shared" si="35"/>
        <v>8.4455959463149936E-4</v>
      </c>
      <c r="S226" s="104">
        <f t="shared" si="36"/>
        <v>564771.46</v>
      </c>
      <c r="T226" s="105">
        <f t="shared" si="37"/>
        <v>134967.38</v>
      </c>
      <c r="U226" s="105">
        <f t="shared" si="38"/>
        <v>202451.07</v>
      </c>
      <c r="V226" s="105">
        <f t="shared" si="39"/>
        <v>205115.05</v>
      </c>
      <c r="W226" s="106">
        <f t="shared" si="40"/>
        <v>1107304.96</v>
      </c>
      <c r="X226" s="94"/>
      <c r="Y226" s="107">
        <f t="shared" si="41"/>
        <v>277251.44</v>
      </c>
      <c r="Z226" s="107">
        <f t="shared" si="42"/>
        <v>277251.44</v>
      </c>
      <c r="AA226" s="107">
        <f t="shared" si="43"/>
        <v>554502.88</v>
      </c>
    </row>
    <row r="227" spans="1:27" s="19" customFormat="1" ht="26.1" customHeight="1" x14ac:dyDescent="0.2">
      <c r="A227" s="90">
        <v>4572</v>
      </c>
      <c r="B227" s="90" t="s">
        <v>496</v>
      </c>
      <c r="C227" s="90" t="s">
        <v>211</v>
      </c>
      <c r="D227" s="90" t="s">
        <v>26</v>
      </c>
      <c r="E227" s="90" t="s">
        <v>96</v>
      </c>
      <c r="F227" s="100" t="s">
        <v>20</v>
      </c>
      <c r="G227" s="100">
        <v>675380</v>
      </c>
      <c r="H227" s="100">
        <v>1487891669</v>
      </c>
      <c r="I227" s="91" t="s">
        <v>18</v>
      </c>
      <c r="J227" s="90">
        <v>1026414</v>
      </c>
      <c r="K227" s="91" t="s">
        <v>52</v>
      </c>
      <c r="L227" s="91" t="s">
        <v>53</v>
      </c>
      <c r="M227" s="92">
        <v>27687</v>
      </c>
      <c r="N227" s="92">
        <v>37364</v>
      </c>
      <c r="O227" s="93">
        <v>0.74100738678942302</v>
      </c>
      <c r="P227" s="101">
        <f t="shared" si="33"/>
        <v>27687</v>
      </c>
      <c r="Q227" s="102">
        <f t="shared" si="34"/>
        <v>2.2489757082779249E-3</v>
      </c>
      <c r="R227" s="103">
        <f t="shared" si="35"/>
        <v>1.6297846213941566E-3</v>
      </c>
      <c r="S227" s="104">
        <f t="shared" si="36"/>
        <v>1089864.8700000001</v>
      </c>
      <c r="T227" s="105">
        <f t="shared" si="37"/>
        <v>260452.62</v>
      </c>
      <c r="U227" s="105">
        <f t="shared" si="38"/>
        <v>390678.93</v>
      </c>
      <c r="V227" s="105">
        <f t="shared" si="39"/>
        <v>395819.72</v>
      </c>
      <c r="W227" s="106">
        <f t="shared" si="40"/>
        <v>2136816.14</v>
      </c>
      <c r="X227" s="94"/>
      <c r="Y227" s="107">
        <f t="shared" si="41"/>
        <v>535024.56999999995</v>
      </c>
      <c r="Z227" s="107">
        <f t="shared" si="42"/>
        <v>535024.56999999995</v>
      </c>
      <c r="AA227" s="107">
        <f t="shared" si="43"/>
        <v>1070049.1399999999</v>
      </c>
    </row>
    <row r="228" spans="1:27" s="19" customFormat="1" ht="26.1" customHeight="1" x14ac:dyDescent="0.2">
      <c r="A228" s="90">
        <v>4574</v>
      </c>
      <c r="B228" s="90" t="s">
        <v>497</v>
      </c>
      <c r="C228" s="90" t="s">
        <v>76</v>
      </c>
      <c r="D228" s="90" t="s">
        <v>26</v>
      </c>
      <c r="E228" s="90" t="s">
        <v>77</v>
      </c>
      <c r="F228" s="100" t="s">
        <v>1546</v>
      </c>
      <c r="G228" s="100">
        <v>455554</v>
      </c>
      <c r="H228" s="100">
        <v>1891118501</v>
      </c>
      <c r="I228" s="91" t="s">
        <v>18</v>
      </c>
      <c r="J228" s="90">
        <v>1025709</v>
      </c>
      <c r="K228" s="91" t="s">
        <v>24</v>
      </c>
      <c r="L228" s="91" t="s">
        <v>25</v>
      </c>
      <c r="M228" s="92">
        <v>22354</v>
      </c>
      <c r="N228" s="92">
        <v>39020</v>
      </c>
      <c r="O228" s="93">
        <v>0.57288569964120961</v>
      </c>
      <c r="P228" s="101">
        <f t="shared" si="33"/>
        <v>22354</v>
      </c>
      <c r="Q228" s="102">
        <f t="shared" si="34"/>
        <v>1.8157836884763509E-3</v>
      </c>
      <c r="R228" s="103">
        <f t="shared" si="35"/>
        <v>1.3158596246124526E-3</v>
      </c>
      <c r="S228" s="104">
        <f t="shared" si="36"/>
        <v>879937.85</v>
      </c>
      <c r="T228" s="105">
        <f t="shared" si="37"/>
        <v>210284.89</v>
      </c>
      <c r="U228" s="105">
        <f t="shared" si="38"/>
        <v>315427.34000000003</v>
      </c>
      <c r="V228" s="105">
        <f t="shared" si="39"/>
        <v>319577.93</v>
      </c>
      <c r="W228" s="106">
        <f t="shared" si="40"/>
        <v>1725228.01</v>
      </c>
      <c r="X228" s="94"/>
      <c r="Y228" s="107">
        <f t="shared" si="41"/>
        <v>431969.49</v>
      </c>
      <c r="Z228" s="107">
        <f t="shared" si="42"/>
        <v>431969.49</v>
      </c>
      <c r="AA228" s="107">
        <f t="shared" si="43"/>
        <v>863938.98</v>
      </c>
    </row>
    <row r="229" spans="1:27" s="19" customFormat="1" ht="26.1" customHeight="1" x14ac:dyDescent="0.2">
      <c r="A229" s="90">
        <v>4579</v>
      </c>
      <c r="B229" s="90" t="s">
        <v>498</v>
      </c>
      <c r="C229" s="90" t="s">
        <v>499</v>
      </c>
      <c r="D229" s="90" t="s">
        <v>26</v>
      </c>
      <c r="E229" s="90" t="s">
        <v>20</v>
      </c>
      <c r="F229" s="100" t="s">
        <v>20</v>
      </c>
      <c r="G229" s="100">
        <v>455467</v>
      </c>
      <c r="H229" s="100">
        <v>1316142078</v>
      </c>
      <c r="I229" s="91" t="s">
        <v>18</v>
      </c>
      <c r="J229" s="90">
        <v>1028643</v>
      </c>
      <c r="K229" s="91" t="s">
        <v>52</v>
      </c>
      <c r="L229" s="91" t="s">
        <v>53</v>
      </c>
      <c r="M229" s="92">
        <v>29073</v>
      </c>
      <c r="N229" s="92">
        <v>40541</v>
      </c>
      <c r="O229" s="93">
        <v>0.71712587257344418</v>
      </c>
      <c r="P229" s="101">
        <f t="shared" si="33"/>
        <v>29073</v>
      </c>
      <c r="Q229" s="102">
        <f t="shared" si="34"/>
        <v>2.3615585208496444E-3</v>
      </c>
      <c r="R229" s="103">
        <f t="shared" si="35"/>
        <v>1.7113709790801575E-3</v>
      </c>
      <c r="S229" s="104">
        <f t="shared" si="36"/>
        <v>1144423.07</v>
      </c>
      <c r="T229" s="105">
        <f t="shared" si="37"/>
        <v>273490.77</v>
      </c>
      <c r="U229" s="105">
        <f t="shared" si="38"/>
        <v>410236.15999999997</v>
      </c>
      <c r="V229" s="105">
        <f t="shared" si="39"/>
        <v>415634.3</v>
      </c>
      <c r="W229" s="106">
        <f t="shared" si="40"/>
        <v>2243784.2999999998</v>
      </c>
      <c r="X229" s="94"/>
      <c r="Y229" s="107">
        <f t="shared" si="41"/>
        <v>561807.68999999994</v>
      </c>
      <c r="Z229" s="107">
        <f t="shared" si="42"/>
        <v>561807.68999999994</v>
      </c>
      <c r="AA229" s="107">
        <f t="shared" si="43"/>
        <v>1123615.3799999999</v>
      </c>
    </row>
    <row r="230" spans="1:27" s="19" customFormat="1" ht="26.1" customHeight="1" x14ac:dyDescent="0.2">
      <c r="A230" s="90">
        <v>4584</v>
      </c>
      <c r="B230" s="90" t="s">
        <v>500</v>
      </c>
      <c r="C230" s="90" t="s">
        <v>501</v>
      </c>
      <c r="D230" s="90" t="s">
        <v>19</v>
      </c>
      <c r="E230" s="90" t="s">
        <v>502</v>
      </c>
      <c r="F230" s="100" t="s">
        <v>1547</v>
      </c>
      <c r="G230" s="100">
        <v>455565</v>
      </c>
      <c r="H230" s="100">
        <v>1366498537</v>
      </c>
      <c r="I230" s="91" t="s">
        <v>18</v>
      </c>
      <c r="J230" s="90">
        <v>1029926</v>
      </c>
      <c r="K230" s="91" t="s">
        <v>24</v>
      </c>
      <c r="L230" s="91" t="s">
        <v>25</v>
      </c>
      <c r="M230" s="92">
        <v>20404</v>
      </c>
      <c r="N230" s="92">
        <v>25832</v>
      </c>
      <c r="O230" s="93">
        <v>0.78987302570455253</v>
      </c>
      <c r="P230" s="101">
        <f t="shared" si="33"/>
        <v>20404</v>
      </c>
      <c r="Q230" s="102">
        <f t="shared" si="34"/>
        <v>0</v>
      </c>
      <c r="R230" s="103">
        <f t="shared" si="35"/>
        <v>1.2010736235390752E-3</v>
      </c>
      <c r="S230" s="104">
        <f t="shared" si="36"/>
        <v>0</v>
      </c>
      <c r="T230" s="105">
        <f t="shared" si="37"/>
        <v>191941.17</v>
      </c>
      <c r="U230" s="105">
        <f t="shared" si="38"/>
        <v>287911.76</v>
      </c>
      <c r="V230" s="105">
        <f t="shared" si="39"/>
        <v>0</v>
      </c>
      <c r="W230" s="106">
        <f t="shared" si="40"/>
        <v>479852.93000000005</v>
      </c>
      <c r="X230" s="94"/>
      <c r="Y230" s="107">
        <f t="shared" si="41"/>
        <v>0</v>
      </c>
      <c r="Z230" s="107">
        <f t="shared" si="42"/>
        <v>0</v>
      </c>
      <c r="AA230" s="107">
        <f t="shared" si="43"/>
        <v>0</v>
      </c>
    </row>
    <row r="231" spans="1:27" s="19" customFormat="1" ht="26.1" customHeight="1" x14ac:dyDescent="0.2">
      <c r="A231" s="90">
        <v>4586</v>
      </c>
      <c r="B231" s="90" t="s">
        <v>503</v>
      </c>
      <c r="C231" s="90" t="s">
        <v>504</v>
      </c>
      <c r="D231" s="90" t="s">
        <v>19</v>
      </c>
      <c r="E231" s="90" t="s">
        <v>281</v>
      </c>
      <c r="F231" s="100" t="s">
        <v>1547</v>
      </c>
      <c r="G231" s="100">
        <v>455831</v>
      </c>
      <c r="H231" s="100">
        <v>1194713941</v>
      </c>
      <c r="I231" s="91" t="s">
        <v>18</v>
      </c>
      <c r="J231" s="90">
        <v>1029959</v>
      </c>
      <c r="K231" s="91" t="s">
        <v>24</v>
      </c>
      <c r="L231" s="91" t="s">
        <v>25</v>
      </c>
      <c r="M231" s="92">
        <v>11462</v>
      </c>
      <c r="N231" s="92">
        <v>14130</v>
      </c>
      <c r="O231" s="93">
        <v>0.81118188251946211</v>
      </c>
      <c r="P231" s="101">
        <f t="shared" si="33"/>
        <v>11462</v>
      </c>
      <c r="Q231" s="102">
        <f t="shared" si="34"/>
        <v>0</v>
      </c>
      <c r="R231" s="103">
        <f t="shared" si="35"/>
        <v>6.7470622784772004E-4</v>
      </c>
      <c r="S231" s="104">
        <f t="shared" si="36"/>
        <v>0</v>
      </c>
      <c r="T231" s="105">
        <f t="shared" si="37"/>
        <v>107823.45</v>
      </c>
      <c r="U231" s="105">
        <f t="shared" si="38"/>
        <v>161735.18</v>
      </c>
      <c r="V231" s="105">
        <f t="shared" si="39"/>
        <v>0</v>
      </c>
      <c r="W231" s="106">
        <f t="shared" si="40"/>
        <v>269558.63</v>
      </c>
      <c r="X231" s="94"/>
      <c r="Y231" s="107">
        <f t="shared" si="41"/>
        <v>0</v>
      </c>
      <c r="Z231" s="107">
        <f t="shared" si="42"/>
        <v>0</v>
      </c>
      <c r="AA231" s="107">
        <f t="shared" si="43"/>
        <v>0</v>
      </c>
    </row>
    <row r="232" spans="1:27" s="19" customFormat="1" ht="26.1" customHeight="1" x14ac:dyDescent="0.2">
      <c r="A232" s="90">
        <v>4588</v>
      </c>
      <c r="B232" s="90" t="s">
        <v>505</v>
      </c>
      <c r="C232" s="90" t="s">
        <v>506</v>
      </c>
      <c r="D232" s="90" t="s">
        <v>19</v>
      </c>
      <c r="E232" s="90" t="s">
        <v>37</v>
      </c>
      <c r="F232" s="100" t="s">
        <v>37</v>
      </c>
      <c r="G232" s="100">
        <v>455850</v>
      </c>
      <c r="H232" s="100">
        <v>1407440316</v>
      </c>
      <c r="I232" s="91" t="s">
        <v>18</v>
      </c>
      <c r="J232" s="90">
        <v>1013537</v>
      </c>
      <c r="K232" s="91" t="s">
        <v>24</v>
      </c>
      <c r="L232" s="91" t="s">
        <v>25</v>
      </c>
      <c r="M232" s="92">
        <v>22053</v>
      </c>
      <c r="N232" s="92">
        <v>30020</v>
      </c>
      <c r="O232" s="93">
        <v>0.73461025982678219</v>
      </c>
      <c r="P232" s="101">
        <f t="shared" si="33"/>
        <v>22053</v>
      </c>
      <c r="Q232" s="102">
        <f t="shared" si="34"/>
        <v>0</v>
      </c>
      <c r="R232" s="103">
        <f t="shared" si="35"/>
        <v>1.2981413752159981E-3</v>
      </c>
      <c r="S232" s="104">
        <f t="shared" si="36"/>
        <v>0</v>
      </c>
      <c r="T232" s="105">
        <f t="shared" si="37"/>
        <v>207453.38</v>
      </c>
      <c r="U232" s="105">
        <f t="shared" si="38"/>
        <v>311180.07</v>
      </c>
      <c r="V232" s="105">
        <f t="shared" si="39"/>
        <v>0</v>
      </c>
      <c r="W232" s="106">
        <f t="shared" si="40"/>
        <v>518633.45</v>
      </c>
      <c r="X232" s="94"/>
      <c r="Y232" s="107">
        <f t="shared" si="41"/>
        <v>0</v>
      </c>
      <c r="Z232" s="107">
        <f t="shared" si="42"/>
        <v>0</v>
      </c>
      <c r="AA232" s="107">
        <f t="shared" si="43"/>
        <v>0</v>
      </c>
    </row>
    <row r="233" spans="1:27" s="19" customFormat="1" ht="26.1" customHeight="1" x14ac:dyDescent="0.2">
      <c r="A233" s="90">
        <v>4589</v>
      </c>
      <c r="B233" s="90" t="s">
        <v>507</v>
      </c>
      <c r="C233" s="90" t="s">
        <v>95</v>
      </c>
      <c r="D233" s="90" t="s">
        <v>26</v>
      </c>
      <c r="E233" s="90" t="s">
        <v>508</v>
      </c>
      <c r="F233" s="100" t="s">
        <v>21</v>
      </c>
      <c r="G233" s="100">
        <v>675196</v>
      </c>
      <c r="H233" s="100">
        <v>1932220076</v>
      </c>
      <c r="I233" s="91" t="s">
        <v>18</v>
      </c>
      <c r="J233" s="90">
        <v>1028843</v>
      </c>
      <c r="K233" s="91" t="s">
        <v>24</v>
      </c>
      <c r="L233" s="91" t="s">
        <v>25</v>
      </c>
      <c r="M233" s="92">
        <v>22437</v>
      </c>
      <c r="N233" s="92">
        <v>31014</v>
      </c>
      <c r="O233" s="93">
        <v>0.72344747533372022</v>
      </c>
      <c r="P233" s="101">
        <f t="shared" si="33"/>
        <v>22437</v>
      </c>
      <c r="Q233" s="102">
        <f t="shared" si="34"/>
        <v>1.8225256606577743E-3</v>
      </c>
      <c r="R233" s="103">
        <f t="shared" si="35"/>
        <v>1.3207453877350631E-3</v>
      </c>
      <c r="S233" s="104">
        <f t="shared" si="36"/>
        <v>883205.05</v>
      </c>
      <c r="T233" s="105">
        <f t="shared" si="37"/>
        <v>211065.68</v>
      </c>
      <c r="U233" s="105">
        <f t="shared" si="38"/>
        <v>316598.52</v>
      </c>
      <c r="V233" s="105">
        <f t="shared" si="39"/>
        <v>320764.52</v>
      </c>
      <c r="W233" s="106">
        <f t="shared" si="40"/>
        <v>1731633.77</v>
      </c>
      <c r="X233" s="94"/>
      <c r="Y233" s="107">
        <f t="shared" si="41"/>
        <v>433573.39</v>
      </c>
      <c r="Z233" s="107">
        <f t="shared" si="42"/>
        <v>433573.39</v>
      </c>
      <c r="AA233" s="107">
        <f t="shared" si="43"/>
        <v>867146.78</v>
      </c>
    </row>
    <row r="234" spans="1:27" s="19" customFormat="1" ht="26.1" customHeight="1" x14ac:dyDescent="0.2">
      <c r="A234" s="90">
        <v>4590</v>
      </c>
      <c r="B234" s="90" t="s">
        <v>509</v>
      </c>
      <c r="C234" s="90" t="s">
        <v>510</v>
      </c>
      <c r="D234" s="90" t="s">
        <v>19</v>
      </c>
      <c r="E234" s="90" t="s">
        <v>511</v>
      </c>
      <c r="F234" s="100" t="s">
        <v>1545</v>
      </c>
      <c r="G234" s="100">
        <v>675881</v>
      </c>
      <c r="H234" s="100">
        <v>1770009979</v>
      </c>
      <c r="I234" s="91" t="s">
        <v>18</v>
      </c>
      <c r="J234" s="90">
        <v>1029108</v>
      </c>
      <c r="K234" s="91" t="s">
        <v>16</v>
      </c>
      <c r="L234" s="91" t="s">
        <v>17</v>
      </c>
      <c r="M234" s="92">
        <v>16392</v>
      </c>
      <c r="N234" s="92">
        <v>19733</v>
      </c>
      <c r="O234" s="93">
        <v>0.83068970759641214</v>
      </c>
      <c r="P234" s="101">
        <f t="shared" si="33"/>
        <v>16392</v>
      </c>
      <c r="Q234" s="102">
        <f t="shared" si="34"/>
        <v>0</v>
      </c>
      <c r="R234" s="103">
        <f t="shared" si="35"/>
        <v>9.6490878440759259E-4</v>
      </c>
      <c r="S234" s="104">
        <f t="shared" si="36"/>
        <v>0</v>
      </c>
      <c r="T234" s="105">
        <f t="shared" si="37"/>
        <v>154200.14000000001</v>
      </c>
      <c r="U234" s="105">
        <f t="shared" si="38"/>
        <v>231300.21</v>
      </c>
      <c r="V234" s="105">
        <f t="shared" si="39"/>
        <v>0</v>
      </c>
      <c r="W234" s="106">
        <f t="shared" si="40"/>
        <v>385500.35</v>
      </c>
      <c r="X234" s="94"/>
      <c r="Y234" s="107">
        <f t="shared" si="41"/>
        <v>0</v>
      </c>
      <c r="Z234" s="107">
        <f t="shared" si="42"/>
        <v>0</v>
      </c>
      <c r="AA234" s="107">
        <f t="shared" si="43"/>
        <v>0</v>
      </c>
    </row>
    <row r="235" spans="1:27" s="19" customFormat="1" ht="26.1" customHeight="1" x14ac:dyDescent="0.2">
      <c r="A235" s="90">
        <v>4593</v>
      </c>
      <c r="B235" s="90" t="s">
        <v>512</v>
      </c>
      <c r="C235" s="90" t="s">
        <v>189</v>
      </c>
      <c r="D235" s="90" t="s">
        <v>26</v>
      </c>
      <c r="E235" s="90" t="s">
        <v>110</v>
      </c>
      <c r="F235" s="100" t="s">
        <v>110</v>
      </c>
      <c r="G235" s="100">
        <v>675695</v>
      </c>
      <c r="H235" s="100">
        <v>1326141557</v>
      </c>
      <c r="I235" s="91" t="s">
        <v>18</v>
      </c>
      <c r="J235" s="90">
        <v>1026457</v>
      </c>
      <c r="K235" s="91" t="s">
        <v>52</v>
      </c>
      <c r="L235" s="91" t="s">
        <v>53</v>
      </c>
      <c r="M235" s="92">
        <v>5521</v>
      </c>
      <c r="N235" s="92">
        <v>11129</v>
      </c>
      <c r="O235" s="93">
        <v>0.49609129301824062</v>
      </c>
      <c r="P235" s="101">
        <f t="shared" si="33"/>
        <v>5521</v>
      </c>
      <c r="Q235" s="102">
        <f t="shared" si="34"/>
        <v>4.4846299293540008E-4</v>
      </c>
      <c r="R235" s="103">
        <f t="shared" si="35"/>
        <v>3.2499154457749628E-4</v>
      </c>
      <c r="S235" s="104">
        <f t="shared" si="36"/>
        <v>217327.41</v>
      </c>
      <c r="T235" s="105">
        <f t="shared" si="37"/>
        <v>51936.25</v>
      </c>
      <c r="U235" s="105">
        <f t="shared" si="38"/>
        <v>77904.37</v>
      </c>
      <c r="V235" s="105">
        <f t="shared" si="39"/>
        <v>78929.490000000005</v>
      </c>
      <c r="W235" s="106">
        <f t="shared" si="40"/>
        <v>426097.52</v>
      </c>
      <c r="X235" s="94"/>
      <c r="Y235" s="107">
        <f t="shared" si="41"/>
        <v>106688</v>
      </c>
      <c r="Z235" s="107">
        <f t="shared" si="42"/>
        <v>106688</v>
      </c>
      <c r="AA235" s="107">
        <f t="shared" si="43"/>
        <v>213376</v>
      </c>
    </row>
    <row r="236" spans="1:27" s="19" customFormat="1" ht="26.1" customHeight="1" x14ac:dyDescent="0.2">
      <c r="A236" s="90">
        <v>4594</v>
      </c>
      <c r="B236" s="90" t="s">
        <v>513</v>
      </c>
      <c r="C236" s="117" t="s">
        <v>95</v>
      </c>
      <c r="D236" s="90" t="s">
        <v>26</v>
      </c>
      <c r="E236" s="90" t="s">
        <v>514</v>
      </c>
      <c r="F236" s="100" t="s">
        <v>36</v>
      </c>
      <c r="G236" s="100">
        <v>675329</v>
      </c>
      <c r="H236" s="100">
        <v>1063533511</v>
      </c>
      <c r="I236" s="91" t="s">
        <v>18</v>
      </c>
      <c r="J236" s="90">
        <v>1026247</v>
      </c>
      <c r="K236" s="91" t="s">
        <v>52</v>
      </c>
      <c r="L236" s="91" t="s">
        <v>53</v>
      </c>
      <c r="M236" s="92">
        <v>12547</v>
      </c>
      <c r="N236" s="92">
        <v>19136</v>
      </c>
      <c r="O236" s="93">
        <v>0.65567516722408026</v>
      </c>
      <c r="P236" s="101">
        <f t="shared" si="33"/>
        <v>12547</v>
      </c>
      <c r="Q236" s="102">
        <f t="shared" si="34"/>
        <v>1.01917499952191E-3</v>
      </c>
      <c r="R236" s="103">
        <f t="shared" si="35"/>
        <v>7.38574336137266E-4</v>
      </c>
      <c r="S236" s="104">
        <f t="shared" si="36"/>
        <v>493897.3</v>
      </c>
      <c r="T236" s="105">
        <f t="shared" si="37"/>
        <v>118030.09</v>
      </c>
      <c r="U236" s="105">
        <f t="shared" si="38"/>
        <v>177045.13</v>
      </c>
      <c r="V236" s="105">
        <f t="shared" si="39"/>
        <v>179374.8</v>
      </c>
      <c r="W236" s="106">
        <f t="shared" si="40"/>
        <v>968347.32000000007</v>
      </c>
      <c r="X236" s="94"/>
      <c r="Y236" s="107">
        <f t="shared" si="41"/>
        <v>242458.67</v>
      </c>
      <c r="Z236" s="107">
        <f t="shared" si="42"/>
        <v>242458.67</v>
      </c>
      <c r="AA236" s="107">
        <f t="shared" si="43"/>
        <v>484917.34</v>
      </c>
    </row>
    <row r="237" spans="1:27" s="19" customFormat="1" ht="26.1" customHeight="1" x14ac:dyDescent="0.2">
      <c r="A237" s="90">
        <v>4600</v>
      </c>
      <c r="B237" s="90" t="s">
        <v>515</v>
      </c>
      <c r="C237" s="90" t="s">
        <v>516</v>
      </c>
      <c r="D237" s="90" t="s">
        <v>19</v>
      </c>
      <c r="E237" s="90" t="s">
        <v>508</v>
      </c>
      <c r="F237" s="100" t="s">
        <v>21</v>
      </c>
      <c r="G237" s="100">
        <v>675004</v>
      </c>
      <c r="H237" s="100">
        <v>1780641803</v>
      </c>
      <c r="I237" s="91" t="s">
        <v>18</v>
      </c>
      <c r="J237" s="90">
        <v>1003580</v>
      </c>
      <c r="K237" s="91" t="s">
        <v>16</v>
      </c>
      <c r="L237" s="91" t="s">
        <v>17</v>
      </c>
      <c r="M237" s="92">
        <v>20953</v>
      </c>
      <c r="N237" s="92">
        <v>29844</v>
      </c>
      <c r="O237" s="93">
        <v>0.70208417102265108</v>
      </c>
      <c r="P237" s="101">
        <f t="shared" si="33"/>
        <v>20953</v>
      </c>
      <c r="Q237" s="102">
        <f t="shared" si="34"/>
        <v>0</v>
      </c>
      <c r="R237" s="103">
        <f t="shared" si="35"/>
        <v>1.2333902976874261E-3</v>
      </c>
      <c r="S237" s="104">
        <f t="shared" si="36"/>
        <v>0</v>
      </c>
      <c r="T237" s="105">
        <f t="shared" si="37"/>
        <v>197105.64</v>
      </c>
      <c r="U237" s="105">
        <f t="shared" si="38"/>
        <v>295658.46000000002</v>
      </c>
      <c r="V237" s="105">
        <f t="shared" si="39"/>
        <v>0</v>
      </c>
      <c r="W237" s="106">
        <f t="shared" si="40"/>
        <v>492764.10000000003</v>
      </c>
      <c r="X237" s="94"/>
      <c r="Y237" s="107">
        <f t="shared" si="41"/>
        <v>0</v>
      </c>
      <c r="Z237" s="107">
        <f t="shared" si="42"/>
        <v>0</v>
      </c>
      <c r="AA237" s="107">
        <f t="shared" si="43"/>
        <v>0</v>
      </c>
    </row>
    <row r="238" spans="1:27" s="19" customFormat="1" ht="26.1" customHeight="1" x14ac:dyDescent="0.2">
      <c r="A238" s="90">
        <v>4604</v>
      </c>
      <c r="B238" s="90" t="s">
        <v>517</v>
      </c>
      <c r="C238" s="90" t="s">
        <v>518</v>
      </c>
      <c r="D238" s="90" t="s">
        <v>19</v>
      </c>
      <c r="E238" s="90" t="s">
        <v>306</v>
      </c>
      <c r="F238" s="100" t="s">
        <v>36</v>
      </c>
      <c r="G238" s="100">
        <v>675851</v>
      </c>
      <c r="H238" s="100">
        <v>1942446133</v>
      </c>
      <c r="I238" s="91" t="s">
        <v>18</v>
      </c>
      <c r="J238" s="90">
        <v>1016642</v>
      </c>
      <c r="K238" s="91" t="s">
        <v>24</v>
      </c>
      <c r="L238" s="91" t="s">
        <v>25</v>
      </c>
      <c r="M238" s="92">
        <v>13418</v>
      </c>
      <c r="N238" s="92">
        <v>18246</v>
      </c>
      <c r="O238" s="93">
        <v>0.73539405897182941</v>
      </c>
      <c r="P238" s="101">
        <f t="shared" si="33"/>
        <v>13418</v>
      </c>
      <c r="Q238" s="102">
        <f t="shared" si="34"/>
        <v>0</v>
      </c>
      <c r="R238" s="103">
        <f t="shared" si="35"/>
        <v>7.8984541661670799E-4</v>
      </c>
      <c r="S238" s="104">
        <f t="shared" si="36"/>
        <v>0</v>
      </c>
      <c r="T238" s="105">
        <f t="shared" si="37"/>
        <v>126223.62</v>
      </c>
      <c r="U238" s="105">
        <f t="shared" si="38"/>
        <v>189335.42</v>
      </c>
      <c r="V238" s="105">
        <f t="shared" si="39"/>
        <v>0</v>
      </c>
      <c r="W238" s="106">
        <f t="shared" si="40"/>
        <v>315559.04000000004</v>
      </c>
      <c r="X238" s="94"/>
      <c r="Y238" s="107">
        <f t="shared" si="41"/>
        <v>0</v>
      </c>
      <c r="Z238" s="107">
        <f t="shared" si="42"/>
        <v>0</v>
      </c>
      <c r="AA238" s="107">
        <f t="shared" si="43"/>
        <v>0</v>
      </c>
    </row>
    <row r="239" spans="1:27" s="19" customFormat="1" ht="26.1" customHeight="1" x14ac:dyDescent="0.2">
      <c r="A239" s="90">
        <v>4606</v>
      </c>
      <c r="B239" s="90" t="s">
        <v>519</v>
      </c>
      <c r="C239" s="90" t="s">
        <v>342</v>
      </c>
      <c r="D239" s="90" t="s">
        <v>26</v>
      </c>
      <c r="E239" s="90" t="s">
        <v>37</v>
      </c>
      <c r="F239" s="100" t="s">
        <v>37</v>
      </c>
      <c r="G239" s="100">
        <v>675906</v>
      </c>
      <c r="H239" s="100">
        <v>1386043610</v>
      </c>
      <c r="I239" s="91" t="s">
        <v>18</v>
      </c>
      <c r="J239" s="90">
        <v>1026283</v>
      </c>
      <c r="K239" s="91" t="s">
        <v>24</v>
      </c>
      <c r="L239" s="91" t="s">
        <v>25</v>
      </c>
      <c r="M239" s="92">
        <v>14386</v>
      </c>
      <c r="N239" s="92">
        <v>18679</v>
      </c>
      <c r="O239" s="93">
        <v>0.77016970929921302</v>
      </c>
      <c r="P239" s="101">
        <f t="shared" si="33"/>
        <v>14386</v>
      </c>
      <c r="Q239" s="102">
        <f t="shared" si="34"/>
        <v>1.1685543590597113E-3</v>
      </c>
      <c r="R239" s="103">
        <f t="shared" si="35"/>
        <v>8.4682636484185135E-4</v>
      </c>
      <c r="S239" s="104">
        <f t="shared" si="36"/>
        <v>566287.29</v>
      </c>
      <c r="T239" s="105">
        <f t="shared" si="37"/>
        <v>135329.63</v>
      </c>
      <c r="U239" s="105">
        <f t="shared" si="38"/>
        <v>202994.44</v>
      </c>
      <c r="V239" s="105">
        <f t="shared" si="39"/>
        <v>205665.57</v>
      </c>
      <c r="W239" s="106">
        <f t="shared" si="40"/>
        <v>1110276.9300000002</v>
      </c>
      <c r="X239" s="94"/>
      <c r="Y239" s="107">
        <f t="shared" si="41"/>
        <v>277995.58</v>
      </c>
      <c r="Z239" s="107">
        <f t="shared" si="42"/>
        <v>277995.58</v>
      </c>
      <c r="AA239" s="107">
        <f t="shared" si="43"/>
        <v>555991.16</v>
      </c>
    </row>
    <row r="240" spans="1:27" s="19" customFormat="1" ht="26.1" customHeight="1" x14ac:dyDescent="0.2">
      <c r="A240" s="90">
        <v>4607</v>
      </c>
      <c r="B240" s="90" t="s">
        <v>520</v>
      </c>
      <c r="C240" s="90" t="s">
        <v>521</v>
      </c>
      <c r="D240" s="90" t="s">
        <v>19</v>
      </c>
      <c r="E240" s="90" t="s">
        <v>21</v>
      </c>
      <c r="F240" s="100" t="s">
        <v>21</v>
      </c>
      <c r="G240" s="100">
        <v>675440</v>
      </c>
      <c r="H240" s="100">
        <v>1346544855</v>
      </c>
      <c r="I240" s="91" t="s">
        <v>18</v>
      </c>
      <c r="J240" s="90">
        <v>1019340</v>
      </c>
      <c r="K240" s="91" t="s">
        <v>16</v>
      </c>
      <c r="L240" s="91" t="s">
        <v>17</v>
      </c>
      <c r="M240" s="92">
        <v>17031</v>
      </c>
      <c r="N240" s="92">
        <v>22506</v>
      </c>
      <c r="O240" s="93">
        <v>0.756731538256465</v>
      </c>
      <c r="P240" s="101">
        <f t="shared" si="33"/>
        <v>17031</v>
      </c>
      <c r="Q240" s="102">
        <f t="shared" si="34"/>
        <v>0</v>
      </c>
      <c r="R240" s="103">
        <f t="shared" si="35"/>
        <v>1.0025232739900994E-3</v>
      </c>
      <c r="S240" s="104">
        <f t="shared" si="36"/>
        <v>0</v>
      </c>
      <c r="T240" s="105">
        <f t="shared" si="37"/>
        <v>160211.24</v>
      </c>
      <c r="U240" s="105">
        <f t="shared" si="38"/>
        <v>240316.86</v>
      </c>
      <c r="V240" s="105">
        <f t="shared" si="39"/>
        <v>0</v>
      </c>
      <c r="W240" s="106">
        <f t="shared" si="40"/>
        <v>400528.1</v>
      </c>
      <c r="X240" s="94"/>
      <c r="Y240" s="107">
        <f t="shared" si="41"/>
        <v>0</v>
      </c>
      <c r="Z240" s="107">
        <f t="shared" si="42"/>
        <v>0</v>
      </c>
      <c r="AA240" s="107">
        <f t="shared" si="43"/>
        <v>0</v>
      </c>
    </row>
    <row r="241" spans="1:27" s="19" customFormat="1" ht="26.1" customHeight="1" x14ac:dyDescent="0.2">
      <c r="A241" s="90">
        <v>4608</v>
      </c>
      <c r="B241" s="90" t="s">
        <v>522</v>
      </c>
      <c r="C241" s="90" t="s">
        <v>86</v>
      </c>
      <c r="D241" s="90" t="s">
        <v>26</v>
      </c>
      <c r="E241" s="90" t="s">
        <v>120</v>
      </c>
      <c r="F241" s="100" t="s">
        <v>1547</v>
      </c>
      <c r="G241" s="100">
        <v>675151</v>
      </c>
      <c r="H241" s="100">
        <v>1033316203</v>
      </c>
      <c r="I241" s="91" t="s">
        <v>18</v>
      </c>
      <c r="J241" s="90">
        <v>1028766</v>
      </c>
      <c r="K241" s="91" t="s">
        <v>52</v>
      </c>
      <c r="L241" s="91" t="s">
        <v>53</v>
      </c>
      <c r="M241" s="92">
        <v>12267</v>
      </c>
      <c r="N241" s="92">
        <v>15458</v>
      </c>
      <c r="O241" s="93">
        <v>0.7935696726614051</v>
      </c>
      <c r="P241" s="101">
        <f t="shared" si="33"/>
        <v>12267.000000000002</v>
      </c>
      <c r="Q241" s="102">
        <f t="shared" si="34"/>
        <v>9.9643099698216867E-4</v>
      </c>
      <c r="R241" s="103">
        <f t="shared" si="35"/>
        <v>7.2209224367544779E-4</v>
      </c>
      <c r="S241" s="104">
        <f t="shared" si="36"/>
        <v>482875.44</v>
      </c>
      <c r="T241" s="105">
        <f t="shared" si="37"/>
        <v>115396.12</v>
      </c>
      <c r="U241" s="105">
        <f t="shared" si="38"/>
        <v>173094.18</v>
      </c>
      <c r="V241" s="105">
        <f t="shared" si="39"/>
        <v>175371.86</v>
      </c>
      <c r="W241" s="106">
        <f t="shared" si="40"/>
        <v>946737.6</v>
      </c>
      <c r="X241" s="94"/>
      <c r="Y241" s="107">
        <f t="shared" si="41"/>
        <v>237047.94</v>
      </c>
      <c r="Z241" s="107">
        <f t="shared" si="42"/>
        <v>237047.94</v>
      </c>
      <c r="AA241" s="107">
        <f t="shared" si="43"/>
        <v>474095.88</v>
      </c>
    </row>
    <row r="242" spans="1:27" s="19" customFormat="1" ht="26.1" customHeight="1" x14ac:dyDescent="0.2">
      <c r="A242" s="90">
        <v>4611</v>
      </c>
      <c r="B242" s="90" t="s">
        <v>523</v>
      </c>
      <c r="C242" s="90" t="s">
        <v>524</v>
      </c>
      <c r="D242" s="90" t="s">
        <v>19</v>
      </c>
      <c r="E242" s="90" t="s">
        <v>29</v>
      </c>
      <c r="F242" s="100" t="s">
        <v>29</v>
      </c>
      <c r="G242" s="100">
        <v>655791</v>
      </c>
      <c r="H242" s="100">
        <v>1053956565</v>
      </c>
      <c r="I242" s="91" t="s">
        <v>18</v>
      </c>
      <c r="J242" s="90">
        <v>1031047</v>
      </c>
      <c r="K242" s="91" t="s">
        <v>111</v>
      </c>
      <c r="L242" s="91" t="s">
        <v>17</v>
      </c>
      <c r="M242" s="92">
        <v>30688</v>
      </c>
      <c r="N242" s="92">
        <v>42807</v>
      </c>
      <c r="O242" s="93">
        <v>0.71689209708692503</v>
      </c>
      <c r="P242" s="101">
        <f t="shared" si="33"/>
        <v>38229.078498293515</v>
      </c>
      <c r="Q242" s="102">
        <f t="shared" si="34"/>
        <v>0</v>
      </c>
      <c r="R242" s="103">
        <f t="shared" si="35"/>
        <v>2.2503400233535157E-3</v>
      </c>
      <c r="S242" s="104">
        <f t="shared" si="36"/>
        <v>0</v>
      </c>
      <c r="T242" s="105">
        <f t="shared" si="37"/>
        <v>359622.34</v>
      </c>
      <c r="U242" s="105">
        <f t="shared" si="38"/>
        <v>539433.51</v>
      </c>
      <c r="V242" s="105">
        <f t="shared" si="39"/>
        <v>0</v>
      </c>
      <c r="W242" s="106">
        <f t="shared" si="40"/>
        <v>899055.85000000009</v>
      </c>
      <c r="X242" s="94"/>
      <c r="Y242" s="107">
        <f t="shared" si="41"/>
        <v>0</v>
      </c>
      <c r="Z242" s="107">
        <f t="shared" si="42"/>
        <v>0</v>
      </c>
      <c r="AA242" s="107">
        <f t="shared" si="43"/>
        <v>0</v>
      </c>
    </row>
    <row r="243" spans="1:27" s="19" customFormat="1" ht="26.1" customHeight="1" x14ac:dyDescent="0.2">
      <c r="A243" s="90">
        <v>4612</v>
      </c>
      <c r="B243" s="90" t="s">
        <v>525</v>
      </c>
      <c r="C243" s="90" t="s">
        <v>525</v>
      </c>
      <c r="D243" s="90" t="s">
        <v>19</v>
      </c>
      <c r="E243" s="90" t="s">
        <v>348</v>
      </c>
      <c r="F243" s="100" t="s">
        <v>37</v>
      </c>
      <c r="G243" s="100">
        <v>676068</v>
      </c>
      <c r="H243" s="100">
        <v>1407023518</v>
      </c>
      <c r="I243" s="91" t="s">
        <v>18</v>
      </c>
      <c r="J243" s="90">
        <v>1014519</v>
      </c>
      <c r="K243" s="91" t="s">
        <v>16</v>
      </c>
      <c r="L243" s="91" t="s">
        <v>17</v>
      </c>
      <c r="M243" s="92">
        <v>19168</v>
      </c>
      <c r="N243" s="92">
        <v>26751</v>
      </c>
      <c r="O243" s="93">
        <v>0.71653396134723935</v>
      </c>
      <c r="P243" s="101">
        <f t="shared" si="33"/>
        <v>19168</v>
      </c>
      <c r="Q243" s="102">
        <f t="shared" si="34"/>
        <v>0</v>
      </c>
      <c r="R243" s="103">
        <f t="shared" si="35"/>
        <v>1.1283169582433342E-3</v>
      </c>
      <c r="S243" s="104">
        <f t="shared" si="36"/>
        <v>0</v>
      </c>
      <c r="T243" s="105">
        <f t="shared" si="37"/>
        <v>180314.08</v>
      </c>
      <c r="U243" s="105">
        <f t="shared" si="38"/>
        <v>270471.11</v>
      </c>
      <c r="V243" s="105">
        <f t="shared" si="39"/>
        <v>0</v>
      </c>
      <c r="W243" s="106">
        <f t="shared" si="40"/>
        <v>450785.18999999994</v>
      </c>
      <c r="X243" s="94"/>
      <c r="Y243" s="107">
        <f t="shared" si="41"/>
        <v>0</v>
      </c>
      <c r="Z243" s="107">
        <f t="shared" si="42"/>
        <v>0</v>
      </c>
      <c r="AA243" s="107">
        <f t="shared" si="43"/>
        <v>0</v>
      </c>
    </row>
    <row r="244" spans="1:27" s="19" customFormat="1" ht="26.1" customHeight="1" x14ac:dyDescent="0.2">
      <c r="A244" s="90">
        <v>4614</v>
      </c>
      <c r="B244" s="90" t="s">
        <v>526</v>
      </c>
      <c r="C244" s="90" t="s">
        <v>527</v>
      </c>
      <c r="D244" s="90" t="s">
        <v>19</v>
      </c>
      <c r="E244" s="90" t="s">
        <v>58</v>
      </c>
      <c r="F244" s="100" t="s">
        <v>1547</v>
      </c>
      <c r="G244" s="100">
        <v>675907</v>
      </c>
      <c r="H244" s="100">
        <v>1942818489</v>
      </c>
      <c r="I244" s="95" t="s">
        <v>528</v>
      </c>
      <c r="J244" s="95">
        <v>1025953</v>
      </c>
      <c r="K244" s="91">
        <v>43101</v>
      </c>
      <c r="L244" s="91">
        <v>43465</v>
      </c>
      <c r="M244" s="92">
        <v>11056</v>
      </c>
      <c r="N244" s="92">
        <v>14647</v>
      </c>
      <c r="O244" s="93">
        <v>0.75483034068409915</v>
      </c>
      <c r="P244" s="101">
        <f t="shared" si="33"/>
        <v>11086.373626373626</v>
      </c>
      <c r="Q244" s="102">
        <f t="shared" si="34"/>
        <v>0</v>
      </c>
      <c r="R244" s="103">
        <f t="shared" si="35"/>
        <v>6.5259512562912219E-4</v>
      </c>
      <c r="S244" s="104">
        <f t="shared" si="36"/>
        <v>0</v>
      </c>
      <c r="T244" s="105">
        <f t="shared" si="37"/>
        <v>104289.92</v>
      </c>
      <c r="U244" s="105">
        <f t="shared" si="38"/>
        <v>156434.88</v>
      </c>
      <c r="V244" s="105">
        <f t="shared" si="39"/>
        <v>0</v>
      </c>
      <c r="W244" s="106">
        <f t="shared" si="40"/>
        <v>260724.8</v>
      </c>
      <c r="X244" s="94"/>
      <c r="Y244" s="107">
        <f t="shared" si="41"/>
        <v>0</v>
      </c>
      <c r="Z244" s="107">
        <f t="shared" si="42"/>
        <v>0</v>
      </c>
      <c r="AA244" s="107">
        <f t="shared" si="43"/>
        <v>0</v>
      </c>
    </row>
    <row r="245" spans="1:27" s="19" customFormat="1" ht="26.1" customHeight="1" x14ac:dyDescent="0.2">
      <c r="A245" s="90">
        <v>4615</v>
      </c>
      <c r="B245" s="90" t="s">
        <v>529</v>
      </c>
      <c r="C245" s="90" t="s">
        <v>92</v>
      </c>
      <c r="D245" s="90" t="s">
        <v>26</v>
      </c>
      <c r="E245" s="90" t="s">
        <v>20</v>
      </c>
      <c r="F245" s="100" t="s">
        <v>20</v>
      </c>
      <c r="G245" s="100">
        <v>455523</v>
      </c>
      <c r="H245" s="100">
        <v>1922081181</v>
      </c>
      <c r="I245" s="91" t="s">
        <v>18</v>
      </c>
      <c r="J245" s="90">
        <v>1028630</v>
      </c>
      <c r="K245" s="91" t="s">
        <v>52</v>
      </c>
      <c r="L245" s="91" t="s">
        <v>53</v>
      </c>
      <c r="M245" s="92">
        <v>11435</v>
      </c>
      <c r="N245" s="92">
        <v>29274</v>
      </c>
      <c r="O245" s="93">
        <v>0.39061966249914598</v>
      </c>
      <c r="P245" s="101">
        <f t="shared" si="33"/>
        <v>11435</v>
      </c>
      <c r="Q245" s="102">
        <f t="shared" si="34"/>
        <v>9.2884881800693716E-4</v>
      </c>
      <c r="R245" s="103">
        <f t="shared" si="35"/>
        <v>6.7311688321747319E-4</v>
      </c>
      <c r="S245" s="104">
        <f t="shared" si="36"/>
        <v>450124.78</v>
      </c>
      <c r="T245" s="105">
        <f t="shared" si="37"/>
        <v>107569.46</v>
      </c>
      <c r="U245" s="105">
        <f t="shared" si="38"/>
        <v>161354.19</v>
      </c>
      <c r="V245" s="105">
        <f t="shared" si="39"/>
        <v>163477.39000000001</v>
      </c>
      <c r="W245" s="106">
        <f t="shared" si="40"/>
        <v>882525.82</v>
      </c>
      <c r="X245" s="94"/>
      <c r="Y245" s="107">
        <f t="shared" si="41"/>
        <v>220970.35</v>
      </c>
      <c r="Z245" s="107">
        <f t="shared" si="42"/>
        <v>220970.35</v>
      </c>
      <c r="AA245" s="107">
        <f t="shared" si="43"/>
        <v>441940.7</v>
      </c>
    </row>
    <row r="246" spans="1:27" s="19" customFormat="1" ht="26.1" customHeight="1" x14ac:dyDescent="0.2">
      <c r="A246" s="90">
        <v>4617</v>
      </c>
      <c r="B246" s="90" t="s">
        <v>530</v>
      </c>
      <c r="C246" s="90" t="s">
        <v>42</v>
      </c>
      <c r="D246" s="90" t="s">
        <v>26</v>
      </c>
      <c r="E246" s="90" t="s">
        <v>332</v>
      </c>
      <c r="F246" s="100" t="s">
        <v>1547</v>
      </c>
      <c r="G246" s="100">
        <v>675293</v>
      </c>
      <c r="H246" s="100">
        <v>1861938284</v>
      </c>
      <c r="I246" s="91" t="s">
        <v>18</v>
      </c>
      <c r="J246" s="90">
        <v>1028517</v>
      </c>
      <c r="K246" s="91" t="s">
        <v>16</v>
      </c>
      <c r="L246" s="91" t="s">
        <v>17</v>
      </c>
      <c r="M246" s="92">
        <v>10814</v>
      </c>
      <c r="N246" s="92">
        <v>16688</v>
      </c>
      <c r="O246" s="93">
        <v>0.6480105465004794</v>
      </c>
      <c r="P246" s="101">
        <f t="shared" si="33"/>
        <v>10814</v>
      </c>
      <c r="Q246" s="102">
        <f t="shared" si="34"/>
        <v>8.7840586951701076E-4</v>
      </c>
      <c r="R246" s="103">
        <f t="shared" si="35"/>
        <v>6.365619567217976E-4</v>
      </c>
      <c r="S246" s="104">
        <f t="shared" si="36"/>
        <v>425679.88</v>
      </c>
      <c r="T246" s="105">
        <f t="shared" si="37"/>
        <v>101727.69</v>
      </c>
      <c r="U246" s="105">
        <f t="shared" si="38"/>
        <v>152591.54</v>
      </c>
      <c r="V246" s="105">
        <f t="shared" si="39"/>
        <v>154599.43</v>
      </c>
      <c r="W246" s="106">
        <f t="shared" si="40"/>
        <v>834598.54</v>
      </c>
      <c r="X246" s="94"/>
      <c r="Y246" s="107">
        <f t="shared" si="41"/>
        <v>208970.12</v>
      </c>
      <c r="Z246" s="107">
        <f t="shared" si="42"/>
        <v>208970.12</v>
      </c>
      <c r="AA246" s="107">
        <f t="shared" si="43"/>
        <v>417940.24</v>
      </c>
    </row>
    <row r="247" spans="1:27" s="19" customFormat="1" ht="26.1" customHeight="1" x14ac:dyDescent="0.2">
      <c r="A247" s="90">
        <v>4619</v>
      </c>
      <c r="B247" s="90" t="s">
        <v>531</v>
      </c>
      <c r="C247" s="84" t="s">
        <v>485</v>
      </c>
      <c r="D247" s="84" t="s">
        <v>26</v>
      </c>
      <c r="E247" s="90" t="s">
        <v>532</v>
      </c>
      <c r="F247" s="100" t="s">
        <v>532</v>
      </c>
      <c r="G247" s="100">
        <v>675568</v>
      </c>
      <c r="H247" s="100">
        <v>1801036561</v>
      </c>
      <c r="I247" s="91" t="s">
        <v>18</v>
      </c>
      <c r="J247" s="90">
        <v>1016941</v>
      </c>
      <c r="K247" s="91" t="s">
        <v>24</v>
      </c>
      <c r="L247" s="91" t="s">
        <v>25</v>
      </c>
      <c r="M247" s="92">
        <v>28780</v>
      </c>
      <c r="N247" s="92">
        <v>36398</v>
      </c>
      <c r="O247" s="93">
        <v>0.79070278586735532</v>
      </c>
      <c r="P247" s="101">
        <f t="shared" si="33"/>
        <v>28780</v>
      </c>
      <c r="Q247" s="102">
        <f t="shared" si="34"/>
        <v>2.337758546763415E-3</v>
      </c>
      <c r="R247" s="103">
        <f t="shared" si="35"/>
        <v>1.6941236466111833E-3</v>
      </c>
      <c r="S247" s="104">
        <f t="shared" si="36"/>
        <v>1132889.48</v>
      </c>
      <c r="T247" s="105">
        <f t="shared" si="37"/>
        <v>270734.51</v>
      </c>
      <c r="U247" s="105">
        <f t="shared" si="38"/>
        <v>406101.77</v>
      </c>
      <c r="V247" s="105">
        <f t="shared" si="39"/>
        <v>411445.5</v>
      </c>
      <c r="W247" s="106">
        <f t="shared" si="40"/>
        <v>2221171.2599999998</v>
      </c>
      <c r="X247" s="94"/>
      <c r="Y247" s="107">
        <f t="shared" si="41"/>
        <v>556145.74</v>
      </c>
      <c r="Z247" s="107">
        <f t="shared" si="42"/>
        <v>556145.74</v>
      </c>
      <c r="AA247" s="107">
        <f t="shared" si="43"/>
        <v>1112291.48</v>
      </c>
    </row>
    <row r="248" spans="1:27" s="19" customFormat="1" ht="26.1" customHeight="1" x14ac:dyDescent="0.2">
      <c r="A248" s="90">
        <v>4621</v>
      </c>
      <c r="B248" s="90" t="s">
        <v>533</v>
      </c>
      <c r="C248" s="90" t="s">
        <v>534</v>
      </c>
      <c r="D248" s="90" t="s">
        <v>19</v>
      </c>
      <c r="E248" s="90" t="s">
        <v>535</v>
      </c>
      <c r="F248" s="100" t="s">
        <v>21</v>
      </c>
      <c r="G248" s="100">
        <v>675867</v>
      </c>
      <c r="H248" s="100">
        <v>1316415532</v>
      </c>
      <c r="I248" s="91" t="s">
        <v>18</v>
      </c>
      <c r="J248" s="90">
        <v>1030067</v>
      </c>
      <c r="K248" s="91" t="s">
        <v>24</v>
      </c>
      <c r="L248" s="91" t="s">
        <v>25</v>
      </c>
      <c r="M248" s="92">
        <v>15349</v>
      </c>
      <c r="N248" s="92">
        <v>18851</v>
      </c>
      <c r="O248" s="93">
        <v>0.81422736194366352</v>
      </c>
      <c r="P248" s="101">
        <f t="shared" si="33"/>
        <v>15349.000000000002</v>
      </c>
      <c r="Q248" s="102">
        <f t="shared" si="34"/>
        <v>0</v>
      </c>
      <c r="R248" s="103">
        <f t="shared" si="35"/>
        <v>9.0351298998731942E-4</v>
      </c>
      <c r="S248" s="104">
        <f t="shared" si="36"/>
        <v>0</v>
      </c>
      <c r="T248" s="105">
        <f t="shared" si="37"/>
        <v>144388.6</v>
      </c>
      <c r="U248" s="105">
        <f t="shared" si="38"/>
        <v>216582.91</v>
      </c>
      <c r="V248" s="105">
        <f t="shared" si="39"/>
        <v>0</v>
      </c>
      <c r="W248" s="106">
        <f t="shared" si="40"/>
        <v>360971.51</v>
      </c>
      <c r="X248" s="94"/>
      <c r="Y248" s="107">
        <f t="shared" si="41"/>
        <v>0</v>
      </c>
      <c r="Z248" s="107">
        <f t="shared" si="42"/>
        <v>0</v>
      </c>
      <c r="AA248" s="107">
        <f t="shared" si="43"/>
        <v>0</v>
      </c>
    </row>
    <row r="249" spans="1:27" s="19" customFormat="1" ht="26.1" customHeight="1" x14ac:dyDescent="0.2">
      <c r="A249" s="90">
        <v>4622</v>
      </c>
      <c r="B249" s="90" t="s">
        <v>536</v>
      </c>
      <c r="C249" s="90" t="s">
        <v>44</v>
      </c>
      <c r="D249" s="90" t="s">
        <v>26</v>
      </c>
      <c r="E249" s="90" t="s">
        <v>36</v>
      </c>
      <c r="F249" s="100" t="s">
        <v>36</v>
      </c>
      <c r="G249" s="100">
        <v>675093</v>
      </c>
      <c r="H249" s="100">
        <v>1992902498</v>
      </c>
      <c r="I249" s="91" t="s">
        <v>18</v>
      </c>
      <c r="J249" s="90">
        <v>1026352</v>
      </c>
      <c r="K249" s="91" t="s">
        <v>24</v>
      </c>
      <c r="L249" s="91" t="s">
        <v>25</v>
      </c>
      <c r="M249" s="92">
        <v>12292</v>
      </c>
      <c r="N249" s="92">
        <v>17304</v>
      </c>
      <c r="O249" s="93">
        <v>0.71035598705501624</v>
      </c>
      <c r="P249" s="101">
        <f t="shared" si="33"/>
        <v>12292</v>
      </c>
      <c r="Q249" s="102">
        <f t="shared" si="34"/>
        <v>9.984617114946455E-4</v>
      </c>
      <c r="R249" s="103">
        <f t="shared" si="35"/>
        <v>7.2356385907382432E-4</v>
      </c>
      <c r="S249" s="104">
        <f t="shared" si="36"/>
        <v>483859.54</v>
      </c>
      <c r="T249" s="105">
        <f t="shared" si="37"/>
        <v>115631.29</v>
      </c>
      <c r="U249" s="105">
        <f t="shared" si="38"/>
        <v>173446.94</v>
      </c>
      <c r="V249" s="105">
        <f t="shared" si="39"/>
        <v>175729.26</v>
      </c>
      <c r="W249" s="106">
        <f t="shared" si="40"/>
        <v>948667.03</v>
      </c>
      <c r="X249" s="94"/>
      <c r="Y249" s="107">
        <f t="shared" si="41"/>
        <v>237531.05</v>
      </c>
      <c r="Z249" s="107">
        <f t="shared" si="42"/>
        <v>237531.05</v>
      </c>
      <c r="AA249" s="107">
        <f t="shared" si="43"/>
        <v>475062.1</v>
      </c>
    </row>
    <row r="250" spans="1:27" s="19" customFormat="1" ht="26.1" customHeight="1" x14ac:dyDescent="0.2">
      <c r="A250" s="90">
        <v>4626</v>
      </c>
      <c r="B250" s="90" t="s">
        <v>537</v>
      </c>
      <c r="C250" s="90" t="s">
        <v>482</v>
      </c>
      <c r="D250" s="90" t="s">
        <v>26</v>
      </c>
      <c r="E250" s="90" t="s">
        <v>538</v>
      </c>
      <c r="F250" s="100" t="s">
        <v>1545</v>
      </c>
      <c r="G250" s="100">
        <v>675014</v>
      </c>
      <c r="H250" s="100">
        <v>1649268152</v>
      </c>
      <c r="I250" s="91" t="s">
        <v>18</v>
      </c>
      <c r="J250" s="90">
        <v>1026130</v>
      </c>
      <c r="K250" s="91" t="s">
        <v>24</v>
      </c>
      <c r="L250" s="91" t="s">
        <v>25</v>
      </c>
      <c r="M250" s="92">
        <v>8995</v>
      </c>
      <c r="N250" s="92">
        <v>13902</v>
      </c>
      <c r="O250" s="93">
        <v>0.64702920443101708</v>
      </c>
      <c r="P250" s="101">
        <f t="shared" si="33"/>
        <v>8995</v>
      </c>
      <c r="Q250" s="102">
        <f t="shared" si="34"/>
        <v>7.3065108158919105E-4</v>
      </c>
      <c r="R250" s="103">
        <f t="shared" si="35"/>
        <v>5.2948722033591361E-4</v>
      </c>
      <c r="S250" s="104">
        <f t="shared" si="36"/>
        <v>354077.17</v>
      </c>
      <c r="T250" s="105">
        <f t="shared" si="37"/>
        <v>84616.29</v>
      </c>
      <c r="U250" s="105">
        <f t="shared" si="38"/>
        <v>126924.44</v>
      </c>
      <c r="V250" s="105">
        <f t="shared" si="39"/>
        <v>128594.59</v>
      </c>
      <c r="W250" s="106">
        <f t="shared" si="40"/>
        <v>694212.48999999987</v>
      </c>
      <c r="X250" s="94"/>
      <c r="Y250" s="107">
        <f t="shared" si="41"/>
        <v>173819.7</v>
      </c>
      <c r="Z250" s="107">
        <f t="shared" si="42"/>
        <v>173819.7</v>
      </c>
      <c r="AA250" s="107">
        <f t="shared" si="43"/>
        <v>347639.4</v>
      </c>
    </row>
    <row r="251" spans="1:27" s="19" customFormat="1" ht="26.1" customHeight="1" x14ac:dyDescent="0.2">
      <c r="A251" s="90">
        <v>4627</v>
      </c>
      <c r="B251" s="90" t="s">
        <v>539</v>
      </c>
      <c r="C251" s="90" t="s">
        <v>160</v>
      </c>
      <c r="D251" s="90" t="s">
        <v>26</v>
      </c>
      <c r="E251" s="90" t="s">
        <v>239</v>
      </c>
      <c r="F251" s="100" t="s">
        <v>1546</v>
      </c>
      <c r="G251" s="100">
        <v>676030</v>
      </c>
      <c r="H251" s="100">
        <v>1902227747</v>
      </c>
      <c r="I251" s="91" t="s">
        <v>18</v>
      </c>
      <c r="J251" s="90">
        <v>1025771</v>
      </c>
      <c r="K251" s="91" t="s">
        <v>34</v>
      </c>
      <c r="L251" s="91" t="s">
        <v>35</v>
      </c>
      <c r="M251" s="92">
        <v>9330</v>
      </c>
      <c r="N251" s="92">
        <v>15429</v>
      </c>
      <c r="O251" s="93">
        <v>0.60470542484930978</v>
      </c>
      <c r="P251" s="101">
        <f t="shared" si="33"/>
        <v>9330</v>
      </c>
      <c r="Q251" s="102">
        <f t="shared" si="34"/>
        <v>7.5786265605638163E-4</v>
      </c>
      <c r="R251" s="103">
        <f t="shared" si="35"/>
        <v>5.492068666741605E-4</v>
      </c>
      <c r="S251" s="104">
        <f t="shared" si="36"/>
        <v>367264.03</v>
      </c>
      <c r="T251" s="105">
        <f t="shared" si="37"/>
        <v>87767.65</v>
      </c>
      <c r="U251" s="105">
        <f t="shared" si="38"/>
        <v>131651.48000000001</v>
      </c>
      <c r="V251" s="105">
        <f t="shared" si="39"/>
        <v>133383.82999999999</v>
      </c>
      <c r="W251" s="106">
        <f t="shared" si="40"/>
        <v>720066.99</v>
      </c>
      <c r="X251" s="94"/>
      <c r="Y251" s="107">
        <f t="shared" si="41"/>
        <v>180293.25</v>
      </c>
      <c r="Z251" s="107">
        <f t="shared" si="42"/>
        <v>180293.25</v>
      </c>
      <c r="AA251" s="107">
        <f t="shared" si="43"/>
        <v>360586.5</v>
      </c>
    </row>
    <row r="252" spans="1:27" s="19" customFormat="1" ht="26.1" customHeight="1" x14ac:dyDescent="0.2">
      <c r="A252" s="90">
        <v>4628</v>
      </c>
      <c r="B252" s="90" t="s">
        <v>540</v>
      </c>
      <c r="C252" s="90" t="s">
        <v>541</v>
      </c>
      <c r="D252" s="90" t="s">
        <v>26</v>
      </c>
      <c r="E252" s="90" t="s">
        <v>431</v>
      </c>
      <c r="F252" s="100" t="s">
        <v>29</v>
      </c>
      <c r="G252" s="100">
        <v>675663</v>
      </c>
      <c r="H252" s="100">
        <v>1730577503</v>
      </c>
      <c r="I252" s="91" t="s">
        <v>18</v>
      </c>
      <c r="J252" s="90">
        <v>1026586</v>
      </c>
      <c r="K252" s="91" t="s">
        <v>16</v>
      </c>
      <c r="L252" s="91" t="s">
        <v>17</v>
      </c>
      <c r="M252" s="92">
        <v>9246</v>
      </c>
      <c r="N252" s="92">
        <v>14544</v>
      </c>
      <c r="O252" s="93">
        <v>0.63572607260726077</v>
      </c>
      <c r="P252" s="101">
        <f t="shared" si="33"/>
        <v>9246</v>
      </c>
      <c r="Q252" s="102">
        <f t="shared" si="34"/>
        <v>7.5103945529445915E-4</v>
      </c>
      <c r="R252" s="103">
        <f t="shared" si="35"/>
        <v>5.44262238935615E-4</v>
      </c>
      <c r="S252" s="104">
        <f t="shared" si="36"/>
        <v>363957.48</v>
      </c>
      <c r="T252" s="105">
        <f t="shared" si="37"/>
        <v>86977.46</v>
      </c>
      <c r="U252" s="105">
        <f t="shared" si="38"/>
        <v>130466.19</v>
      </c>
      <c r="V252" s="105">
        <f t="shared" si="39"/>
        <v>132182.94</v>
      </c>
      <c r="W252" s="106">
        <f t="shared" si="40"/>
        <v>713584.07000000007</v>
      </c>
      <c r="X252" s="94"/>
      <c r="Y252" s="107">
        <f t="shared" si="41"/>
        <v>178670.03</v>
      </c>
      <c r="Z252" s="107">
        <f t="shared" si="42"/>
        <v>178670.03</v>
      </c>
      <c r="AA252" s="107">
        <f t="shared" si="43"/>
        <v>357340.06</v>
      </c>
    </row>
    <row r="253" spans="1:27" s="19" customFormat="1" ht="26.1" customHeight="1" x14ac:dyDescent="0.2">
      <c r="A253" s="90">
        <v>4629</v>
      </c>
      <c r="B253" s="90" t="s">
        <v>542</v>
      </c>
      <c r="C253" s="90" t="s">
        <v>427</v>
      </c>
      <c r="D253" s="90" t="s">
        <v>26</v>
      </c>
      <c r="E253" s="90" t="s">
        <v>174</v>
      </c>
      <c r="F253" s="100" t="s">
        <v>20</v>
      </c>
      <c r="G253" s="100">
        <v>455549</v>
      </c>
      <c r="H253" s="100">
        <v>1851412290</v>
      </c>
      <c r="I253" s="91" t="s">
        <v>18</v>
      </c>
      <c r="J253" s="90">
        <v>1026664</v>
      </c>
      <c r="K253" s="91" t="s">
        <v>24</v>
      </c>
      <c r="L253" s="91" t="s">
        <v>25</v>
      </c>
      <c r="M253" s="92">
        <v>16752</v>
      </c>
      <c r="N253" s="92">
        <v>19079</v>
      </c>
      <c r="O253" s="93">
        <v>0.87803343990775196</v>
      </c>
      <c r="P253" s="101">
        <f t="shared" si="33"/>
        <v>16752</v>
      </c>
      <c r="Q253" s="102">
        <f t="shared" si="34"/>
        <v>1.3607411805205258E-3</v>
      </c>
      <c r="R253" s="103">
        <f t="shared" si="35"/>
        <v>9.8610004614421622E-4</v>
      </c>
      <c r="S253" s="104">
        <f t="shared" si="36"/>
        <v>659421.98</v>
      </c>
      <c r="T253" s="105">
        <f t="shared" si="37"/>
        <v>157586.68</v>
      </c>
      <c r="U253" s="105">
        <f t="shared" si="38"/>
        <v>236380.01</v>
      </c>
      <c r="V253" s="105">
        <f t="shared" si="39"/>
        <v>239490.45</v>
      </c>
      <c r="W253" s="106">
        <f t="shared" si="40"/>
        <v>1292879.1199999999</v>
      </c>
      <c r="X253" s="94"/>
      <c r="Y253" s="107">
        <f t="shared" si="41"/>
        <v>323716.24</v>
      </c>
      <c r="Z253" s="107">
        <f t="shared" si="42"/>
        <v>323716.24</v>
      </c>
      <c r="AA253" s="107">
        <f t="shared" si="43"/>
        <v>647432.48</v>
      </c>
    </row>
    <row r="254" spans="1:27" s="19" customFormat="1" ht="26.1" customHeight="1" x14ac:dyDescent="0.2">
      <c r="A254" s="90">
        <v>4630</v>
      </c>
      <c r="B254" s="90" t="s">
        <v>543</v>
      </c>
      <c r="C254" s="90" t="s">
        <v>189</v>
      </c>
      <c r="D254" s="90" t="s">
        <v>26</v>
      </c>
      <c r="E254" s="90" t="s">
        <v>110</v>
      </c>
      <c r="F254" s="100" t="s">
        <v>110</v>
      </c>
      <c r="G254" s="100">
        <v>675541</v>
      </c>
      <c r="H254" s="100">
        <v>1942623459</v>
      </c>
      <c r="I254" s="91" t="s">
        <v>18</v>
      </c>
      <c r="J254" s="90">
        <v>1026487</v>
      </c>
      <c r="K254" s="91" t="s">
        <v>52</v>
      </c>
      <c r="L254" s="91" t="s">
        <v>53</v>
      </c>
      <c r="M254" s="92">
        <v>29787</v>
      </c>
      <c r="N254" s="92">
        <v>36281</v>
      </c>
      <c r="O254" s="93">
        <v>0.82100824122819105</v>
      </c>
      <c r="P254" s="101">
        <f t="shared" si="33"/>
        <v>29787</v>
      </c>
      <c r="Q254" s="102">
        <f t="shared" si="34"/>
        <v>2.4195557273259849E-3</v>
      </c>
      <c r="R254" s="103">
        <f t="shared" si="35"/>
        <v>1.7534003148577941E-3</v>
      </c>
      <c r="S254" s="104">
        <f t="shared" si="36"/>
        <v>1172528.8</v>
      </c>
      <c r="T254" s="105">
        <f t="shared" si="37"/>
        <v>280207.40000000002</v>
      </c>
      <c r="U254" s="105">
        <f t="shared" si="38"/>
        <v>420311.1</v>
      </c>
      <c r="V254" s="105">
        <f t="shared" si="39"/>
        <v>425841.81</v>
      </c>
      <c r="W254" s="106">
        <f t="shared" si="40"/>
        <v>2298889.1100000003</v>
      </c>
      <c r="X254" s="94"/>
      <c r="Y254" s="107">
        <f t="shared" si="41"/>
        <v>575605.05000000005</v>
      </c>
      <c r="Z254" s="107">
        <f t="shared" si="42"/>
        <v>575605.05000000005</v>
      </c>
      <c r="AA254" s="107">
        <f t="shared" si="43"/>
        <v>1151210.1000000001</v>
      </c>
    </row>
    <row r="255" spans="1:27" s="19" customFormat="1" ht="26.1" customHeight="1" x14ac:dyDescent="0.2">
      <c r="A255" s="90">
        <v>4633</v>
      </c>
      <c r="B255" s="90" t="s">
        <v>544</v>
      </c>
      <c r="C255" s="90" t="s">
        <v>545</v>
      </c>
      <c r="D255" s="90" t="s">
        <v>26</v>
      </c>
      <c r="E255" s="90" t="s">
        <v>59</v>
      </c>
      <c r="F255" s="100" t="s">
        <v>1547</v>
      </c>
      <c r="G255" s="100">
        <v>455429</v>
      </c>
      <c r="H255" s="100">
        <v>1356338503</v>
      </c>
      <c r="I255" s="91" t="s">
        <v>18</v>
      </c>
      <c r="J255" s="90">
        <v>1025984</v>
      </c>
      <c r="K255" s="91" t="s">
        <v>52</v>
      </c>
      <c r="L255" s="91" t="s">
        <v>53</v>
      </c>
      <c r="M255" s="92">
        <v>22043</v>
      </c>
      <c r="N255" s="92">
        <v>32365</v>
      </c>
      <c r="O255" s="93">
        <v>0.68107523559400585</v>
      </c>
      <c r="P255" s="101">
        <f t="shared" si="33"/>
        <v>22043</v>
      </c>
      <c r="Q255" s="102">
        <f t="shared" si="34"/>
        <v>1.7905215999411382E-3</v>
      </c>
      <c r="R255" s="103">
        <f t="shared" si="35"/>
        <v>1.2975527290566473E-3</v>
      </c>
      <c r="S255" s="104">
        <f t="shared" si="36"/>
        <v>867695.72</v>
      </c>
      <c r="T255" s="105">
        <f t="shared" si="37"/>
        <v>207359.31</v>
      </c>
      <c r="U255" s="105">
        <f t="shared" si="38"/>
        <v>311038.96000000002</v>
      </c>
      <c r="V255" s="105">
        <f t="shared" si="39"/>
        <v>315131.8</v>
      </c>
      <c r="W255" s="106">
        <f t="shared" si="40"/>
        <v>1701225.79</v>
      </c>
      <c r="X255" s="94"/>
      <c r="Y255" s="107">
        <f t="shared" si="41"/>
        <v>425959.72</v>
      </c>
      <c r="Z255" s="107">
        <f t="shared" si="42"/>
        <v>425959.72</v>
      </c>
      <c r="AA255" s="107">
        <f t="shared" si="43"/>
        <v>851919.44</v>
      </c>
    </row>
    <row r="256" spans="1:27" s="19" customFormat="1" ht="26.1" customHeight="1" x14ac:dyDescent="0.2">
      <c r="A256" s="90">
        <v>4634</v>
      </c>
      <c r="B256" s="90" t="s">
        <v>546</v>
      </c>
      <c r="C256" s="90" t="s">
        <v>95</v>
      </c>
      <c r="D256" s="90" t="s">
        <v>26</v>
      </c>
      <c r="E256" s="90" t="s">
        <v>71</v>
      </c>
      <c r="F256" s="100" t="s">
        <v>1547</v>
      </c>
      <c r="G256" s="100">
        <v>675460</v>
      </c>
      <c r="H256" s="100">
        <v>1710008263</v>
      </c>
      <c r="I256" s="91" t="s">
        <v>18</v>
      </c>
      <c r="J256" s="90">
        <v>1028611</v>
      </c>
      <c r="K256" s="91" t="s">
        <v>24</v>
      </c>
      <c r="L256" s="91" t="s">
        <v>25</v>
      </c>
      <c r="M256" s="92">
        <v>18359</v>
      </c>
      <c r="N256" s="92">
        <v>27050</v>
      </c>
      <c r="O256" s="93">
        <v>0.67870609981515717</v>
      </c>
      <c r="P256" s="101">
        <f t="shared" si="33"/>
        <v>18359</v>
      </c>
      <c r="Q256" s="102">
        <f t="shared" si="34"/>
        <v>1.4912755093825412E-3</v>
      </c>
      <c r="R256" s="103">
        <f t="shared" si="35"/>
        <v>1.0806954839518662E-3</v>
      </c>
      <c r="S256" s="104">
        <f t="shared" si="36"/>
        <v>722679.57</v>
      </c>
      <c r="T256" s="105">
        <f t="shared" si="37"/>
        <v>172703.78</v>
      </c>
      <c r="U256" s="105">
        <f t="shared" si="38"/>
        <v>259055.68</v>
      </c>
      <c r="V256" s="105">
        <f t="shared" si="39"/>
        <v>262464.49</v>
      </c>
      <c r="W256" s="106">
        <f t="shared" si="40"/>
        <v>1416903.52</v>
      </c>
      <c r="X256" s="94"/>
      <c r="Y256" s="107">
        <f t="shared" si="41"/>
        <v>354769.97</v>
      </c>
      <c r="Z256" s="107">
        <f t="shared" si="42"/>
        <v>354769.97</v>
      </c>
      <c r="AA256" s="107">
        <f t="shared" si="43"/>
        <v>709539.94</v>
      </c>
    </row>
    <row r="257" spans="1:27" s="19" customFormat="1" ht="26.1" customHeight="1" x14ac:dyDescent="0.2">
      <c r="A257" s="90">
        <v>4635</v>
      </c>
      <c r="B257" s="90" t="s">
        <v>547</v>
      </c>
      <c r="C257" s="84" t="s">
        <v>485</v>
      </c>
      <c r="D257" s="84" t="s">
        <v>26</v>
      </c>
      <c r="E257" s="90" t="s">
        <v>548</v>
      </c>
      <c r="F257" s="100" t="s">
        <v>1545</v>
      </c>
      <c r="G257" s="100">
        <v>455509</v>
      </c>
      <c r="H257" s="100">
        <v>1750980272</v>
      </c>
      <c r="I257" s="90" t="s">
        <v>18</v>
      </c>
      <c r="J257" s="90">
        <v>1031493</v>
      </c>
      <c r="K257" s="91" t="s">
        <v>322</v>
      </c>
      <c r="L257" s="91" t="s">
        <v>17</v>
      </c>
      <c r="M257" s="92">
        <v>925</v>
      </c>
      <c r="N257" s="92">
        <v>1710</v>
      </c>
      <c r="O257" s="93">
        <v>0.54093567251461994</v>
      </c>
      <c r="P257" s="101">
        <f t="shared" si="33"/>
        <v>11254.166666666666</v>
      </c>
      <c r="Q257" s="102">
        <f t="shared" si="34"/>
        <v>9.1415998303335415E-4</v>
      </c>
      <c r="R257" s="103">
        <f t="shared" si="35"/>
        <v>6.6247219850254892E-4</v>
      </c>
      <c r="S257" s="104">
        <f t="shared" si="36"/>
        <v>443006.5</v>
      </c>
      <c r="T257" s="105">
        <f t="shared" si="37"/>
        <v>105868.36</v>
      </c>
      <c r="U257" s="105">
        <f t="shared" si="38"/>
        <v>158802.54</v>
      </c>
      <c r="V257" s="105">
        <f t="shared" si="39"/>
        <v>160892.16</v>
      </c>
      <c r="W257" s="106">
        <f t="shared" si="40"/>
        <v>868569.56</v>
      </c>
      <c r="X257" s="94"/>
      <c r="Y257" s="107">
        <f t="shared" si="41"/>
        <v>217475.92</v>
      </c>
      <c r="Z257" s="107">
        <f t="shared" si="42"/>
        <v>217475.92</v>
      </c>
      <c r="AA257" s="107">
        <f t="shared" si="43"/>
        <v>434951.84</v>
      </c>
    </row>
    <row r="258" spans="1:27" s="19" customFormat="1" ht="26.1" customHeight="1" x14ac:dyDescent="0.2">
      <c r="A258" s="90">
        <v>4636</v>
      </c>
      <c r="B258" s="90" t="s">
        <v>549</v>
      </c>
      <c r="C258" s="90" t="s">
        <v>228</v>
      </c>
      <c r="D258" s="90" t="s">
        <v>26</v>
      </c>
      <c r="E258" s="90" t="s">
        <v>39</v>
      </c>
      <c r="F258" s="100" t="s">
        <v>39</v>
      </c>
      <c r="G258" s="100">
        <v>455621</v>
      </c>
      <c r="H258" s="100">
        <v>1144983834</v>
      </c>
      <c r="I258" s="91" t="s">
        <v>18</v>
      </c>
      <c r="J258" s="90">
        <v>1028994</v>
      </c>
      <c r="K258" s="91" t="s">
        <v>16</v>
      </c>
      <c r="L258" s="91" t="s">
        <v>17</v>
      </c>
      <c r="M258" s="92">
        <v>25595</v>
      </c>
      <c r="N258" s="92">
        <v>39533</v>
      </c>
      <c r="O258" s="93">
        <v>0.64743378949232289</v>
      </c>
      <c r="P258" s="101">
        <f t="shared" si="33"/>
        <v>25595</v>
      </c>
      <c r="Q258" s="102">
        <f t="shared" si="34"/>
        <v>2.0790455178738574E-3</v>
      </c>
      <c r="R258" s="103">
        <f t="shared" si="35"/>
        <v>1.5066398448579999E-3</v>
      </c>
      <c r="S258" s="104">
        <f t="shared" si="36"/>
        <v>1007515.85</v>
      </c>
      <c r="T258" s="105">
        <f t="shared" si="37"/>
        <v>240773.1</v>
      </c>
      <c r="U258" s="105">
        <f t="shared" si="38"/>
        <v>361159.65</v>
      </c>
      <c r="V258" s="105">
        <f t="shared" si="39"/>
        <v>365912.01</v>
      </c>
      <c r="W258" s="106">
        <f t="shared" si="40"/>
        <v>1975360.61</v>
      </c>
      <c r="X258" s="94"/>
      <c r="Y258" s="107">
        <f t="shared" si="41"/>
        <v>494598.69</v>
      </c>
      <c r="Z258" s="107">
        <f t="shared" si="42"/>
        <v>494598.69</v>
      </c>
      <c r="AA258" s="107">
        <f t="shared" si="43"/>
        <v>989197.38</v>
      </c>
    </row>
    <row r="259" spans="1:27" s="19" customFormat="1" ht="26.1" customHeight="1" x14ac:dyDescent="0.2">
      <c r="A259" s="90">
        <v>4645</v>
      </c>
      <c r="B259" s="90" t="s">
        <v>550</v>
      </c>
      <c r="C259" s="90" t="s">
        <v>44</v>
      </c>
      <c r="D259" s="90" t="s">
        <v>26</v>
      </c>
      <c r="E259" s="90" t="s">
        <v>548</v>
      </c>
      <c r="F259" s="100" t="s">
        <v>1545</v>
      </c>
      <c r="G259" s="100">
        <v>455946</v>
      </c>
      <c r="H259" s="100">
        <v>1881648103</v>
      </c>
      <c r="I259" s="91" t="s">
        <v>18</v>
      </c>
      <c r="J259" s="90">
        <v>1026046</v>
      </c>
      <c r="K259" s="91" t="s">
        <v>24</v>
      </c>
      <c r="L259" s="91" t="s">
        <v>25</v>
      </c>
      <c r="M259" s="92">
        <v>18605</v>
      </c>
      <c r="N259" s="92">
        <v>23174</v>
      </c>
      <c r="O259" s="93">
        <v>0.80283938897039786</v>
      </c>
      <c r="P259" s="101">
        <f t="shared" si="33"/>
        <v>18605</v>
      </c>
      <c r="Q259" s="102">
        <f t="shared" si="34"/>
        <v>1.5112577401853141E-3</v>
      </c>
      <c r="R259" s="103">
        <f t="shared" si="35"/>
        <v>1.0951761794718924E-3</v>
      </c>
      <c r="S259" s="104">
        <f t="shared" si="36"/>
        <v>732363.06</v>
      </c>
      <c r="T259" s="105">
        <f t="shared" si="37"/>
        <v>175017.91</v>
      </c>
      <c r="U259" s="105">
        <f t="shared" si="38"/>
        <v>262526.87</v>
      </c>
      <c r="V259" s="105">
        <f t="shared" si="39"/>
        <v>265981.36</v>
      </c>
      <c r="W259" s="106">
        <f t="shared" si="40"/>
        <v>1435889.2000000002</v>
      </c>
      <c r="X259" s="94"/>
      <c r="Y259" s="107">
        <f t="shared" si="41"/>
        <v>359523.68</v>
      </c>
      <c r="Z259" s="107">
        <f t="shared" si="42"/>
        <v>359523.68</v>
      </c>
      <c r="AA259" s="107">
        <f t="shared" si="43"/>
        <v>719047.36</v>
      </c>
    </row>
    <row r="260" spans="1:27" s="19" customFormat="1" ht="26.1" customHeight="1" x14ac:dyDescent="0.2">
      <c r="A260" s="90">
        <v>4649</v>
      </c>
      <c r="B260" s="90" t="s">
        <v>552</v>
      </c>
      <c r="C260" s="90" t="s">
        <v>553</v>
      </c>
      <c r="D260" s="90" t="s">
        <v>19</v>
      </c>
      <c r="E260" s="90" t="s">
        <v>554</v>
      </c>
      <c r="F260" s="100" t="s">
        <v>1546</v>
      </c>
      <c r="G260" s="100">
        <v>675399</v>
      </c>
      <c r="H260" s="100">
        <v>1619572484</v>
      </c>
      <c r="I260" s="91" t="s">
        <v>46</v>
      </c>
      <c r="J260" s="90">
        <v>1004118</v>
      </c>
      <c r="K260" s="91">
        <v>43831</v>
      </c>
      <c r="L260" s="91">
        <v>44196</v>
      </c>
      <c r="M260" s="92">
        <v>16646</v>
      </c>
      <c r="N260" s="92">
        <v>20681</v>
      </c>
      <c r="O260" s="93">
        <v>0.80489338039746627</v>
      </c>
      <c r="P260" s="101">
        <f t="shared" si="33"/>
        <v>16646</v>
      </c>
      <c r="Q260" s="102">
        <f t="shared" si="34"/>
        <v>0</v>
      </c>
      <c r="R260" s="103">
        <f t="shared" si="35"/>
        <v>9.7986039685509928E-4</v>
      </c>
      <c r="S260" s="104">
        <f t="shared" si="36"/>
        <v>0</v>
      </c>
      <c r="T260" s="105">
        <f t="shared" si="37"/>
        <v>156589.53</v>
      </c>
      <c r="U260" s="105">
        <f t="shared" si="38"/>
        <v>234884.3</v>
      </c>
      <c r="V260" s="105">
        <f t="shared" si="39"/>
        <v>0</v>
      </c>
      <c r="W260" s="106">
        <f t="shared" si="40"/>
        <v>391473.82999999996</v>
      </c>
      <c r="X260" s="94"/>
      <c r="Y260" s="107">
        <f t="shared" si="41"/>
        <v>0</v>
      </c>
      <c r="Z260" s="107">
        <f t="shared" si="42"/>
        <v>0</v>
      </c>
      <c r="AA260" s="107">
        <f t="shared" si="43"/>
        <v>0</v>
      </c>
    </row>
    <row r="261" spans="1:27" s="19" customFormat="1" ht="26.1" customHeight="1" x14ac:dyDescent="0.2">
      <c r="A261" s="90">
        <v>4650</v>
      </c>
      <c r="B261" s="90" t="s">
        <v>555</v>
      </c>
      <c r="C261" s="90" t="s">
        <v>149</v>
      </c>
      <c r="D261" s="90" t="s">
        <v>26</v>
      </c>
      <c r="E261" s="90" t="s">
        <v>556</v>
      </c>
      <c r="F261" s="100" t="s">
        <v>29</v>
      </c>
      <c r="G261" s="100">
        <v>455582</v>
      </c>
      <c r="H261" s="100">
        <v>1871614917</v>
      </c>
      <c r="I261" s="91" t="s">
        <v>18</v>
      </c>
      <c r="J261" s="90">
        <v>1028602</v>
      </c>
      <c r="K261" s="91" t="s">
        <v>16</v>
      </c>
      <c r="L261" s="91" t="s">
        <v>17</v>
      </c>
      <c r="M261" s="92">
        <v>12333</v>
      </c>
      <c r="N261" s="92">
        <v>17223</v>
      </c>
      <c r="O261" s="93">
        <v>0.71607733844277999</v>
      </c>
      <c r="P261" s="101">
        <f t="shared" si="33"/>
        <v>12333</v>
      </c>
      <c r="Q261" s="102">
        <f t="shared" si="34"/>
        <v>1.0017920832951076E-3</v>
      </c>
      <c r="R261" s="103">
        <f t="shared" si="35"/>
        <v>7.2597730832716202E-4</v>
      </c>
      <c r="S261" s="104">
        <f t="shared" si="36"/>
        <v>485473.45</v>
      </c>
      <c r="T261" s="105">
        <f t="shared" si="37"/>
        <v>116016.98</v>
      </c>
      <c r="U261" s="105">
        <f t="shared" si="38"/>
        <v>174025.47</v>
      </c>
      <c r="V261" s="105">
        <f t="shared" si="39"/>
        <v>176315.41</v>
      </c>
      <c r="W261" s="106">
        <f t="shared" si="40"/>
        <v>951831.31</v>
      </c>
      <c r="X261" s="94"/>
      <c r="Y261" s="107">
        <f t="shared" si="41"/>
        <v>238323.33</v>
      </c>
      <c r="Z261" s="107">
        <f t="shared" si="42"/>
        <v>238323.33</v>
      </c>
      <c r="AA261" s="107">
        <f t="shared" si="43"/>
        <v>476646.66</v>
      </c>
    </row>
    <row r="262" spans="1:27" s="19" customFormat="1" ht="26.1" customHeight="1" x14ac:dyDescent="0.2">
      <c r="A262" s="90">
        <v>4651</v>
      </c>
      <c r="B262" s="90" t="s">
        <v>557</v>
      </c>
      <c r="C262" s="90" t="s">
        <v>144</v>
      </c>
      <c r="D262" s="90" t="s">
        <v>26</v>
      </c>
      <c r="E262" s="90" t="s">
        <v>39</v>
      </c>
      <c r="F262" s="100" t="s">
        <v>39</v>
      </c>
      <c r="G262" s="100">
        <v>45566</v>
      </c>
      <c r="H262" s="100">
        <v>1316068778</v>
      </c>
      <c r="I262" s="91" t="s">
        <v>18</v>
      </c>
      <c r="J262" s="90">
        <v>1029334</v>
      </c>
      <c r="K262" s="91" t="s">
        <v>52</v>
      </c>
      <c r="L262" s="91" t="s">
        <v>53</v>
      </c>
      <c r="M262" s="92">
        <v>24620</v>
      </c>
      <c r="N262" s="92">
        <v>27861</v>
      </c>
      <c r="O262" s="93">
        <v>0.88367251713865258</v>
      </c>
      <c r="P262" s="101">
        <f t="shared" si="33"/>
        <v>24620</v>
      </c>
      <c r="Q262" s="102">
        <f t="shared" si="34"/>
        <v>1.9998476518872576E-3</v>
      </c>
      <c r="R262" s="103">
        <f t="shared" si="35"/>
        <v>1.449246844321311E-3</v>
      </c>
      <c r="S262" s="104">
        <f t="shared" si="36"/>
        <v>969136.17</v>
      </c>
      <c r="T262" s="105">
        <f t="shared" si="37"/>
        <v>231601.24</v>
      </c>
      <c r="U262" s="105">
        <f t="shared" si="38"/>
        <v>347401.86</v>
      </c>
      <c r="V262" s="105">
        <f t="shared" si="39"/>
        <v>351973.19</v>
      </c>
      <c r="W262" s="106">
        <f t="shared" si="40"/>
        <v>1900112.46</v>
      </c>
      <c r="X262" s="94"/>
      <c r="Y262" s="107">
        <f t="shared" si="41"/>
        <v>475757.76</v>
      </c>
      <c r="Z262" s="107">
        <f t="shared" si="42"/>
        <v>475757.76</v>
      </c>
      <c r="AA262" s="107">
        <f t="shared" si="43"/>
        <v>951515.52</v>
      </c>
    </row>
    <row r="263" spans="1:27" s="19" customFormat="1" ht="26.1" customHeight="1" x14ac:dyDescent="0.2">
      <c r="A263" s="90">
        <v>4652</v>
      </c>
      <c r="B263" s="90" t="s">
        <v>558</v>
      </c>
      <c r="C263" s="90" t="s">
        <v>406</v>
      </c>
      <c r="D263" s="90" t="s">
        <v>26</v>
      </c>
      <c r="E263" s="90" t="s">
        <v>559</v>
      </c>
      <c r="F263" s="100" t="s">
        <v>110</v>
      </c>
      <c r="G263" s="100">
        <v>675120</v>
      </c>
      <c r="H263" s="100">
        <v>1851789515</v>
      </c>
      <c r="I263" s="91" t="s">
        <v>18</v>
      </c>
      <c r="J263" s="90">
        <v>1026525</v>
      </c>
      <c r="K263" s="91" t="s">
        <v>34</v>
      </c>
      <c r="L263" s="91" t="s">
        <v>35</v>
      </c>
      <c r="M263" s="92">
        <v>10742</v>
      </c>
      <c r="N263" s="92">
        <v>20510</v>
      </c>
      <c r="O263" s="93">
        <v>0.52374451487079476</v>
      </c>
      <c r="P263" s="101">
        <f t="shared" si="33"/>
        <v>10742</v>
      </c>
      <c r="Q263" s="102">
        <f t="shared" si="34"/>
        <v>8.725574117210773E-4</v>
      </c>
      <c r="R263" s="103">
        <f t="shared" si="35"/>
        <v>6.3232370437447288E-4</v>
      </c>
      <c r="S263" s="104">
        <f t="shared" si="36"/>
        <v>422845.68</v>
      </c>
      <c r="T263" s="105">
        <f t="shared" si="37"/>
        <v>101050.39</v>
      </c>
      <c r="U263" s="105">
        <f t="shared" si="38"/>
        <v>151575.57999999999</v>
      </c>
      <c r="V263" s="105">
        <f t="shared" si="39"/>
        <v>153570.1</v>
      </c>
      <c r="W263" s="106">
        <f t="shared" si="40"/>
        <v>829041.75</v>
      </c>
      <c r="X263" s="94"/>
      <c r="Y263" s="107">
        <f t="shared" si="41"/>
        <v>207578.79</v>
      </c>
      <c r="Z263" s="107">
        <f t="shared" si="42"/>
        <v>207578.79</v>
      </c>
      <c r="AA263" s="107">
        <f t="shared" si="43"/>
        <v>415157.58</v>
      </c>
    </row>
    <row r="264" spans="1:27" s="19" customFormat="1" ht="26.1" customHeight="1" x14ac:dyDescent="0.2">
      <c r="A264" s="90">
        <v>4653</v>
      </c>
      <c r="B264" s="90" t="s">
        <v>560</v>
      </c>
      <c r="C264" s="90" t="s">
        <v>55</v>
      </c>
      <c r="D264" s="90" t="s">
        <v>26</v>
      </c>
      <c r="E264" s="90" t="s">
        <v>147</v>
      </c>
      <c r="F264" s="100" t="s">
        <v>21</v>
      </c>
      <c r="G264" s="100">
        <v>455962</v>
      </c>
      <c r="H264" s="100">
        <v>1427004225</v>
      </c>
      <c r="I264" s="91" t="s">
        <v>18</v>
      </c>
      <c r="J264" s="90">
        <v>1029290</v>
      </c>
      <c r="K264" s="91" t="s">
        <v>52</v>
      </c>
      <c r="L264" s="91" t="s">
        <v>53</v>
      </c>
      <c r="M264" s="92">
        <v>9770</v>
      </c>
      <c r="N264" s="92">
        <v>16701</v>
      </c>
      <c r="O264" s="93">
        <v>0.58499491048440211</v>
      </c>
      <c r="P264" s="101">
        <f t="shared" ref="P264:P327" si="44">IFERROR((M264/(L264-K264)*365),0)</f>
        <v>9770</v>
      </c>
      <c r="Q264" s="102">
        <f t="shared" ref="Q264:Q327" si="45">IF(D264="NSGO",P264/Q$4,0)</f>
        <v>7.9360323147597514E-4</v>
      </c>
      <c r="R264" s="103">
        <f t="shared" ref="R264:R327" si="46">P264/R$4</f>
        <v>5.7510729768558934E-4</v>
      </c>
      <c r="S264" s="104">
        <f t="shared" ref="S264:S327" si="47">IF(Q264&gt;0,ROUND($S$4*Q264,2),0)</f>
        <v>384584.09</v>
      </c>
      <c r="T264" s="105">
        <f t="shared" ref="T264:T327" si="48">IF(R264&gt;0,ROUND($T$4*R264,2),0)</f>
        <v>91906.75</v>
      </c>
      <c r="U264" s="105">
        <f t="shared" ref="U264:U327" si="49">IF(R264&gt;0,ROUND($U$4*R264,2),0)</f>
        <v>137860.12</v>
      </c>
      <c r="V264" s="105">
        <f t="shared" ref="V264:V327" si="50">IF(Q264&gt;0,ROUND($V$4*Q264,2),0)</f>
        <v>139674.17000000001</v>
      </c>
      <c r="W264" s="106">
        <f t="shared" ref="W264:W327" si="51">S264+T264+U264+V264</f>
        <v>754025.13</v>
      </c>
      <c r="X264" s="94"/>
      <c r="Y264" s="107">
        <f t="shared" ref="Y264:Y327" si="52">IF($D264="NSGO",ROUND($Q264*$Y$4,2),0)</f>
        <v>188795.83</v>
      </c>
      <c r="Z264" s="107">
        <f t="shared" ref="Z264:Z327" si="53">IF($D264="NSGO",ROUND($Q264*$Z$4,2),0)</f>
        <v>188795.83</v>
      </c>
      <c r="AA264" s="107">
        <f t="shared" ref="AA264:AA327" si="54">SUM(Y264:Z264)</f>
        <v>377591.66</v>
      </c>
    </row>
    <row r="265" spans="1:27" s="19" customFormat="1" ht="26.1" customHeight="1" x14ac:dyDescent="0.2">
      <c r="A265" s="90">
        <v>4655</v>
      </c>
      <c r="B265" s="90" t="s">
        <v>561</v>
      </c>
      <c r="C265" s="90" t="s">
        <v>406</v>
      </c>
      <c r="D265" s="90" t="s">
        <v>26</v>
      </c>
      <c r="E265" s="90" t="s">
        <v>562</v>
      </c>
      <c r="F265" s="100" t="s">
        <v>110</v>
      </c>
      <c r="G265" s="100">
        <v>675338</v>
      </c>
      <c r="H265" s="100">
        <v>1639567415</v>
      </c>
      <c r="I265" s="91" t="s">
        <v>18</v>
      </c>
      <c r="J265" s="90">
        <v>1026606</v>
      </c>
      <c r="K265" s="91" t="s">
        <v>34</v>
      </c>
      <c r="L265" s="91" t="s">
        <v>35</v>
      </c>
      <c r="M265" s="92">
        <v>7667</v>
      </c>
      <c r="N265" s="92">
        <v>13273</v>
      </c>
      <c r="O265" s="93">
        <v>0.57763881564077446</v>
      </c>
      <c r="P265" s="101">
        <f t="shared" si="44"/>
        <v>7666.9999999999991</v>
      </c>
      <c r="Q265" s="102">
        <f t="shared" si="45"/>
        <v>6.2277952668641774E-4</v>
      </c>
      <c r="R265" s="103">
        <f t="shared" si="46"/>
        <v>4.5131501037414662E-4</v>
      </c>
      <c r="S265" s="104">
        <f t="shared" si="47"/>
        <v>301802.07</v>
      </c>
      <c r="T265" s="105">
        <f t="shared" si="48"/>
        <v>72123.75</v>
      </c>
      <c r="U265" s="105">
        <f t="shared" si="49"/>
        <v>108185.62</v>
      </c>
      <c r="V265" s="105">
        <f t="shared" si="50"/>
        <v>109609.2</v>
      </c>
      <c r="W265" s="106">
        <f t="shared" si="51"/>
        <v>591720.64</v>
      </c>
      <c r="X265" s="94"/>
      <c r="Y265" s="107">
        <f t="shared" si="52"/>
        <v>148157.38</v>
      </c>
      <c r="Z265" s="107">
        <f t="shared" si="53"/>
        <v>148157.38</v>
      </c>
      <c r="AA265" s="107">
        <f t="shared" si="54"/>
        <v>296314.76</v>
      </c>
    </row>
    <row r="266" spans="1:27" s="19" customFormat="1" ht="26.1" customHeight="1" x14ac:dyDescent="0.2">
      <c r="A266" s="90">
        <v>4658</v>
      </c>
      <c r="B266" s="90" t="s">
        <v>563</v>
      </c>
      <c r="C266" s="90" t="s">
        <v>149</v>
      </c>
      <c r="D266" s="90" t="s">
        <v>26</v>
      </c>
      <c r="E266" s="90" t="s">
        <v>564</v>
      </c>
      <c r="F266" s="100" t="s">
        <v>110</v>
      </c>
      <c r="G266" s="100">
        <v>675539</v>
      </c>
      <c r="H266" s="100">
        <v>1821084138</v>
      </c>
      <c r="I266" s="91" t="s">
        <v>18</v>
      </c>
      <c r="J266" s="90">
        <v>1028610</v>
      </c>
      <c r="K266" s="91" t="s">
        <v>16</v>
      </c>
      <c r="L266" s="91" t="s">
        <v>17</v>
      </c>
      <c r="M266" s="92">
        <v>18252</v>
      </c>
      <c r="N266" s="92">
        <v>29702</v>
      </c>
      <c r="O266" s="93">
        <v>0.61450407379974414</v>
      </c>
      <c r="P266" s="101">
        <f t="shared" si="44"/>
        <v>18252</v>
      </c>
      <c r="Q266" s="102">
        <f t="shared" si="45"/>
        <v>1.4825840512691401E-3</v>
      </c>
      <c r="R266" s="103">
        <f t="shared" si="46"/>
        <v>1.0743969700468144E-3</v>
      </c>
      <c r="S266" s="104">
        <f t="shared" si="47"/>
        <v>718467.64</v>
      </c>
      <c r="T266" s="105">
        <f t="shared" si="48"/>
        <v>171697.23</v>
      </c>
      <c r="U266" s="105">
        <f t="shared" si="49"/>
        <v>257545.85</v>
      </c>
      <c r="V266" s="105">
        <f t="shared" si="50"/>
        <v>260934.79</v>
      </c>
      <c r="W266" s="106">
        <f t="shared" si="51"/>
        <v>1408645.51</v>
      </c>
      <c r="X266" s="94"/>
      <c r="Y266" s="107">
        <f t="shared" si="52"/>
        <v>352702.3</v>
      </c>
      <c r="Z266" s="107">
        <f t="shared" si="53"/>
        <v>352702.3</v>
      </c>
      <c r="AA266" s="107">
        <f t="shared" si="54"/>
        <v>705404.6</v>
      </c>
    </row>
    <row r="267" spans="1:27" s="19" customFormat="1" ht="26.1" customHeight="1" x14ac:dyDescent="0.2">
      <c r="A267" s="90">
        <v>4659</v>
      </c>
      <c r="B267" s="90" t="s">
        <v>565</v>
      </c>
      <c r="C267" s="90" t="s">
        <v>44</v>
      </c>
      <c r="D267" s="90" t="s">
        <v>26</v>
      </c>
      <c r="E267" s="90" t="s">
        <v>566</v>
      </c>
      <c r="F267" s="100" t="s">
        <v>1547</v>
      </c>
      <c r="G267" s="100">
        <v>676477</v>
      </c>
      <c r="H267" s="100">
        <v>1770152589</v>
      </c>
      <c r="I267" s="91" t="s">
        <v>18</v>
      </c>
      <c r="J267" s="90">
        <v>1030552</v>
      </c>
      <c r="K267" s="91" t="s">
        <v>16</v>
      </c>
      <c r="L267" s="91" t="s">
        <v>17</v>
      </c>
      <c r="M267" s="92">
        <v>7753</v>
      </c>
      <c r="N267" s="92">
        <v>10824</v>
      </c>
      <c r="O267" s="93">
        <v>0.71627864005912789</v>
      </c>
      <c r="P267" s="101">
        <f t="shared" si="44"/>
        <v>7753.0000000000009</v>
      </c>
      <c r="Q267" s="102">
        <f t="shared" si="45"/>
        <v>6.2976518460933835E-4</v>
      </c>
      <c r="R267" s="103">
        <f t="shared" si="46"/>
        <v>4.5637736734456237E-4</v>
      </c>
      <c r="S267" s="104">
        <f t="shared" si="47"/>
        <v>305187.36</v>
      </c>
      <c r="T267" s="105">
        <f t="shared" si="48"/>
        <v>72932.75</v>
      </c>
      <c r="U267" s="105">
        <f t="shared" si="49"/>
        <v>109399.13</v>
      </c>
      <c r="V267" s="105">
        <f t="shared" si="50"/>
        <v>110838.67</v>
      </c>
      <c r="W267" s="106">
        <f t="shared" si="51"/>
        <v>598357.91</v>
      </c>
      <c r="X267" s="94"/>
      <c r="Y267" s="107">
        <f t="shared" si="52"/>
        <v>149819.25</v>
      </c>
      <c r="Z267" s="107">
        <f t="shared" si="53"/>
        <v>149819.25</v>
      </c>
      <c r="AA267" s="107">
        <f t="shared" si="54"/>
        <v>299638.5</v>
      </c>
    </row>
    <row r="268" spans="1:27" s="19" customFormat="1" ht="26.1" customHeight="1" x14ac:dyDescent="0.2">
      <c r="A268" s="90">
        <v>4660</v>
      </c>
      <c r="B268" s="90" t="s">
        <v>567</v>
      </c>
      <c r="C268" s="90" t="s">
        <v>568</v>
      </c>
      <c r="D268" s="90" t="s">
        <v>19</v>
      </c>
      <c r="E268" s="90" t="s">
        <v>37</v>
      </c>
      <c r="F268" s="100" t="s">
        <v>37</v>
      </c>
      <c r="G268" s="100">
        <v>675840</v>
      </c>
      <c r="H268" s="100">
        <v>1104461516</v>
      </c>
      <c r="I268" s="91" t="s">
        <v>18</v>
      </c>
      <c r="J268" s="90">
        <v>1031046</v>
      </c>
      <c r="K268" s="91" t="s">
        <v>111</v>
      </c>
      <c r="L268" s="91" t="s">
        <v>17</v>
      </c>
      <c r="M268" s="92">
        <v>17594</v>
      </c>
      <c r="N268" s="92">
        <v>22840</v>
      </c>
      <c r="O268" s="93">
        <v>0.77031523642732047</v>
      </c>
      <c r="P268" s="101">
        <f t="shared" si="44"/>
        <v>21917.440273037544</v>
      </c>
      <c r="Q268" s="102">
        <f t="shared" si="45"/>
        <v>0</v>
      </c>
      <c r="R268" s="103">
        <f t="shared" si="46"/>
        <v>1.2901617039520908E-3</v>
      </c>
      <c r="S268" s="104">
        <f t="shared" si="47"/>
        <v>0</v>
      </c>
      <c r="T268" s="105">
        <f t="shared" si="48"/>
        <v>206178.16</v>
      </c>
      <c r="U268" s="105">
        <f t="shared" si="49"/>
        <v>309267.24</v>
      </c>
      <c r="V268" s="105">
        <f t="shared" si="50"/>
        <v>0</v>
      </c>
      <c r="W268" s="106">
        <f t="shared" si="51"/>
        <v>515445.4</v>
      </c>
      <c r="X268" s="94"/>
      <c r="Y268" s="107">
        <f t="shared" si="52"/>
        <v>0</v>
      </c>
      <c r="Z268" s="107">
        <f t="shared" si="53"/>
        <v>0</v>
      </c>
      <c r="AA268" s="107">
        <f t="shared" si="54"/>
        <v>0</v>
      </c>
    </row>
    <row r="269" spans="1:27" s="19" customFormat="1" ht="26.1" customHeight="1" x14ac:dyDescent="0.2">
      <c r="A269" s="90">
        <v>4668</v>
      </c>
      <c r="B269" s="90" t="s">
        <v>569</v>
      </c>
      <c r="C269" s="90" t="s">
        <v>23</v>
      </c>
      <c r="D269" s="90" t="s">
        <v>26</v>
      </c>
      <c r="E269" s="90" t="s">
        <v>508</v>
      </c>
      <c r="F269" s="100" t="s">
        <v>21</v>
      </c>
      <c r="G269" s="100">
        <v>676424</v>
      </c>
      <c r="H269" s="100">
        <v>1003860388</v>
      </c>
      <c r="I269" s="91" t="s">
        <v>18</v>
      </c>
      <c r="J269" s="90">
        <v>1028704</v>
      </c>
      <c r="K269" s="91" t="s">
        <v>24</v>
      </c>
      <c r="L269" s="91" t="s">
        <v>25</v>
      </c>
      <c r="M269" s="92">
        <v>14249</v>
      </c>
      <c r="N269" s="92">
        <v>18874</v>
      </c>
      <c r="O269" s="93">
        <v>0.75495390484264069</v>
      </c>
      <c r="P269" s="101">
        <f t="shared" si="44"/>
        <v>14249.000000000002</v>
      </c>
      <c r="Q269" s="102">
        <f t="shared" si="45"/>
        <v>1.1574260435313379E-3</v>
      </c>
      <c r="R269" s="103">
        <f t="shared" si="46"/>
        <v>8.3876191245874749E-4</v>
      </c>
      <c r="S269" s="104">
        <f t="shared" si="47"/>
        <v>560894.44999999995</v>
      </c>
      <c r="T269" s="105">
        <f t="shared" si="48"/>
        <v>134040.85999999999</v>
      </c>
      <c r="U269" s="105">
        <f t="shared" si="49"/>
        <v>201061.3</v>
      </c>
      <c r="V269" s="105">
        <f t="shared" si="50"/>
        <v>203706.98</v>
      </c>
      <c r="W269" s="106">
        <f t="shared" si="51"/>
        <v>1099703.5899999999</v>
      </c>
      <c r="X269" s="94"/>
      <c r="Y269" s="107">
        <f t="shared" si="52"/>
        <v>275348.18</v>
      </c>
      <c r="Z269" s="107">
        <f t="shared" si="53"/>
        <v>275348.18</v>
      </c>
      <c r="AA269" s="107">
        <f t="shared" si="54"/>
        <v>550696.36</v>
      </c>
    </row>
    <row r="270" spans="1:27" s="19" customFormat="1" ht="26.1" customHeight="1" x14ac:dyDescent="0.2">
      <c r="A270" s="90">
        <v>4671</v>
      </c>
      <c r="B270" s="90" t="s">
        <v>570</v>
      </c>
      <c r="C270" s="84" t="s">
        <v>83</v>
      </c>
      <c r="D270" s="84" t="s">
        <v>26</v>
      </c>
      <c r="E270" s="90" t="s">
        <v>196</v>
      </c>
      <c r="F270" s="100" t="s">
        <v>1547</v>
      </c>
      <c r="G270" s="100">
        <v>455856</v>
      </c>
      <c r="H270" s="100">
        <v>1770236762</v>
      </c>
      <c r="I270" s="91" t="s">
        <v>18</v>
      </c>
      <c r="J270" s="90">
        <v>1028462</v>
      </c>
      <c r="K270" s="91" t="s">
        <v>16</v>
      </c>
      <c r="L270" s="91" t="s">
        <v>17</v>
      </c>
      <c r="M270" s="92">
        <v>9951</v>
      </c>
      <c r="N270" s="92">
        <v>16659</v>
      </c>
      <c r="O270" s="93">
        <v>0.59733477399603818</v>
      </c>
      <c r="P270" s="101">
        <f t="shared" si="44"/>
        <v>9951</v>
      </c>
      <c r="Q270" s="102">
        <f t="shared" si="45"/>
        <v>8.0830560454630792E-4</v>
      </c>
      <c r="R270" s="103">
        <f t="shared" si="46"/>
        <v>5.8576179316983609E-4</v>
      </c>
      <c r="S270" s="104">
        <f t="shared" si="47"/>
        <v>391708.94</v>
      </c>
      <c r="T270" s="105">
        <f t="shared" si="48"/>
        <v>93609.42</v>
      </c>
      <c r="U270" s="105">
        <f t="shared" si="49"/>
        <v>140414.13</v>
      </c>
      <c r="V270" s="105">
        <f t="shared" si="50"/>
        <v>142261.79</v>
      </c>
      <c r="W270" s="106">
        <f t="shared" si="51"/>
        <v>767994.28</v>
      </c>
      <c r="X270" s="94"/>
      <c r="Y270" s="107">
        <f t="shared" si="52"/>
        <v>192293.48</v>
      </c>
      <c r="Z270" s="107">
        <f t="shared" si="53"/>
        <v>192293.48</v>
      </c>
      <c r="AA270" s="107">
        <f t="shared" si="54"/>
        <v>384586.96</v>
      </c>
    </row>
    <row r="271" spans="1:27" s="19" customFormat="1" ht="26.1" customHeight="1" x14ac:dyDescent="0.2">
      <c r="A271" s="90">
        <v>4672</v>
      </c>
      <c r="B271" s="90" t="s">
        <v>571</v>
      </c>
      <c r="C271" s="90" t="s">
        <v>44</v>
      </c>
      <c r="D271" s="90" t="s">
        <v>26</v>
      </c>
      <c r="E271" s="90" t="s">
        <v>572</v>
      </c>
      <c r="F271" s="100" t="s">
        <v>1545</v>
      </c>
      <c r="G271" s="100">
        <v>455936</v>
      </c>
      <c r="H271" s="100">
        <v>1154319853</v>
      </c>
      <c r="I271" s="91" t="s">
        <v>18</v>
      </c>
      <c r="J271" s="90">
        <v>1026295</v>
      </c>
      <c r="K271" s="91" t="s">
        <v>24</v>
      </c>
      <c r="L271" s="91" t="s">
        <v>25</v>
      </c>
      <c r="M271" s="92">
        <v>11107</v>
      </c>
      <c r="N271" s="92">
        <v>13253</v>
      </c>
      <c r="O271" s="93">
        <v>0.83807439824945296</v>
      </c>
      <c r="P271" s="101">
        <f t="shared" si="44"/>
        <v>11107</v>
      </c>
      <c r="Q271" s="102">
        <f t="shared" si="45"/>
        <v>9.0220584360324011E-4</v>
      </c>
      <c r="R271" s="103">
        <f t="shared" si="46"/>
        <v>6.5380928919077179E-4</v>
      </c>
      <c r="S271" s="104">
        <f t="shared" si="47"/>
        <v>437213.46</v>
      </c>
      <c r="T271" s="105">
        <f t="shared" si="48"/>
        <v>104483.95</v>
      </c>
      <c r="U271" s="105">
        <f t="shared" si="49"/>
        <v>156725.93</v>
      </c>
      <c r="V271" s="105">
        <f t="shared" si="50"/>
        <v>158788.23000000001</v>
      </c>
      <c r="W271" s="106">
        <f t="shared" si="51"/>
        <v>857211.57000000007</v>
      </c>
      <c r="X271" s="94"/>
      <c r="Y271" s="107">
        <f t="shared" si="52"/>
        <v>214632.06</v>
      </c>
      <c r="Z271" s="107">
        <f t="shared" si="53"/>
        <v>214632.06</v>
      </c>
      <c r="AA271" s="107">
        <f t="shared" si="54"/>
        <v>429264.12</v>
      </c>
    </row>
    <row r="272" spans="1:27" s="19" customFormat="1" ht="26.1" customHeight="1" x14ac:dyDescent="0.2">
      <c r="A272" s="90">
        <v>4675</v>
      </c>
      <c r="B272" s="90" t="s">
        <v>573</v>
      </c>
      <c r="C272" s="90" t="s">
        <v>574</v>
      </c>
      <c r="D272" s="90" t="s">
        <v>26</v>
      </c>
      <c r="E272" s="90" t="s">
        <v>575</v>
      </c>
      <c r="F272" s="100" t="s">
        <v>1545</v>
      </c>
      <c r="G272" s="100">
        <v>467501</v>
      </c>
      <c r="H272" s="100">
        <v>1467495598</v>
      </c>
      <c r="I272" s="91" t="s">
        <v>18</v>
      </c>
      <c r="J272" s="90">
        <v>467501</v>
      </c>
      <c r="K272" s="91" t="s">
        <v>16</v>
      </c>
      <c r="L272" s="91" t="s">
        <v>17</v>
      </c>
      <c r="M272" s="92">
        <v>7028</v>
      </c>
      <c r="N272" s="92">
        <v>10092</v>
      </c>
      <c r="O272" s="93">
        <v>0.69639318271898532</v>
      </c>
      <c r="P272" s="101">
        <f t="shared" si="44"/>
        <v>7028.0000000000009</v>
      </c>
      <c r="Q272" s="102">
        <f t="shared" si="45"/>
        <v>5.7087446374750814E-4</v>
      </c>
      <c r="R272" s="103">
        <f t="shared" si="46"/>
        <v>4.1370052079163993E-4</v>
      </c>
      <c r="S272" s="104">
        <f t="shared" si="47"/>
        <v>276648.62</v>
      </c>
      <c r="T272" s="105">
        <f t="shared" si="48"/>
        <v>66112.649999999994</v>
      </c>
      <c r="U272" s="105">
        <f t="shared" si="49"/>
        <v>99168.98</v>
      </c>
      <c r="V272" s="105">
        <f t="shared" si="50"/>
        <v>100473.91</v>
      </c>
      <c r="W272" s="106">
        <f t="shared" si="51"/>
        <v>542404.16</v>
      </c>
      <c r="X272" s="94"/>
      <c r="Y272" s="107">
        <f t="shared" si="52"/>
        <v>135809.32</v>
      </c>
      <c r="Z272" s="107">
        <f t="shared" si="53"/>
        <v>135809.32</v>
      </c>
      <c r="AA272" s="107">
        <f t="shared" si="54"/>
        <v>271618.64</v>
      </c>
    </row>
    <row r="273" spans="1:27" s="19" customFormat="1" ht="26.1" customHeight="1" x14ac:dyDescent="0.2">
      <c r="A273" s="90">
        <v>4676</v>
      </c>
      <c r="B273" s="90" t="s">
        <v>576</v>
      </c>
      <c r="C273" s="90" t="s">
        <v>149</v>
      </c>
      <c r="D273" s="90" t="s">
        <v>26</v>
      </c>
      <c r="E273" s="90" t="s">
        <v>562</v>
      </c>
      <c r="F273" s="100" t="s">
        <v>110</v>
      </c>
      <c r="G273" s="100">
        <v>455594</v>
      </c>
      <c r="H273" s="100">
        <v>1871670471</v>
      </c>
      <c r="I273" s="91" t="s">
        <v>18</v>
      </c>
      <c r="J273" s="90">
        <v>1028603</v>
      </c>
      <c r="K273" s="91" t="s">
        <v>16</v>
      </c>
      <c r="L273" s="91" t="s">
        <v>17</v>
      </c>
      <c r="M273" s="92">
        <v>10860</v>
      </c>
      <c r="N273" s="92">
        <v>17328</v>
      </c>
      <c r="O273" s="93">
        <v>0.62673130193905813</v>
      </c>
      <c r="P273" s="101">
        <f t="shared" si="44"/>
        <v>10860</v>
      </c>
      <c r="Q273" s="102">
        <f t="shared" si="45"/>
        <v>8.8214238421996827E-4</v>
      </c>
      <c r="R273" s="103">
        <f t="shared" si="46"/>
        <v>6.3926972905481059E-4</v>
      </c>
      <c r="S273" s="104">
        <f t="shared" si="47"/>
        <v>427490.61</v>
      </c>
      <c r="T273" s="105">
        <f t="shared" si="48"/>
        <v>102160.42</v>
      </c>
      <c r="U273" s="105">
        <f t="shared" si="49"/>
        <v>153240.63</v>
      </c>
      <c r="V273" s="105">
        <f t="shared" si="50"/>
        <v>155257.06</v>
      </c>
      <c r="W273" s="106">
        <f t="shared" si="51"/>
        <v>838148.72</v>
      </c>
      <c r="X273" s="94"/>
      <c r="Y273" s="107">
        <f t="shared" si="52"/>
        <v>209859.03</v>
      </c>
      <c r="Z273" s="107">
        <f t="shared" si="53"/>
        <v>209859.03</v>
      </c>
      <c r="AA273" s="107">
        <f t="shared" si="54"/>
        <v>419718.06</v>
      </c>
    </row>
    <row r="274" spans="1:27" s="19" customFormat="1" ht="26.1" customHeight="1" x14ac:dyDescent="0.2">
      <c r="A274" s="90">
        <v>4681</v>
      </c>
      <c r="B274" s="90" t="s">
        <v>577</v>
      </c>
      <c r="C274" s="90" t="s">
        <v>80</v>
      </c>
      <c r="D274" s="90" t="s">
        <v>26</v>
      </c>
      <c r="E274" s="90" t="s">
        <v>81</v>
      </c>
      <c r="F274" s="100" t="s">
        <v>1545</v>
      </c>
      <c r="G274" s="100">
        <v>455934</v>
      </c>
      <c r="H274" s="100">
        <v>1235121245</v>
      </c>
      <c r="I274" s="91" t="s">
        <v>18</v>
      </c>
      <c r="J274" s="90">
        <v>1026566</v>
      </c>
      <c r="K274" s="91" t="s">
        <v>34</v>
      </c>
      <c r="L274" s="91" t="s">
        <v>35</v>
      </c>
      <c r="M274" s="92">
        <v>11010</v>
      </c>
      <c r="N274" s="92">
        <v>24594</v>
      </c>
      <c r="O274" s="93">
        <v>0.44767016345450111</v>
      </c>
      <c r="P274" s="101">
        <f t="shared" si="44"/>
        <v>11010</v>
      </c>
      <c r="Q274" s="102">
        <f t="shared" si="45"/>
        <v>8.943266712948297E-4</v>
      </c>
      <c r="R274" s="103">
        <f t="shared" si="46"/>
        <v>6.4809942144507043E-4</v>
      </c>
      <c r="S274" s="104">
        <f t="shared" si="47"/>
        <v>433395.18</v>
      </c>
      <c r="T274" s="105">
        <f t="shared" si="48"/>
        <v>103571.47</v>
      </c>
      <c r="U274" s="105">
        <f t="shared" si="49"/>
        <v>155357.21</v>
      </c>
      <c r="V274" s="105">
        <f t="shared" si="50"/>
        <v>157401.49</v>
      </c>
      <c r="W274" s="106">
        <f t="shared" si="51"/>
        <v>849725.35</v>
      </c>
      <c r="X274" s="94"/>
      <c r="Y274" s="107">
        <f t="shared" si="52"/>
        <v>212757.63</v>
      </c>
      <c r="Z274" s="107">
        <f t="shared" si="53"/>
        <v>212757.63</v>
      </c>
      <c r="AA274" s="107">
        <f t="shared" si="54"/>
        <v>425515.26</v>
      </c>
    </row>
    <row r="275" spans="1:27" s="19" customFormat="1" ht="26.1" customHeight="1" x14ac:dyDescent="0.2">
      <c r="A275" s="90">
        <v>4682</v>
      </c>
      <c r="B275" s="90" t="s">
        <v>578</v>
      </c>
      <c r="C275" s="90" t="s">
        <v>485</v>
      </c>
      <c r="D275" s="90" t="s">
        <v>26</v>
      </c>
      <c r="E275" s="90" t="s">
        <v>29</v>
      </c>
      <c r="F275" s="100" t="s">
        <v>29</v>
      </c>
      <c r="G275" s="100">
        <v>675999</v>
      </c>
      <c r="H275" s="100">
        <v>1285190959</v>
      </c>
      <c r="I275" s="91" t="s">
        <v>18</v>
      </c>
      <c r="J275" s="90">
        <v>1030248</v>
      </c>
      <c r="K275" s="91" t="s">
        <v>16</v>
      </c>
      <c r="L275" s="91" t="s">
        <v>30</v>
      </c>
      <c r="M275" s="92">
        <v>4706</v>
      </c>
      <c r="N275" s="92">
        <v>8680</v>
      </c>
      <c r="O275" s="93">
        <v>0.54216589861751152</v>
      </c>
      <c r="P275" s="101">
        <f t="shared" si="44"/>
        <v>19085.444444444445</v>
      </c>
      <c r="Q275" s="102">
        <f t="shared" si="45"/>
        <v>1.5502835604162036E-3</v>
      </c>
      <c r="R275" s="103">
        <f t="shared" si="46"/>
        <v>1.1234573571722506E-3</v>
      </c>
      <c r="S275" s="104">
        <f t="shared" si="47"/>
        <v>751275.16</v>
      </c>
      <c r="T275" s="105">
        <f t="shared" si="48"/>
        <v>179537.47</v>
      </c>
      <c r="U275" s="105">
        <f t="shared" si="49"/>
        <v>269306.21000000002</v>
      </c>
      <c r="V275" s="105">
        <f t="shared" si="50"/>
        <v>272849.90999999997</v>
      </c>
      <c r="W275" s="106">
        <f t="shared" si="51"/>
        <v>1472968.75</v>
      </c>
      <c r="X275" s="94"/>
      <c r="Y275" s="107">
        <f t="shared" si="52"/>
        <v>368807.81</v>
      </c>
      <c r="Z275" s="107">
        <f t="shared" si="53"/>
        <v>368807.81</v>
      </c>
      <c r="AA275" s="107">
        <f t="shared" si="54"/>
        <v>737615.62</v>
      </c>
    </row>
    <row r="276" spans="1:27" s="19" customFormat="1" ht="26.1" customHeight="1" x14ac:dyDescent="0.2">
      <c r="A276" s="90">
        <v>4688</v>
      </c>
      <c r="B276" s="90" t="s">
        <v>579</v>
      </c>
      <c r="C276" s="90" t="s">
        <v>95</v>
      </c>
      <c r="D276" s="90" t="s">
        <v>26</v>
      </c>
      <c r="E276" s="90" t="s">
        <v>37</v>
      </c>
      <c r="F276" s="100" t="s">
        <v>37</v>
      </c>
      <c r="G276" s="100">
        <v>455651</v>
      </c>
      <c r="H276" s="100">
        <v>1811018476</v>
      </c>
      <c r="I276" s="91" t="s">
        <v>18</v>
      </c>
      <c r="J276" s="90">
        <v>1028830</v>
      </c>
      <c r="K276" s="91" t="s">
        <v>24</v>
      </c>
      <c r="L276" s="91" t="s">
        <v>25</v>
      </c>
      <c r="M276" s="92">
        <v>32395</v>
      </c>
      <c r="N276" s="92">
        <v>42217</v>
      </c>
      <c r="O276" s="93">
        <v>0.76734490844920289</v>
      </c>
      <c r="P276" s="101">
        <f t="shared" si="44"/>
        <v>32395.000000000004</v>
      </c>
      <c r="Q276" s="102">
        <f t="shared" si="45"/>
        <v>2.6313998652675759E-3</v>
      </c>
      <c r="R276" s="103">
        <f t="shared" si="46"/>
        <v>1.906919233216445E-3</v>
      </c>
      <c r="S276" s="104">
        <f t="shared" si="47"/>
        <v>1275189.53</v>
      </c>
      <c r="T276" s="105">
        <f t="shared" si="48"/>
        <v>304740.95</v>
      </c>
      <c r="U276" s="105">
        <f t="shared" si="49"/>
        <v>457111.42</v>
      </c>
      <c r="V276" s="105">
        <f t="shared" si="50"/>
        <v>463126.38</v>
      </c>
      <c r="W276" s="106">
        <f t="shared" si="51"/>
        <v>2500168.2799999998</v>
      </c>
      <c r="X276" s="94"/>
      <c r="Y276" s="107">
        <f t="shared" si="52"/>
        <v>626002.13</v>
      </c>
      <c r="Z276" s="107">
        <f t="shared" si="53"/>
        <v>626002.13</v>
      </c>
      <c r="AA276" s="107">
        <f t="shared" si="54"/>
        <v>1252004.26</v>
      </c>
    </row>
    <row r="277" spans="1:27" s="19" customFormat="1" ht="26.1" customHeight="1" x14ac:dyDescent="0.2">
      <c r="A277" s="90">
        <v>4700</v>
      </c>
      <c r="B277" s="90" t="s">
        <v>580</v>
      </c>
      <c r="C277" s="90" t="s">
        <v>581</v>
      </c>
      <c r="D277" s="90" t="s">
        <v>19</v>
      </c>
      <c r="E277" s="90" t="s">
        <v>40</v>
      </c>
      <c r="F277" s="100" t="s">
        <v>39</v>
      </c>
      <c r="G277" s="100">
        <v>455625</v>
      </c>
      <c r="H277" s="100">
        <v>1346576741</v>
      </c>
      <c r="I277" s="91" t="s">
        <v>18</v>
      </c>
      <c r="J277" s="90">
        <v>1017912</v>
      </c>
      <c r="K277" s="91" t="s">
        <v>16</v>
      </c>
      <c r="L277" s="91" t="s">
        <v>17</v>
      </c>
      <c r="M277" s="92">
        <v>22095</v>
      </c>
      <c r="N277" s="92">
        <v>29337</v>
      </c>
      <c r="O277" s="93">
        <v>0.75314449330197364</v>
      </c>
      <c r="P277" s="101">
        <f t="shared" si="44"/>
        <v>22095</v>
      </c>
      <c r="Q277" s="102">
        <f t="shared" si="45"/>
        <v>0</v>
      </c>
      <c r="R277" s="103">
        <f t="shared" si="46"/>
        <v>1.3006136890852708E-3</v>
      </c>
      <c r="S277" s="104">
        <f t="shared" si="47"/>
        <v>0</v>
      </c>
      <c r="T277" s="105">
        <f t="shared" si="48"/>
        <v>207848.47</v>
      </c>
      <c r="U277" s="105">
        <f t="shared" si="49"/>
        <v>311772.71000000002</v>
      </c>
      <c r="V277" s="105">
        <f t="shared" si="50"/>
        <v>0</v>
      </c>
      <c r="W277" s="106">
        <f t="shared" si="51"/>
        <v>519621.18000000005</v>
      </c>
      <c r="X277" s="94"/>
      <c r="Y277" s="107">
        <f t="shared" si="52"/>
        <v>0</v>
      </c>
      <c r="Z277" s="107">
        <f t="shared" si="53"/>
        <v>0</v>
      </c>
      <c r="AA277" s="107">
        <f t="shared" si="54"/>
        <v>0</v>
      </c>
    </row>
    <row r="278" spans="1:27" s="19" customFormat="1" ht="26.1" customHeight="1" x14ac:dyDescent="0.2">
      <c r="A278" s="90">
        <v>4701</v>
      </c>
      <c r="B278" s="90" t="s">
        <v>582</v>
      </c>
      <c r="C278" s="90" t="s">
        <v>160</v>
      </c>
      <c r="D278" s="90" t="s">
        <v>26</v>
      </c>
      <c r="E278" s="90" t="s">
        <v>239</v>
      </c>
      <c r="F278" s="100" t="s">
        <v>1546</v>
      </c>
      <c r="G278" s="100">
        <v>675226</v>
      </c>
      <c r="H278" s="100">
        <v>1861813958</v>
      </c>
      <c r="I278" s="91" t="s">
        <v>18</v>
      </c>
      <c r="J278" s="90">
        <v>1025711</v>
      </c>
      <c r="K278" s="91" t="s">
        <v>34</v>
      </c>
      <c r="L278" s="91" t="s">
        <v>35</v>
      </c>
      <c r="M278" s="92">
        <v>19242</v>
      </c>
      <c r="N278" s="92">
        <v>27402</v>
      </c>
      <c r="O278" s="93">
        <v>0.70221151740748855</v>
      </c>
      <c r="P278" s="101">
        <f t="shared" si="44"/>
        <v>19242</v>
      </c>
      <c r="Q278" s="102">
        <f t="shared" si="45"/>
        <v>1.5630003459632257E-3</v>
      </c>
      <c r="R278" s="103">
        <f t="shared" si="46"/>
        <v>1.1326729398225292E-3</v>
      </c>
      <c r="S278" s="104">
        <f t="shared" si="47"/>
        <v>757437.78</v>
      </c>
      <c r="T278" s="105">
        <f t="shared" si="48"/>
        <v>181010.2</v>
      </c>
      <c r="U278" s="105">
        <f t="shared" si="49"/>
        <v>271515.3</v>
      </c>
      <c r="V278" s="105">
        <f t="shared" si="50"/>
        <v>275088.06</v>
      </c>
      <c r="W278" s="106">
        <f t="shared" si="51"/>
        <v>1485051.34</v>
      </c>
      <c r="X278" s="94"/>
      <c r="Y278" s="107">
        <f t="shared" si="52"/>
        <v>371833.09</v>
      </c>
      <c r="Z278" s="107">
        <f t="shared" si="53"/>
        <v>371833.09</v>
      </c>
      <c r="AA278" s="107">
        <f t="shared" si="54"/>
        <v>743666.18</v>
      </c>
    </row>
    <row r="279" spans="1:27" s="19" customFormat="1" ht="26.1" customHeight="1" x14ac:dyDescent="0.2">
      <c r="A279" s="90">
        <v>4705</v>
      </c>
      <c r="B279" s="90" t="s">
        <v>583</v>
      </c>
      <c r="C279" s="90" t="s">
        <v>378</v>
      </c>
      <c r="D279" s="90" t="s">
        <v>26</v>
      </c>
      <c r="E279" s="90" t="s">
        <v>244</v>
      </c>
      <c r="F279" s="100" t="s">
        <v>29</v>
      </c>
      <c r="G279" s="100">
        <v>675495</v>
      </c>
      <c r="H279" s="100">
        <v>1992193767</v>
      </c>
      <c r="I279" s="91" t="s">
        <v>18</v>
      </c>
      <c r="J279" s="90">
        <v>1026681</v>
      </c>
      <c r="K279" s="91" t="s">
        <v>52</v>
      </c>
      <c r="L279" s="91" t="s">
        <v>53</v>
      </c>
      <c r="M279" s="92">
        <v>16185</v>
      </c>
      <c r="N279" s="92">
        <v>26827</v>
      </c>
      <c r="O279" s="93">
        <v>0.60331009803556124</v>
      </c>
      <c r="P279" s="101">
        <f t="shared" si="44"/>
        <v>16184.999999999998</v>
      </c>
      <c r="Q279" s="102">
        <f t="shared" si="45"/>
        <v>1.3146845753775492E-3</v>
      </c>
      <c r="R279" s="103">
        <f t="shared" si="46"/>
        <v>9.5272380890903399E-4</v>
      </c>
      <c r="S279" s="104">
        <f t="shared" si="47"/>
        <v>637102.72</v>
      </c>
      <c r="T279" s="105">
        <f t="shared" si="48"/>
        <v>152252.89000000001</v>
      </c>
      <c r="U279" s="105">
        <f t="shared" si="49"/>
        <v>228379.33</v>
      </c>
      <c r="V279" s="105">
        <f t="shared" si="50"/>
        <v>231384.49</v>
      </c>
      <c r="W279" s="106">
        <f t="shared" si="51"/>
        <v>1249119.43</v>
      </c>
      <c r="X279" s="94"/>
      <c r="Y279" s="107">
        <f t="shared" si="52"/>
        <v>312759.52</v>
      </c>
      <c r="Z279" s="107">
        <f t="shared" si="53"/>
        <v>312759.52</v>
      </c>
      <c r="AA279" s="107">
        <f t="shared" si="54"/>
        <v>625519.04</v>
      </c>
    </row>
    <row r="280" spans="1:27" s="19" customFormat="1" ht="26.1" customHeight="1" x14ac:dyDescent="0.2">
      <c r="A280" s="90">
        <v>4712</v>
      </c>
      <c r="B280" s="90" t="s">
        <v>584</v>
      </c>
      <c r="C280" s="90" t="s">
        <v>485</v>
      </c>
      <c r="D280" s="90" t="s">
        <v>26</v>
      </c>
      <c r="E280" s="90" t="s">
        <v>150</v>
      </c>
      <c r="F280" s="100" t="s">
        <v>29</v>
      </c>
      <c r="G280" s="100">
        <v>676040</v>
      </c>
      <c r="H280" s="100">
        <v>1356991558</v>
      </c>
      <c r="I280" s="91" t="s">
        <v>18</v>
      </c>
      <c r="J280" s="90">
        <v>1030677</v>
      </c>
      <c r="K280" s="91" t="s">
        <v>16</v>
      </c>
      <c r="L280" s="91" t="s">
        <v>30</v>
      </c>
      <c r="M280" s="92">
        <v>5923</v>
      </c>
      <c r="N280" s="92">
        <v>9128</v>
      </c>
      <c r="O280" s="93">
        <v>0.6488825591586328</v>
      </c>
      <c r="P280" s="101">
        <f t="shared" si="44"/>
        <v>24021.055555555558</v>
      </c>
      <c r="Q280" s="102">
        <f t="shared" si="45"/>
        <v>1.9511962448672279E-3</v>
      </c>
      <c r="R280" s="103">
        <f t="shared" si="46"/>
        <v>1.4139902096326478E-3</v>
      </c>
      <c r="S280" s="104">
        <f t="shared" si="47"/>
        <v>945559.46</v>
      </c>
      <c r="T280" s="105">
        <f t="shared" si="48"/>
        <v>225966.95</v>
      </c>
      <c r="U280" s="105">
        <f t="shared" si="49"/>
        <v>338950.42</v>
      </c>
      <c r="V280" s="105">
        <f t="shared" si="50"/>
        <v>343410.54</v>
      </c>
      <c r="W280" s="106">
        <f t="shared" si="51"/>
        <v>1853887.3699999999</v>
      </c>
      <c r="X280" s="94"/>
      <c r="Y280" s="107">
        <f t="shared" si="52"/>
        <v>464183.73</v>
      </c>
      <c r="Z280" s="107">
        <f t="shared" si="53"/>
        <v>464183.73</v>
      </c>
      <c r="AA280" s="107">
        <f t="shared" si="54"/>
        <v>928367.46</v>
      </c>
    </row>
    <row r="281" spans="1:27" s="19" customFormat="1" ht="26.1" customHeight="1" x14ac:dyDescent="0.2">
      <c r="A281" s="90">
        <v>4718</v>
      </c>
      <c r="B281" s="90" t="s">
        <v>585</v>
      </c>
      <c r="C281" s="90" t="s">
        <v>144</v>
      </c>
      <c r="D281" s="90" t="s">
        <v>26</v>
      </c>
      <c r="E281" s="90" t="s">
        <v>40</v>
      </c>
      <c r="F281" s="100" t="s">
        <v>39</v>
      </c>
      <c r="G281" s="100">
        <v>45582</v>
      </c>
      <c r="H281" s="100">
        <v>1245351683</v>
      </c>
      <c r="I281" s="91" t="s">
        <v>18</v>
      </c>
      <c r="J281" s="90">
        <v>1029326</v>
      </c>
      <c r="K281" s="91" t="s">
        <v>52</v>
      </c>
      <c r="L281" s="91" t="s">
        <v>53</v>
      </c>
      <c r="M281" s="92">
        <v>28732</v>
      </c>
      <c r="N281" s="92">
        <v>44770</v>
      </c>
      <c r="O281" s="93">
        <v>0.64176904176904181</v>
      </c>
      <c r="P281" s="101">
        <f t="shared" si="44"/>
        <v>28732</v>
      </c>
      <c r="Q281" s="102">
        <f t="shared" si="45"/>
        <v>2.3338595748994594E-3</v>
      </c>
      <c r="R281" s="103">
        <f t="shared" si="46"/>
        <v>1.6912981450463E-3</v>
      </c>
      <c r="S281" s="104">
        <f t="shared" si="47"/>
        <v>1131000.02</v>
      </c>
      <c r="T281" s="105">
        <f t="shared" si="48"/>
        <v>270282.96999999997</v>
      </c>
      <c r="U281" s="105">
        <f t="shared" si="49"/>
        <v>405424.46</v>
      </c>
      <c r="V281" s="105">
        <f t="shared" si="50"/>
        <v>410759.29</v>
      </c>
      <c r="W281" s="106">
        <f t="shared" si="51"/>
        <v>2217466.7399999998</v>
      </c>
      <c r="X281" s="94"/>
      <c r="Y281" s="107">
        <f t="shared" si="52"/>
        <v>555218.18999999994</v>
      </c>
      <c r="Z281" s="107">
        <f t="shared" si="53"/>
        <v>555218.18999999994</v>
      </c>
      <c r="AA281" s="107">
        <f t="shared" si="54"/>
        <v>1110436.3799999999</v>
      </c>
    </row>
    <row r="282" spans="1:27" s="19" customFormat="1" ht="26.1" customHeight="1" x14ac:dyDescent="0.2">
      <c r="A282" s="90">
        <v>4721</v>
      </c>
      <c r="B282" s="90" t="s">
        <v>586</v>
      </c>
      <c r="C282" s="90" t="s">
        <v>587</v>
      </c>
      <c r="D282" s="90" t="s">
        <v>19</v>
      </c>
      <c r="E282" s="90" t="s">
        <v>20</v>
      </c>
      <c r="F282" s="100" t="s">
        <v>20</v>
      </c>
      <c r="G282" s="100">
        <v>455510</v>
      </c>
      <c r="H282" s="100">
        <v>1558960070</v>
      </c>
      <c r="I282" s="91" t="s">
        <v>18</v>
      </c>
      <c r="J282" s="90">
        <v>1031495</v>
      </c>
      <c r="K282" s="91" t="s">
        <v>322</v>
      </c>
      <c r="L282" s="91" t="s">
        <v>17</v>
      </c>
      <c r="M282" s="92">
        <v>717</v>
      </c>
      <c r="N282" s="92">
        <v>914</v>
      </c>
      <c r="O282" s="93">
        <v>0.78446389496717728</v>
      </c>
      <c r="P282" s="101">
        <f t="shared" si="44"/>
        <v>8723.5</v>
      </c>
      <c r="Q282" s="102">
        <f t="shared" si="45"/>
        <v>0</v>
      </c>
      <c r="R282" s="103">
        <f t="shared" si="46"/>
        <v>5.1350547710954332E-4</v>
      </c>
      <c r="S282" s="104">
        <f t="shared" si="47"/>
        <v>0</v>
      </c>
      <c r="T282" s="105">
        <f t="shared" si="48"/>
        <v>82062.28</v>
      </c>
      <c r="U282" s="105">
        <f t="shared" si="49"/>
        <v>123093.42</v>
      </c>
      <c r="V282" s="105">
        <f t="shared" si="50"/>
        <v>0</v>
      </c>
      <c r="W282" s="106">
        <f t="shared" si="51"/>
        <v>205155.7</v>
      </c>
      <c r="X282" s="94"/>
      <c r="Y282" s="107">
        <f t="shared" si="52"/>
        <v>0</v>
      </c>
      <c r="Z282" s="107">
        <f t="shared" si="53"/>
        <v>0</v>
      </c>
      <c r="AA282" s="107">
        <f t="shared" si="54"/>
        <v>0</v>
      </c>
    </row>
    <row r="283" spans="1:27" s="19" customFormat="1" ht="26.1" customHeight="1" x14ac:dyDescent="0.2">
      <c r="A283" s="90">
        <v>4725</v>
      </c>
      <c r="B283" s="90" t="s">
        <v>588</v>
      </c>
      <c r="C283" s="90" t="s">
        <v>589</v>
      </c>
      <c r="D283" s="90" t="s">
        <v>19</v>
      </c>
      <c r="E283" s="90" t="s">
        <v>37</v>
      </c>
      <c r="F283" s="100" t="s">
        <v>37</v>
      </c>
      <c r="G283" s="100">
        <v>675112</v>
      </c>
      <c r="H283" s="100">
        <v>1528447638</v>
      </c>
      <c r="I283" s="91" t="s">
        <v>18</v>
      </c>
      <c r="J283" s="90">
        <v>1026994</v>
      </c>
      <c r="K283" s="91" t="s">
        <v>24</v>
      </c>
      <c r="L283" s="91" t="s">
        <v>25</v>
      </c>
      <c r="M283" s="92">
        <v>22679</v>
      </c>
      <c r="N283" s="92">
        <v>31598</v>
      </c>
      <c r="O283" s="93">
        <v>0.71773529970251282</v>
      </c>
      <c r="P283" s="101">
        <f t="shared" si="44"/>
        <v>22679</v>
      </c>
      <c r="Q283" s="102">
        <f t="shared" si="45"/>
        <v>0</v>
      </c>
      <c r="R283" s="103">
        <f t="shared" si="46"/>
        <v>1.334990624791349E-3</v>
      </c>
      <c r="S283" s="104">
        <f t="shared" si="47"/>
        <v>0</v>
      </c>
      <c r="T283" s="105">
        <f t="shared" si="48"/>
        <v>213342.18</v>
      </c>
      <c r="U283" s="105">
        <f t="shared" si="49"/>
        <v>320013.27</v>
      </c>
      <c r="V283" s="105">
        <f t="shared" si="50"/>
        <v>0</v>
      </c>
      <c r="W283" s="106">
        <f t="shared" si="51"/>
        <v>533355.44999999995</v>
      </c>
      <c r="X283" s="94"/>
      <c r="Y283" s="107">
        <f t="shared" si="52"/>
        <v>0</v>
      </c>
      <c r="Z283" s="107">
        <f t="shared" si="53"/>
        <v>0</v>
      </c>
      <c r="AA283" s="107">
        <f t="shared" si="54"/>
        <v>0</v>
      </c>
    </row>
    <row r="284" spans="1:27" s="19" customFormat="1" ht="26.1" customHeight="1" x14ac:dyDescent="0.2">
      <c r="A284" s="90">
        <v>4726</v>
      </c>
      <c r="B284" s="90" t="s">
        <v>590</v>
      </c>
      <c r="C284" s="90" t="s">
        <v>342</v>
      </c>
      <c r="D284" s="90" t="s">
        <v>26</v>
      </c>
      <c r="E284" s="90" t="s">
        <v>37</v>
      </c>
      <c r="F284" s="100" t="s">
        <v>37</v>
      </c>
      <c r="G284" s="100">
        <v>455475</v>
      </c>
      <c r="H284" s="100">
        <v>1609275981</v>
      </c>
      <c r="I284" s="91" t="s">
        <v>18</v>
      </c>
      <c r="J284" s="90">
        <v>1026242</v>
      </c>
      <c r="K284" s="91" t="s">
        <v>24</v>
      </c>
      <c r="L284" s="91" t="s">
        <v>25</v>
      </c>
      <c r="M284" s="92">
        <v>21113</v>
      </c>
      <c r="N284" s="92">
        <v>29991</v>
      </c>
      <c r="O284" s="93">
        <v>0.70397786002467411</v>
      </c>
      <c r="P284" s="101">
        <f t="shared" si="44"/>
        <v>21113</v>
      </c>
      <c r="Q284" s="102">
        <f t="shared" si="45"/>
        <v>1.7149790200769973E-3</v>
      </c>
      <c r="R284" s="103">
        <f t="shared" si="46"/>
        <v>1.2428086362370366E-3</v>
      </c>
      <c r="S284" s="104">
        <f t="shared" si="47"/>
        <v>831087.41</v>
      </c>
      <c r="T284" s="105">
        <f t="shared" si="48"/>
        <v>198610.76</v>
      </c>
      <c r="U284" s="105">
        <f t="shared" si="49"/>
        <v>297916.14</v>
      </c>
      <c r="V284" s="105">
        <f t="shared" si="50"/>
        <v>301836.31</v>
      </c>
      <c r="W284" s="106">
        <f t="shared" si="51"/>
        <v>1629450.62</v>
      </c>
      <c r="X284" s="94"/>
      <c r="Y284" s="107">
        <f t="shared" si="52"/>
        <v>407988.36</v>
      </c>
      <c r="Z284" s="107">
        <f t="shared" si="53"/>
        <v>407988.36</v>
      </c>
      <c r="AA284" s="107">
        <f t="shared" si="54"/>
        <v>815976.72</v>
      </c>
    </row>
    <row r="285" spans="1:27" s="19" customFormat="1" ht="26.1" customHeight="1" x14ac:dyDescent="0.2">
      <c r="A285" s="90">
        <v>4730</v>
      </c>
      <c r="B285" s="90" t="s">
        <v>591</v>
      </c>
      <c r="C285" s="90" t="s">
        <v>101</v>
      </c>
      <c r="D285" s="90" t="s">
        <v>26</v>
      </c>
      <c r="E285" s="90" t="s">
        <v>417</v>
      </c>
      <c r="F285" s="100" t="s">
        <v>1547</v>
      </c>
      <c r="G285" s="100">
        <v>455879</v>
      </c>
      <c r="H285" s="100">
        <v>1871907675</v>
      </c>
      <c r="I285" s="91" t="s">
        <v>18</v>
      </c>
      <c r="J285" s="90">
        <v>1026049</v>
      </c>
      <c r="K285" s="91" t="s">
        <v>24</v>
      </c>
      <c r="L285" s="91" t="s">
        <v>25</v>
      </c>
      <c r="M285" s="92">
        <v>16611</v>
      </c>
      <c r="N285" s="92">
        <v>22529</v>
      </c>
      <c r="O285" s="93">
        <v>0.73731634781836741</v>
      </c>
      <c r="P285" s="101">
        <f t="shared" si="44"/>
        <v>16611</v>
      </c>
      <c r="Q285" s="102">
        <f t="shared" si="45"/>
        <v>1.3492879506701559E-3</v>
      </c>
      <c r="R285" s="103">
        <f t="shared" si="46"/>
        <v>9.7780013529737185E-4</v>
      </c>
      <c r="S285" s="104">
        <f t="shared" si="47"/>
        <v>653871.68999999994</v>
      </c>
      <c r="T285" s="105">
        <f t="shared" si="48"/>
        <v>156260.28</v>
      </c>
      <c r="U285" s="105">
        <f t="shared" si="49"/>
        <v>234390.43</v>
      </c>
      <c r="V285" s="105">
        <f t="shared" si="50"/>
        <v>237474.68</v>
      </c>
      <c r="W285" s="106">
        <f t="shared" si="51"/>
        <v>1281997.0799999998</v>
      </c>
      <c r="X285" s="94"/>
      <c r="Y285" s="107">
        <f t="shared" si="52"/>
        <v>320991.56</v>
      </c>
      <c r="Z285" s="107">
        <f t="shared" si="53"/>
        <v>320991.56</v>
      </c>
      <c r="AA285" s="107">
        <f t="shared" si="54"/>
        <v>641983.12</v>
      </c>
    </row>
    <row r="286" spans="1:27" s="19" customFormat="1" ht="26.1" customHeight="1" x14ac:dyDescent="0.2">
      <c r="A286" s="90">
        <v>4731</v>
      </c>
      <c r="B286" s="90" t="s">
        <v>592</v>
      </c>
      <c r="C286" s="90" t="s">
        <v>593</v>
      </c>
      <c r="D286" s="90" t="s">
        <v>19</v>
      </c>
      <c r="E286" s="90" t="s">
        <v>84</v>
      </c>
      <c r="F286" s="100" t="s">
        <v>36</v>
      </c>
      <c r="G286" s="100">
        <v>675282</v>
      </c>
      <c r="H286" s="100">
        <v>1063021020</v>
      </c>
      <c r="I286" s="91" t="s">
        <v>18</v>
      </c>
      <c r="J286" s="90">
        <v>1031504</v>
      </c>
      <c r="K286" s="91" t="s">
        <v>259</v>
      </c>
      <c r="L286" s="91" t="s">
        <v>17</v>
      </c>
      <c r="M286" s="92">
        <v>2937</v>
      </c>
      <c r="N286" s="92">
        <v>3502</v>
      </c>
      <c r="O286" s="93">
        <v>0.83866362078812107</v>
      </c>
      <c r="P286" s="101">
        <f t="shared" si="44"/>
        <v>17866.75</v>
      </c>
      <c r="Q286" s="102">
        <f t="shared" si="45"/>
        <v>0</v>
      </c>
      <c r="R286" s="103">
        <f t="shared" si="46"/>
        <v>1.0517193767578305E-3</v>
      </c>
      <c r="S286" s="104">
        <f t="shared" si="47"/>
        <v>0</v>
      </c>
      <c r="T286" s="105">
        <f t="shared" si="48"/>
        <v>168073.17</v>
      </c>
      <c r="U286" s="105">
        <f t="shared" si="49"/>
        <v>252109.76</v>
      </c>
      <c r="V286" s="105">
        <f t="shared" si="50"/>
        <v>0</v>
      </c>
      <c r="W286" s="106">
        <f t="shared" si="51"/>
        <v>420182.93000000005</v>
      </c>
      <c r="X286" s="94"/>
      <c r="Y286" s="107">
        <f t="shared" si="52"/>
        <v>0</v>
      </c>
      <c r="Z286" s="107">
        <f t="shared" si="53"/>
        <v>0</v>
      </c>
      <c r="AA286" s="107">
        <f t="shared" si="54"/>
        <v>0</v>
      </c>
    </row>
    <row r="287" spans="1:27" s="19" customFormat="1" ht="26.1" customHeight="1" x14ac:dyDescent="0.2">
      <c r="A287" s="90">
        <v>4733</v>
      </c>
      <c r="B287" s="90" t="s">
        <v>594</v>
      </c>
      <c r="C287" s="90" t="s">
        <v>92</v>
      </c>
      <c r="D287" s="90" t="s">
        <v>26</v>
      </c>
      <c r="E287" s="90" t="s">
        <v>595</v>
      </c>
      <c r="F287" s="100" t="s">
        <v>63</v>
      </c>
      <c r="G287" s="100">
        <v>675766</v>
      </c>
      <c r="H287" s="100">
        <v>1639419781</v>
      </c>
      <c r="I287" s="91" t="s">
        <v>18</v>
      </c>
      <c r="J287" s="90">
        <v>1028624</v>
      </c>
      <c r="K287" s="91" t="s">
        <v>52</v>
      </c>
      <c r="L287" s="91" t="s">
        <v>53</v>
      </c>
      <c r="M287" s="92">
        <v>11495</v>
      </c>
      <c r="N287" s="92">
        <v>16866</v>
      </c>
      <c r="O287" s="93">
        <v>0.68154867781335227</v>
      </c>
      <c r="P287" s="101">
        <f t="shared" si="44"/>
        <v>11495</v>
      </c>
      <c r="Q287" s="102">
        <f t="shared" si="45"/>
        <v>9.3372253283688172E-4</v>
      </c>
      <c r="R287" s="103">
        <f t="shared" si="46"/>
        <v>6.7664876017357715E-4</v>
      </c>
      <c r="S287" s="104">
        <f t="shared" si="47"/>
        <v>452486.61</v>
      </c>
      <c r="T287" s="105">
        <f t="shared" si="48"/>
        <v>108133.89</v>
      </c>
      <c r="U287" s="105">
        <f t="shared" si="49"/>
        <v>162200.82999999999</v>
      </c>
      <c r="V287" s="105">
        <f t="shared" si="50"/>
        <v>164335.17000000001</v>
      </c>
      <c r="W287" s="106">
        <f t="shared" si="51"/>
        <v>887156.5</v>
      </c>
      <c r="X287" s="94"/>
      <c r="Y287" s="107">
        <f t="shared" si="52"/>
        <v>222129.79</v>
      </c>
      <c r="Z287" s="107">
        <f t="shared" si="53"/>
        <v>222129.79</v>
      </c>
      <c r="AA287" s="107">
        <f t="shared" si="54"/>
        <v>444259.58</v>
      </c>
    </row>
    <row r="288" spans="1:27" s="19" customFormat="1" ht="26.1" customHeight="1" x14ac:dyDescent="0.2">
      <c r="A288" s="90">
        <v>4735</v>
      </c>
      <c r="B288" s="90" t="s">
        <v>596</v>
      </c>
      <c r="C288" s="90" t="s">
        <v>342</v>
      </c>
      <c r="D288" s="90" t="s">
        <v>26</v>
      </c>
      <c r="E288" s="90" t="s">
        <v>597</v>
      </c>
      <c r="F288" s="100" t="s">
        <v>1545</v>
      </c>
      <c r="G288" s="100">
        <v>455961</v>
      </c>
      <c r="H288" s="100">
        <v>1114326436</v>
      </c>
      <c r="I288" s="91" t="s">
        <v>18</v>
      </c>
      <c r="J288" s="90">
        <v>1026239</v>
      </c>
      <c r="K288" s="91" t="s">
        <v>24</v>
      </c>
      <c r="L288" s="91" t="s">
        <v>25</v>
      </c>
      <c r="M288" s="92">
        <v>19508</v>
      </c>
      <c r="N288" s="92">
        <v>29237</v>
      </c>
      <c r="O288" s="93">
        <v>0.66723672059376815</v>
      </c>
      <c r="P288" s="101">
        <f t="shared" si="44"/>
        <v>19508</v>
      </c>
      <c r="Q288" s="102">
        <f t="shared" si="45"/>
        <v>1.5846071483759799E-3</v>
      </c>
      <c r="R288" s="103">
        <f t="shared" si="46"/>
        <v>1.1483309276612565E-3</v>
      </c>
      <c r="S288" s="104">
        <f t="shared" si="47"/>
        <v>767908.55</v>
      </c>
      <c r="T288" s="105">
        <f t="shared" si="48"/>
        <v>183512.47</v>
      </c>
      <c r="U288" s="105">
        <f t="shared" si="49"/>
        <v>275268.7</v>
      </c>
      <c r="V288" s="105">
        <f t="shared" si="50"/>
        <v>278890.86</v>
      </c>
      <c r="W288" s="106">
        <f t="shared" si="51"/>
        <v>1505580.58</v>
      </c>
      <c r="X288" s="94"/>
      <c r="Y288" s="107">
        <f t="shared" si="52"/>
        <v>376973.29</v>
      </c>
      <c r="Z288" s="107">
        <f t="shared" si="53"/>
        <v>376973.29</v>
      </c>
      <c r="AA288" s="107">
        <f t="shared" si="54"/>
        <v>753946.58</v>
      </c>
    </row>
    <row r="289" spans="1:27" s="19" customFormat="1" ht="26.1" customHeight="1" x14ac:dyDescent="0.2">
      <c r="A289" s="90">
        <v>4736</v>
      </c>
      <c r="B289" s="90" t="s">
        <v>598</v>
      </c>
      <c r="C289" s="90" t="s">
        <v>446</v>
      </c>
      <c r="D289" s="90" t="s">
        <v>26</v>
      </c>
      <c r="E289" s="90" t="s">
        <v>68</v>
      </c>
      <c r="F289" s="100" t="s">
        <v>20</v>
      </c>
      <c r="G289" s="100">
        <v>455796</v>
      </c>
      <c r="H289" s="100">
        <v>1346298981</v>
      </c>
      <c r="I289" s="91" t="s">
        <v>18</v>
      </c>
      <c r="J289" s="90">
        <v>1025929</v>
      </c>
      <c r="K289" s="91" t="s">
        <v>52</v>
      </c>
      <c r="L289" s="91" t="s">
        <v>53</v>
      </c>
      <c r="M289" s="92">
        <v>27433</v>
      </c>
      <c r="N289" s="92">
        <v>34184</v>
      </c>
      <c r="O289" s="93">
        <v>0.80250994617364846</v>
      </c>
      <c r="P289" s="101">
        <f t="shared" si="44"/>
        <v>27433</v>
      </c>
      <c r="Q289" s="102">
        <f t="shared" si="45"/>
        <v>2.2283436488311592E-3</v>
      </c>
      <c r="R289" s="103">
        <f t="shared" si="46"/>
        <v>1.61483300894665E-3</v>
      </c>
      <c r="S289" s="104">
        <f t="shared" si="47"/>
        <v>1079866.47</v>
      </c>
      <c r="T289" s="105">
        <f t="shared" si="48"/>
        <v>258063.23</v>
      </c>
      <c r="U289" s="105">
        <f t="shared" si="49"/>
        <v>387094.85</v>
      </c>
      <c r="V289" s="105">
        <f t="shared" si="50"/>
        <v>392188.48</v>
      </c>
      <c r="W289" s="106">
        <f t="shared" si="51"/>
        <v>2117213.0299999998</v>
      </c>
      <c r="X289" s="94"/>
      <c r="Y289" s="107">
        <f t="shared" si="52"/>
        <v>530116.27</v>
      </c>
      <c r="Z289" s="107">
        <f t="shared" si="53"/>
        <v>530116.27</v>
      </c>
      <c r="AA289" s="107">
        <f t="shared" si="54"/>
        <v>1060232.54</v>
      </c>
    </row>
    <row r="290" spans="1:27" s="19" customFormat="1" ht="26.1" customHeight="1" x14ac:dyDescent="0.2">
      <c r="A290" s="90">
        <v>4737</v>
      </c>
      <c r="B290" s="90" t="s">
        <v>599</v>
      </c>
      <c r="C290" s="90" t="s">
        <v>427</v>
      </c>
      <c r="D290" s="90" t="s">
        <v>26</v>
      </c>
      <c r="E290" s="90" t="s">
        <v>174</v>
      </c>
      <c r="F290" s="100" t="s">
        <v>20</v>
      </c>
      <c r="G290" s="100">
        <v>675428</v>
      </c>
      <c r="H290" s="100">
        <v>1831210103</v>
      </c>
      <c r="I290" s="91" t="s">
        <v>18</v>
      </c>
      <c r="J290" s="90">
        <v>1026578</v>
      </c>
      <c r="K290" s="91" t="s">
        <v>24</v>
      </c>
      <c r="L290" s="91" t="s">
        <v>25</v>
      </c>
      <c r="M290" s="92">
        <v>22555</v>
      </c>
      <c r="N290" s="92">
        <v>27600</v>
      </c>
      <c r="O290" s="93">
        <v>0.81721014492753619</v>
      </c>
      <c r="P290" s="101">
        <f t="shared" si="44"/>
        <v>22555</v>
      </c>
      <c r="Q290" s="102">
        <f t="shared" si="45"/>
        <v>1.8321106331566652E-3</v>
      </c>
      <c r="R290" s="103">
        <f t="shared" si="46"/>
        <v>1.3276914124154009E-3</v>
      </c>
      <c r="S290" s="104">
        <f t="shared" si="47"/>
        <v>887849.97</v>
      </c>
      <c r="T290" s="105">
        <f t="shared" si="48"/>
        <v>212175.71</v>
      </c>
      <c r="U290" s="105">
        <f t="shared" si="49"/>
        <v>318263.56</v>
      </c>
      <c r="V290" s="105">
        <f t="shared" si="50"/>
        <v>322451.46999999997</v>
      </c>
      <c r="W290" s="106">
        <f t="shared" si="51"/>
        <v>1740740.71</v>
      </c>
      <c r="X290" s="94"/>
      <c r="Y290" s="107">
        <f t="shared" si="52"/>
        <v>435853.62</v>
      </c>
      <c r="Z290" s="107">
        <f t="shared" si="53"/>
        <v>435853.62</v>
      </c>
      <c r="AA290" s="107">
        <f t="shared" si="54"/>
        <v>871707.24</v>
      </c>
    </row>
    <row r="291" spans="1:27" s="19" customFormat="1" ht="26.1" customHeight="1" x14ac:dyDescent="0.2">
      <c r="A291" s="90">
        <v>4738</v>
      </c>
      <c r="B291" s="90" t="s">
        <v>600</v>
      </c>
      <c r="C291" s="90" t="s">
        <v>601</v>
      </c>
      <c r="D291" s="90" t="s">
        <v>19</v>
      </c>
      <c r="E291" s="90" t="s">
        <v>39</v>
      </c>
      <c r="F291" s="100" t="s">
        <v>39</v>
      </c>
      <c r="G291" s="100">
        <v>675414</v>
      </c>
      <c r="H291" s="100">
        <v>1740301175</v>
      </c>
      <c r="I291" s="91" t="s">
        <v>18</v>
      </c>
      <c r="J291" s="90">
        <v>1027060</v>
      </c>
      <c r="K291" s="91" t="s">
        <v>24</v>
      </c>
      <c r="L291" s="91" t="s">
        <v>25</v>
      </c>
      <c r="M291" s="92">
        <v>17608</v>
      </c>
      <c r="N291" s="92">
        <v>22054</v>
      </c>
      <c r="O291" s="93">
        <v>0.79840391765666097</v>
      </c>
      <c r="P291" s="101">
        <f t="shared" si="44"/>
        <v>17608</v>
      </c>
      <c r="Q291" s="102">
        <f t="shared" si="45"/>
        <v>0</v>
      </c>
      <c r="R291" s="103">
        <f t="shared" si="46"/>
        <v>1.0364881573846321E-3</v>
      </c>
      <c r="S291" s="104">
        <f t="shared" si="47"/>
        <v>0</v>
      </c>
      <c r="T291" s="105">
        <f t="shared" si="48"/>
        <v>165639.1</v>
      </c>
      <c r="U291" s="105">
        <f t="shared" si="49"/>
        <v>248458.65</v>
      </c>
      <c r="V291" s="105">
        <f t="shared" si="50"/>
        <v>0</v>
      </c>
      <c r="W291" s="106">
        <f t="shared" si="51"/>
        <v>414097.75</v>
      </c>
      <c r="X291" s="94"/>
      <c r="Y291" s="107">
        <f t="shared" si="52"/>
        <v>0</v>
      </c>
      <c r="Z291" s="107">
        <f t="shared" si="53"/>
        <v>0</v>
      </c>
      <c r="AA291" s="107">
        <f t="shared" si="54"/>
        <v>0</v>
      </c>
    </row>
    <row r="292" spans="1:27" s="19" customFormat="1" ht="26.1" customHeight="1" x14ac:dyDescent="0.2">
      <c r="A292" s="90">
        <v>4739</v>
      </c>
      <c r="B292" s="90" t="s">
        <v>1574</v>
      </c>
      <c r="C292" s="84" t="s">
        <v>76</v>
      </c>
      <c r="D292" s="84" t="s">
        <v>26</v>
      </c>
      <c r="E292" s="90" t="s">
        <v>73</v>
      </c>
      <c r="F292" s="100" t="s">
        <v>1546</v>
      </c>
      <c r="G292" s="100">
        <v>675468</v>
      </c>
      <c r="H292" s="100">
        <v>1912342999</v>
      </c>
      <c r="I292" s="91" t="s">
        <v>18</v>
      </c>
      <c r="J292" s="90">
        <v>1021230</v>
      </c>
      <c r="K292" s="91" t="s">
        <v>16</v>
      </c>
      <c r="L292" s="91" t="s">
        <v>17</v>
      </c>
      <c r="M292" s="92">
        <v>9502</v>
      </c>
      <c r="N292" s="92">
        <v>16086</v>
      </c>
      <c r="O292" s="93">
        <v>0.59069998756682829</v>
      </c>
      <c r="P292" s="101">
        <f t="shared" si="44"/>
        <v>9502</v>
      </c>
      <c r="Q292" s="102">
        <f t="shared" si="45"/>
        <v>7.7183397190222275E-4</v>
      </c>
      <c r="R292" s="103">
        <f t="shared" si="46"/>
        <v>5.5933158061499178E-4</v>
      </c>
      <c r="S292" s="104">
        <f t="shared" si="47"/>
        <v>374034.6</v>
      </c>
      <c r="T292" s="105">
        <f t="shared" si="48"/>
        <v>89385.66</v>
      </c>
      <c r="U292" s="105">
        <f t="shared" si="49"/>
        <v>134078.49</v>
      </c>
      <c r="V292" s="105">
        <f t="shared" si="50"/>
        <v>135842.78</v>
      </c>
      <c r="W292" s="106">
        <f t="shared" si="51"/>
        <v>733341.53</v>
      </c>
      <c r="X292" s="94"/>
      <c r="Y292" s="107">
        <f t="shared" si="52"/>
        <v>183616.99</v>
      </c>
      <c r="Z292" s="107">
        <f t="shared" si="53"/>
        <v>183616.99</v>
      </c>
      <c r="AA292" s="107">
        <f t="shared" si="54"/>
        <v>367233.98</v>
      </c>
    </row>
    <row r="293" spans="1:27" s="19" customFormat="1" ht="26.1" customHeight="1" x14ac:dyDescent="0.2">
      <c r="A293" s="90">
        <v>4740</v>
      </c>
      <c r="B293" s="90" t="s">
        <v>602</v>
      </c>
      <c r="C293" s="90" t="s">
        <v>603</v>
      </c>
      <c r="D293" s="90" t="s">
        <v>19</v>
      </c>
      <c r="E293" s="90" t="s">
        <v>604</v>
      </c>
      <c r="F293" s="100" t="s">
        <v>1547</v>
      </c>
      <c r="G293" s="100">
        <v>455579</v>
      </c>
      <c r="H293" s="100">
        <v>1477889830</v>
      </c>
      <c r="I293" s="91" t="s">
        <v>18</v>
      </c>
      <c r="J293" s="90">
        <v>1017847</v>
      </c>
      <c r="K293" s="91" t="s">
        <v>16</v>
      </c>
      <c r="L293" s="91" t="s">
        <v>17</v>
      </c>
      <c r="M293" s="92">
        <v>16124</v>
      </c>
      <c r="N293" s="92">
        <v>24081</v>
      </c>
      <c r="O293" s="93">
        <v>0.66957352269424031</v>
      </c>
      <c r="P293" s="101">
        <f t="shared" si="44"/>
        <v>16124</v>
      </c>
      <c r="Q293" s="102">
        <f t="shared" si="45"/>
        <v>0</v>
      </c>
      <c r="R293" s="103">
        <f t="shared" si="46"/>
        <v>9.4913306733699504E-4</v>
      </c>
      <c r="S293" s="104">
        <f t="shared" si="47"/>
        <v>0</v>
      </c>
      <c r="T293" s="105">
        <f t="shared" si="48"/>
        <v>151679.06</v>
      </c>
      <c r="U293" s="105">
        <f t="shared" si="49"/>
        <v>227518.59</v>
      </c>
      <c r="V293" s="105">
        <f t="shared" si="50"/>
        <v>0</v>
      </c>
      <c r="W293" s="106">
        <f t="shared" si="51"/>
        <v>379197.65</v>
      </c>
      <c r="X293" s="94"/>
      <c r="Y293" s="107">
        <f t="shared" si="52"/>
        <v>0</v>
      </c>
      <c r="Z293" s="107">
        <f t="shared" si="53"/>
        <v>0</v>
      </c>
      <c r="AA293" s="107">
        <f t="shared" si="54"/>
        <v>0</v>
      </c>
    </row>
    <row r="294" spans="1:27" s="19" customFormat="1" ht="26.1" customHeight="1" x14ac:dyDescent="0.2">
      <c r="A294" s="90">
        <v>4741</v>
      </c>
      <c r="B294" s="90" t="s">
        <v>605</v>
      </c>
      <c r="C294" s="90" t="s">
        <v>76</v>
      </c>
      <c r="D294" s="90" t="s">
        <v>26</v>
      </c>
      <c r="E294" s="90" t="s">
        <v>37</v>
      </c>
      <c r="F294" s="100" t="s">
        <v>37</v>
      </c>
      <c r="G294" s="100">
        <v>455494</v>
      </c>
      <c r="H294" s="100">
        <v>1649760877</v>
      </c>
      <c r="I294" s="91" t="s">
        <v>18</v>
      </c>
      <c r="J294" s="90">
        <v>1029864</v>
      </c>
      <c r="K294" s="91" t="s">
        <v>24</v>
      </c>
      <c r="L294" s="91" t="s">
        <v>25</v>
      </c>
      <c r="M294" s="92">
        <v>13835</v>
      </c>
      <c r="N294" s="92">
        <v>31189</v>
      </c>
      <c r="O294" s="93">
        <v>0.44358587963705154</v>
      </c>
      <c r="P294" s="101">
        <f t="shared" si="44"/>
        <v>13835.000000000002</v>
      </c>
      <c r="Q294" s="102">
        <f t="shared" si="45"/>
        <v>1.1237974112047204E-3</v>
      </c>
      <c r="R294" s="103">
        <f t="shared" si="46"/>
        <v>8.1439196146163039E-4</v>
      </c>
      <c r="S294" s="104">
        <f t="shared" si="47"/>
        <v>544597.84</v>
      </c>
      <c r="T294" s="105">
        <f t="shared" si="48"/>
        <v>130146.35</v>
      </c>
      <c r="U294" s="105">
        <f t="shared" si="49"/>
        <v>195219.53</v>
      </c>
      <c r="V294" s="105">
        <f t="shared" si="50"/>
        <v>197788.34</v>
      </c>
      <c r="W294" s="106">
        <f t="shared" si="51"/>
        <v>1067752.06</v>
      </c>
      <c r="X294" s="94"/>
      <c r="Y294" s="107">
        <f t="shared" si="52"/>
        <v>267348.03000000003</v>
      </c>
      <c r="Z294" s="107">
        <f t="shared" si="53"/>
        <v>267348.03000000003</v>
      </c>
      <c r="AA294" s="107">
        <f t="shared" si="54"/>
        <v>534696.06000000006</v>
      </c>
    </row>
    <row r="295" spans="1:27" s="19" customFormat="1" ht="26.1" customHeight="1" x14ac:dyDescent="0.2">
      <c r="A295" s="90">
        <v>4742</v>
      </c>
      <c r="B295" s="90" t="s">
        <v>606</v>
      </c>
      <c r="C295" s="84" t="s">
        <v>55</v>
      </c>
      <c r="D295" s="84" t="s">
        <v>26</v>
      </c>
      <c r="E295" s="90" t="s">
        <v>38</v>
      </c>
      <c r="F295" s="100" t="s">
        <v>1545</v>
      </c>
      <c r="G295" s="100">
        <v>675852</v>
      </c>
      <c r="H295" s="100">
        <v>1295229029</v>
      </c>
      <c r="I295" s="91" t="s">
        <v>18</v>
      </c>
      <c r="J295" s="90">
        <v>1029927</v>
      </c>
      <c r="K295" s="91" t="s">
        <v>16</v>
      </c>
      <c r="L295" s="91" t="s">
        <v>17</v>
      </c>
      <c r="M295" s="92">
        <v>35842</v>
      </c>
      <c r="N295" s="92">
        <v>58526</v>
      </c>
      <c r="O295" s="93">
        <v>0.61241157776031163</v>
      </c>
      <c r="P295" s="101">
        <f t="shared" si="44"/>
        <v>35842</v>
      </c>
      <c r="Q295" s="102">
        <f t="shared" si="45"/>
        <v>2.9113947822478918E-3</v>
      </c>
      <c r="R295" s="103">
        <f t="shared" si="46"/>
        <v>2.1098255643446154E-3</v>
      </c>
      <c r="S295" s="104">
        <f t="shared" si="47"/>
        <v>1410876.47</v>
      </c>
      <c r="T295" s="105">
        <f t="shared" si="48"/>
        <v>337167</v>
      </c>
      <c r="U295" s="105">
        <f t="shared" si="49"/>
        <v>505750.51</v>
      </c>
      <c r="V295" s="105">
        <f t="shared" si="50"/>
        <v>512405.48</v>
      </c>
      <c r="W295" s="106">
        <f t="shared" si="51"/>
        <v>2766199.46</v>
      </c>
      <c r="X295" s="94"/>
      <c r="Y295" s="107">
        <f t="shared" si="52"/>
        <v>692612.08</v>
      </c>
      <c r="Z295" s="107">
        <f t="shared" si="53"/>
        <v>692612.08</v>
      </c>
      <c r="AA295" s="107">
        <f t="shared" si="54"/>
        <v>1385224.16</v>
      </c>
    </row>
    <row r="296" spans="1:27" s="19" customFormat="1" ht="26.1" customHeight="1" x14ac:dyDescent="0.2">
      <c r="A296" s="90">
        <v>4743</v>
      </c>
      <c r="B296" s="90" t="s">
        <v>607</v>
      </c>
      <c r="C296" s="90" t="s">
        <v>211</v>
      </c>
      <c r="D296" s="90" t="s">
        <v>26</v>
      </c>
      <c r="E296" s="90" t="s">
        <v>463</v>
      </c>
      <c r="F296" s="100" t="s">
        <v>1545</v>
      </c>
      <c r="G296" s="100">
        <v>675677</v>
      </c>
      <c r="H296" s="100">
        <v>1770972051</v>
      </c>
      <c r="I296" s="91" t="s">
        <v>18</v>
      </c>
      <c r="J296" s="90">
        <v>1026669</v>
      </c>
      <c r="K296" s="91" t="s">
        <v>52</v>
      </c>
      <c r="L296" s="91" t="s">
        <v>53</v>
      </c>
      <c r="M296" s="92">
        <v>12281</v>
      </c>
      <c r="N296" s="92">
        <v>16307</v>
      </c>
      <c r="O296" s="93">
        <v>0.75311216042190465</v>
      </c>
      <c r="P296" s="101">
        <f t="shared" si="44"/>
        <v>12281</v>
      </c>
      <c r="Q296" s="102">
        <f t="shared" si="45"/>
        <v>9.9756819710915571E-4</v>
      </c>
      <c r="R296" s="103">
        <f t="shared" si="46"/>
        <v>7.2291634829853865E-4</v>
      </c>
      <c r="S296" s="104">
        <f t="shared" si="47"/>
        <v>483426.54</v>
      </c>
      <c r="T296" s="105">
        <f t="shared" si="48"/>
        <v>115527.82</v>
      </c>
      <c r="U296" s="105">
        <f t="shared" si="49"/>
        <v>173291.72</v>
      </c>
      <c r="V296" s="105">
        <f t="shared" si="50"/>
        <v>175572</v>
      </c>
      <c r="W296" s="106">
        <f t="shared" si="51"/>
        <v>947818.08</v>
      </c>
      <c r="X296" s="94"/>
      <c r="Y296" s="107">
        <f t="shared" si="52"/>
        <v>237318.48</v>
      </c>
      <c r="Z296" s="107">
        <f t="shared" si="53"/>
        <v>237318.48</v>
      </c>
      <c r="AA296" s="107">
        <f t="shared" si="54"/>
        <v>474636.96</v>
      </c>
    </row>
    <row r="297" spans="1:27" s="19" customFormat="1" ht="26.1" customHeight="1" x14ac:dyDescent="0.2">
      <c r="A297" s="90">
        <v>4744</v>
      </c>
      <c r="B297" s="90" t="s">
        <v>608</v>
      </c>
      <c r="C297" s="90" t="s">
        <v>254</v>
      </c>
      <c r="D297" s="90" t="s">
        <v>26</v>
      </c>
      <c r="E297" s="90" t="s">
        <v>609</v>
      </c>
      <c r="F297" s="100" t="s">
        <v>1545</v>
      </c>
      <c r="G297" s="100">
        <v>676034</v>
      </c>
      <c r="H297" s="100">
        <v>1710395892</v>
      </c>
      <c r="I297" s="91" t="s">
        <v>18</v>
      </c>
      <c r="J297" s="90">
        <v>1026090</v>
      </c>
      <c r="K297" s="91" t="s">
        <v>24</v>
      </c>
      <c r="L297" s="91" t="s">
        <v>25</v>
      </c>
      <c r="M297" s="92">
        <v>9304</v>
      </c>
      <c r="N297" s="92">
        <v>15649</v>
      </c>
      <c r="O297" s="93">
        <v>0.59454278228640811</v>
      </c>
      <c r="P297" s="101">
        <f t="shared" si="44"/>
        <v>9304</v>
      </c>
      <c r="Q297" s="102">
        <f t="shared" si="45"/>
        <v>7.5575071296340567E-4</v>
      </c>
      <c r="R297" s="103">
        <f t="shared" si="46"/>
        <v>5.4767638665984876E-4</v>
      </c>
      <c r="S297" s="104">
        <f t="shared" si="47"/>
        <v>366240.57</v>
      </c>
      <c r="T297" s="105">
        <f t="shared" si="48"/>
        <v>87523.07</v>
      </c>
      <c r="U297" s="105">
        <f t="shared" si="49"/>
        <v>131284.6</v>
      </c>
      <c r="V297" s="105">
        <f t="shared" si="50"/>
        <v>133012.13</v>
      </c>
      <c r="W297" s="106">
        <f t="shared" si="51"/>
        <v>718060.37</v>
      </c>
      <c r="X297" s="94"/>
      <c r="Y297" s="107">
        <f t="shared" si="52"/>
        <v>179790.83</v>
      </c>
      <c r="Z297" s="107">
        <f t="shared" si="53"/>
        <v>179790.83</v>
      </c>
      <c r="AA297" s="107">
        <f t="shared" si="54"/>
        <v>359581.66</v>
      </c>
    </row>
    <row r="298" spans="1:27" s="19" customFormat="1" ht="26.1" customHeight="1" x14ac:dyDescent="0.2">
      <c r="A298" s="90">
        <v>4745</v>
      </c>
      <c r="B298" s="90" t="s">
        <v>610</v>
      </c>
      <c r="C298" s="90" t="s">
        <v>95</v>
      </c>
      <c r="D298" s="90" t="s">
        <v>26</v>
      </c>
      <c r="E298" s="90" t="s">
        <v>40</v>
      </c>
      <c r="F298" s="100" t="s">
        <v>39</v>
      </c>
      <c r="G298" s="100">
        <v>455925</v>
      </c>
      <c r="H298" s="100">
        <v>1518293919</v>
      </c>
      <c r="I298" s="91" t="s">
        <v>18</v>
      </c>
      <c r="J298" s="90">
        <v>1030411</v>
      </c>
      <c r="K298" s="91" t="s">
        <v>24</v>
      </c>
      <c r="L298" s="91" t="s">
        <v>25</v>
      </c>
      <c r="M298" s="92">
        <v>17990</v>
      </c>
      <c r="N298" s="92">
        <v>30575</v>
      </c>
      <c r="O298" s="93">
        <v>0.5883892068683565</v>
      </c>
      <c r="P298" s="101">
        <f t="shared" si="44"/>
        <v>17990</v>
      </c>
      <c r="Q298" s="102">
        <f t="shared" si="45"/>
        <v>1.4613021631783821E-3</v>
      </c>
      <c r="R298" s="103">
        <f t="shared" si="46"/>
        <v>1.0589744406718272E-3</v>
      </c>
      <c r="S298" s="104">
        <f t="shared" si="47"/>
        <v>708154.33</v>
      </c>
      <c r="T298" s="105">
        <f t="shared" si="48"/>
        <v>169232.59</v>
      </c>
      <c r="U298" s="105">
        <f t="shared" si="49"/>
        <v>253848.88</v>
      </c>
      <c r="V298" s="105">
        <f t="shared" si="50"/>
        <v>257189.18</v>
      </c>
      <c r="W298" s="106">
        <f t="shared" si="51"/>
        <v>1388424.9799999997</v>
      </c>
      <c r="X298" s="94"/>
      <c r="Y298" s="107">
        <f t="shared" si="52"/>
        <v>347639.4</v>
      </c>
      <c r="Z298" s="107">
        <f t="shared" si="53"/>
        <v>347639.4</v>
      </c>
      <c r="AA298" s="107">
        <f t="shared" si="54"/>
        <v>695278.8</v>
      </c>
    </row>
    <row r="299" spans="1:27" s="19" customFormat="1" ht="26.1" customHeight="1" x14ac:dyDescent="0.2">
      <c r="A299" s="90">
        <v>4746</v>
      </c>
      <c r="B299" s="90" t="s">
        <v>611</v>
      </c>
      <c r="C299" s="90" t="s">
        <v>76</v>
      </c>
      <c r="D299" s="90" t="s">
        <v>26</v>
      </c>
      <c r="E299" s="90" t="s">
        <v>274</v>
      </c>
      <c r="F299" s="100" t="s">
        <v>1546</v>
      </c>
      <c r="G299" s="100">
        <v>675307</v>
      </c>
      <c r="H299" s="100">
        <v>1083021570</v>
      </c>
      <c r="I299" s="91" t="s">
        <v>18</v>
      </c>
      <c r="J299" s="90">
        <v>1026184</v>
      </c>
      <c r="K299" s="91" t="s">
        <v>24</v>
      </c>
      <c r="L299" s="91" t="s">
        <v>25</v>
      </c>
      <c r="M299" s="92">
        <v>9134</v>
      </c>
      <c r="N299" s="92">
        <v>13438</v>
      </c>
      <c r="O299" s="93">
        <v>0.67971424319095108</v>
      </c>
      <c r="P299" s="101">
        <f t="shared" si="44"/>
        <v>9134</v>
      </c>
      <c r="Q299" s="102">
        <f t="shared" si="45"/>
        <v>7.4194185427856269E-4</v>
      </c>
      <c r="R299" s="103">
        <f t="shared" si="46"/>
        <v>5.3766940195088767E-4</v>
      </c>
      <c r="S299" s="104">
        <f t="shared" si="47"/>
        <v>359548.73</v>
      </c>
      <c r="T299" s="105">
        <f t="shared" si="48"/>
        <v>85923.87</v>
      </c>
      <c r="U299" s="105">
        <f t="shared" si="49"/>
        <v>128885.81</v>
      </c>
      <c r="V299" s="105">
        <f t="shared" si="50"/>
        <v>130581.77</v>
      </c>
      <c r="W299" s="106">
        <f t="shared" si="51"/>
        <v>704940.17999999993</v>
      </c>
      <c r="X299" s="94"/>
      <c r="Y299" s="107">
        <f t="shared" si="52"/>
        <v>176505.74</v>
      </c>
      <c r="Z299" s="107">
        <f t="shared" si="53"/>
        <v>176505.74</v>
      </c>
      <c r="AA299" s="107">
        <f t="shared" si="54"/>
        <v>353011.48</v>
      </c>
    </row>
    <row r="300" spans="1:27" s="19" customFormat="1" ht="26.1" customHeight="1" x14ac:dyDescent="0.2">
      <c r="A300" s="90">
        <v>4748</v>
      </c>
      <c r="B300" s="90" t="s">
        <v>612</v>
      </c>
      <c r="C300" s="90" t="s">
        <v>613</v>
      </c>
      <c r="D300" s="90" t="s">
        <v>19</v>
      </c>
      <c r="E300" s="90" t="s">
        <v>15</v>
      </c>
      <c r="F300" s="100" t="s">
        <v>1546</v>
      </c>
      <c r="G300" s="100">
        <v>675587</v>
      </c>
      <c r="H300" s="100">
        <v>1346292638</v>
      </c>
      <c r="I300" s="91" t="s">
        <v>18</v>
      </c>
      <c r="J300" s="90">
        <v>1030541</v>
      </c>
      <c r="K300" s="91" t="s">
        <v>24</v>
      </c>
      <c r="L300" s="91" t="s">
        <v>25</v>
      </c>
      <c r="M300" s="92">
        <v>20355</v>
      </c>
      <c r="N300" s="92">
        <v>26843</v>
      </c>
      <c r="O300" s="93">
        <v>0.75829825280333796</v>
      </c>
      <c r="P300" s="101">
        <f t="shared" si="44"/>
        <v>20355</v>
      </c>
      <c r="Q300" s="102">
        <f t="shared" si="45"/>
        <v>0</v>
      </c>
      <c r="R300" s="103">
        <f t="shared" si="46"/>
        <v>1.198189257358257E-3</v>
      </c>
      <c r="S300" s="104">
        <f t="shared" si="47"/>
        <v>0</v>
      </c>
      <c r="T300" s="105">
        <f t="shared" si="48"/>
        <v>191480.23</v>
      </c>
      <c r="U300" s="105">
        <f t="shared" si="49"/>
        <v>287220.34000000003</v>
      </c>
      <c r="V300" s="105">
        <f t="shared" si="50"/>
        <v>0</v>
      </c>
      <c r="W300" s="106">
        <f t="shared" si="51"/>
        <v>478700.57000000007</v>
      </c>
      <c r="X300" s="94"/>
      <c r="Y300" s="107">
        <f t="shared" si="52"/>
        <v>0</v>
      </c>
      <c r="Z300" s="107">
        <f t="shared" si="53"/>
        <v>0</v>
      </c>
      <c r="AA300" s="107">
        <f t="shared" si="54"/>
        <v>0</v>
      </c>
    </row>
    <row r="301" spans="1:27" s="19" customFormat="1" ht="26.1" customHeight="1" x14ac:dyDescent="0.2">
      <c r="A301" s="90">
        <v>4749</v>
      </c>
      <c r="B301" s="90" t="s">
        <v>614</v>
      </c>
      <c r="C301" s="90" t="s">
        <v>284</v>
      </c>
      <c r="D301" s="90" t="s">
        <v>26</v>
      </c>
      <c r="E301" s="90" t="s">
        <v>615</v>
      </c>
      <c r="F301" s="100" t="s">
        <v>1547</v>
      </c>
      <c r="G301" s="100">
        <v>675037</v>
      </c>
      <c r="H301" s="100">
        <v>1962975011</v>
      </c>
      <c r="I301" s="91" t="s">
        <v>18</v>
      </c>
      <c r="J301" s="90">
        <v>1030236</v>
      </c>
      <c r="K301" s="91" t="s">
        <v>52</v>
      </c>
      <c r="L301" s="91" t="s">
        <v>53</v>
      </c>
      <c r="M301" s="92">
        <v>10739</v>
      </c>
      <c r="N301" s="92">
        <v>17460</v>
      </c>
      <c r="O301" s="93">
        <v>0.61506300114547541</v>
      </c>
      <c r="P301" s="101">
        <f t="shared" si="44"/>
        <v>10739</v>
      </c>
      <c r="Q301" s="102">
        <f t="shared" si="45"/>
        <v>8.7231372597958005E-4</v>
      </c>
      <c r="R301" s="103">
        <f t="shared" si="46"/>
        <v>6.3214711052666768E-4</v>
      </c>
      <c r="S301" s="104">
        <f t="shared" si="47"/>
        <v>422727.59</v>
      </c>
      <c r="T301" s="105">
        <f t="shared" si="48"/>
        <v>101022.17</v>
      </c>
      <c r="U301" s="105">
        <f t="shared" si="49"/>
        <v>151533.25</v>
      </c>
      <c r="V301" s="105">
        <f t="shared" si="50"/>
        <v>153527.22</v>
      </c>
      <c r="W301" s="106">
        <f t="shared" si="51"/>
        <v>828810.23</v>
      </c>
      <c r="X301" s="94"/>
      <c r="Y301" s="107">
        <f t="shared" si="52"/>
        <v>207520.82</v>
      </c>
      <c r="Z301" s="107">
        <f t="shared" si="53"/>
        <v>207520.82</v>
      </c>
      <c r="AA301" s="107">
        <f t="shared" si="54"/>
        <v>415041.64</v>
      </c>
    </row>
    <row r="302" spans="1:27" s="19" customFormat="1" ht="26.1" customHeight="1" x14ac:dyDescent="0.2">
      <c r="A302" s="90">
        <v>4750</v>
      </c>
      <c r="B302" s="90" t="s">
        <v>616</v>
      </c>
      <c r="C302" s="90" t="s">
        <v>55</v>
      </c>
      <c r="D302" s="90" t="s">
        <v>26</v>
      </c>
      <c r="E302" s="90" t="s">
        <v>354</v>
      </c>
      <c r="F302" s="100" t="s">
        <v>1546</v>
      </c>
      <c r="G302" s="100">
        <v>675388</v>
      </c>
      <c r="H302" s="100">
        <v>1891292116</v>
      </c>
      <c r="I302" s="91" t="s">
        <v>18</v>
      </c>
      <c r="J302" s="90">
        <v>1030443</v>
      </c>
      <c r="K302" s="91" t="s">
        <v>52</v>
      </c>
      <c r="L302" s="91" t="s">
        <v>53</v>
      </c>
      <c r="M302" s="92">
        <v>10011</v>
      </c>
      <c r="N302" s="92">
        <v>14724</v>
      </c>
      <c r="O302" s="93">
        <v>0.67991035044824777</v>
      </c>
      <c r="P302" s="101">
        <f t="shared" si="44"/>
        <v>10011</v>
      </c>
      <c r="Q302" s="102">
        <f t="shared" si="45"/>
        <v>8.1317931937625258E-4</v>
      </c>
      <c r="R302" s="103">
        <f t="shared" si="46"/>
        <v>5.8929367012594005E-4</v>
      </c>
      <c r="S302" s="104">
        <f t="shared" si="47"/>
        <v>394070.76</v>
      </c>
      <c r="T302" s="105">
        <f t="shared" si="48"/>
        <v>94173.84</v>
      </c>
      <c r="U302" s="105">
        <f t="shared" si="49"/>
        <v>141260.76</v>
      </c>
      <c r="V302" s="105">
        <f t="shared" si="50"/>
        <v>143119.56</v>
      </c>
      <c r="W302" s="106">
        <f t="shared" si="51"/>
        <v>772624.91999999993</v>
      </c>
      <c r="X302" s="94"/>
      <c r="Y302" s="107">
        <f t="shared" si="52"/>
        <v>193452.92</v>
      </c>
      <c r="Z302" s="107">
        <f t="shared" si="53"/>
        <v>193452.92</v>
      </c>
      <c r="AA302" s="107">
        <f t="shared" si="54"/>
        <v>386905.84</v>
      </c>
    </row>
    <row r="303" spans="1:27" s="19" customFormat="1" ht="26.1" customHeight="1" x14ac:dyDescent="0.2">
      <c r="A303" s="90">
        <v>4751</v>
      </c>
      <c r="B303" s="90" t="s">
        <v>617</v>
      </c>
      <c r="C303" s="90" t="s">
        <v>149</v>
      </c>
      <c r="D303" s="90" t="s">
        <v>26</v>
      </c>
      <c r="E303" s="90" t="s">
        <v>431</v>
      </c>
      <c r="F303" s="100" t="s">
        <v>29</v>
      </c>
      <c r="G303" s="100">
        <v>675420</v>
      </c>
      <c r="H303" s="100">
        <v>1528189008</v>
      </c>
      <c r="I303" s="91" t="s">
        <v>18</v>
      </c>
      <c r="J303" s="90">
        <v>1026698</v>
      </c>
      <c r="K303" s="91" t="s">
        <v>16</v>
      </c>
      <c r="L303" s="91" t="s">
        <v>17</v>
      </c>
      <c r="M303" s="92">
        <v>12147</v>
      </c>
      <c r="N303" s="92">
        <v>13823</v>
      </c>
      <c r="O303" s="93">
        <v>0.87875280329884975</v>
      </c>
      <c r="P303" s="101">
        <f t="shared" si="44"/>
        <v>12147</v>
      </c>
      <c r="Q303" s="102">
        <f t="shared" si="45"/>
        <v>9.8668356732227957E-4</v>
      </c>
      <c r="R303" s="103">
        <f t="shared" si="46"/>
        <v>7.1502848976323988E-4</v>
      </c>
      <c r="S303" s="104">
        <f t="shared" si="47"/>
        <v>478151.79</v>
      </c>
      <c r="T303" s="105">
        <f t="shared" si="48"/>
        <v>114267.27</v>
      </c>
      <c r="U303" s="105">
        <f t="shared" si="49"/>
        <v>171400.91</v>
      </c>
      <c r="V303" s="105">
        <f t="shared" si="50"/>
        <v>173656.31</v>
      </c>
      <c r="W303" s="106">
        <f t="shared" si="51"/>
        <v>937476.28</v>
      </c>
      <c r="X303" s="94"/>
      <c r="Y303" s="107">
        <f t="shared" si="52"/>
        <v>234729.06</v>
      </c>
      <c r="Z303" s="107">
        <f t="shared" si="53"/>
        <v>234729.06</v>
      </c>
      <c r="AA303" s="107">
        <f t="shared" si="54"/>
        <v>469458.12</v>
      </c>
    </row>
    <row r="304" spans="1:27" s="19" customFormat="1" ht="26.1" customHeight="1" x14ac:dyDescent="0.2">
      <c r="A304" s="90">
        <v>4753</v>
      </c>
      <c r="B304" s="90" t="s">
        <v>618</v>
      </c>
      <c r="C304" s="90" t="s">
        <v>406</v>
      </c>
      <c r="D304" s="90" t="s">
        <v>26</v>
      </c>
      <c r="E304" s="90" t="s">
        <v>361</v>
      </c>
      <c r="F304" s="100" t="s">
        <v>110</v>
      </c>
      <c r="G304" s="100">
        <v>675394</v>
      </c>
      <c r="H304" s="100">
        <v>1477091429</v>
      </c>
      <c r="I304" s="91" t="s">
        <v>18</v>
      </c>
      <c r="J304" s="90">
        <v>1028691</v>
      </c>
      <c r="K304" s="91" t="s">
        <v>34</v>
      </c>
      <c r="L304" s="91" t="s">
        <v>35</v>
      </c>
      <c r="M304" s="92">
        <v>14882</v>
      </c>
      <c r="N304" s="92">
        <v>26672</v>
      </c>
      <c r="O304" s="93">
        <v>0.55796340731853633</v>
      </c>
      <c r="P304" s="101">
        <f t="shared" si="44"/>
        <v>14882</v>
      </c>
      <c r="Q304" s="102">
        <f t="shared" si="45"/>
        <v>1.2088437349872532E-3</v>
      </c>
      <c r="R304" s="103">
        <f t="shared" si="46"/>
        <v>8.7602321434564374E-4</v>
      </c>
      <c r="S304" s="104">
        <f t="shared" si="47"/>
        <v>585811.72</v>
      </c>
      <c r="T304" s="105">
        <f t="shared" si="48"/>
        <v>139995.51999999999</v>
      </c>
      <c r="U304" s="105">
        <f t="shared" si="49"/>
        <v>209993.28</v>
      </c>
      <c r="V304" s="105">
        <f t="shared" si="50"/>
        <v>212756.5</v>
      </c>
      <c r="W304" s="106">
        <f t="shared" si="51"/>
        <v>1148557.02</v>
      </c>
      <c r="X304" s="94"/>
      <c r="Y304" s="107">
        <f t="shared" si="52"/>
        <v>287580.3</v>
      </c>
      <c r="Z304" s="107">
        <f t="shared" si="53"/>
        <v>287580.3</v>
      </c>
      <c r="AA304" s="107">
        <f t="shared" si="54"/>
        <v>575160.6</v>
      </c>
    </row>
    <row r="305" spans="1:27" s="19" customFormat="1" ht="26.1" customHeight="1" x14ac:dyDescent="0.2">
      <c r="A305" s="90">
        <v>4754</v>
      </c>
      <c r="B305" s="90" t="s">
        <v>619</v>
      </c>
      <c r="C305" s="90" t="s">
        <v>620</v>
      </c>
      <c r="D305" s="90" t="s">
        <v>19</v>
      </c>
      <c r="E305" s="90" t="s">
        <v>20</v>
      </c>
      <c r="F305" s="100" t="s">
        <v>20</v>
      </c>
      <c r="G305" s="100">
        <v>455444</v>
      </c>
      <c r="H305" s="100">
        <v>1033677877</v>
      </c>
      <c r="I305" s="91" t="s">
        <v>18</v>
      </c>
      <c r="J305" s="90">
        <v>1030625</v>
      </c>
      <c r="K305" s="91" t="s">
        <v>24</v>
      </c>
      <c r="L305" s="91" t="s">
        <v>25</v>
      </c>
      <c r="M305" s="92">
        <v>28556</v>
      </c>
      <c r="N305" s="92">
        <v>39388</v>
      </c>
      <c r="O305" s="93">
        <v>0.72499238346704575</v>
      </c>
      <c r="P305" s="101">
        <f t="shared" si="44"/>
        <v>28556</v>
      </c>
      <c r="Q305" s="102">
        <f t="shared" si="45"/>
        <v>0</v>
      </c>
      <c r="R305" s="103">
        <f t="shared" si="46"/>
        <v>1.6809379726417286E-3</v>
      </c>
      <c r="S305" s="104">
        <f t="shared" si="47"/>
        <v>0</v>
      </c>
      <c r="T305" s="105">
        <f t="shared" si="48"/>
        <v>268627.34000000003</v>
      </c>
      <c r="U305" s="105">
        <f t="shared" si="49"/>
        <v>402941</v>
      </c>
      <c r="V305" s="105">
        <f t="shared" si="50"/>
        <v>0</v>
      </c>
      <c r="W305" s="106">
        <f t="shared" si="51"/>
        <v>671568.34000000008</v>
      </c>
      <c r="X305" s="94"/>
      <c r="Y305" s="107">
        <f t="shared" si="52"/>
        <v>0</v>
      </c>
      <c r="Z305" s="107">
        <f t="shared" si="53"/>
        <v>0</v>
      </c>
      <c r="AA305" s="107">
        <f t="shared" si="54"/>
        <v>0</v>
      </c>
    </row>
    <row r="306" spans="1:27" s="19" customFormat="1" ht="26.1" customHeight="1" x14ac:dyDescent="0.2">
      <c r="A306" s="90">
        <v>4755</v>
      </c>
      <c r="B306" s="90" t="s">
        <v>621</v>
      </c>
      <c r="C306" s="90" t="s">
        <v>23</v>
      </c>
      <c r="D306" s="90" t="s">
        <v>26</v>
      </c>
      <c r="E306" s="90" t="s">
        <v>21</v>
      </c>
      <c r="F306" s="100" t="s">
        <v>21</v>
      </c>
      <c r="G306" s="100">
        <v>455653</v>
      </c>
      <c r="H306" s="100">
        <v>1053783639</v>
      </c>
      <c r="I306" s="91" t="s">
        <v>18</v>
      </c>
      <c r="J306" s="90">
        <v>1027269</v>
      </c>
      <c r="K306" s="91" t="s">
        <v>24</v>
      </c>
      <c r="L306" s="91" t="s">
        <v>25</v>
      </c>
      <c r="M306" s="92">
        <v>40824</v>
      </c>
      <c r="N306" s="92">
        <v>51610</v>
      </c>
      <c r="O306" s="93">
        <v>0.79100949428405343</v>
      </c>
      <c r="P306" s="101">
        <f t="shared" si="44"/>
        <v>40824</v>
      </c>
      <c r="Q306" s="102">
        <f t="shared" si="45"/>
        <v>3.3160755702942896E-3</v>
      </c>
      <c r="R306" s="103">
        <f t="shared" si="46"/>
        <v>2.4030890809331111E-3</v>
      </c>
      <c r="S306" s="104">
        <f t="shared" si="47"/>
        <v>1606986.8</v>
      </c>
      <c r="T306" s="105">
        <f t="shared" si="48"/>
        <v>384032.86</v>
      </c>
      <c r="U306" s="105">
        <f t="shared" si="49"/>
        <v>576049.29</v>
      </c>
      <c r="V306" s="105">
        <f t="shared" si="50"/>
        <v>583629.30000000005</v>
      </c>
      <c r="W306" s="106">
        <f t="shared" si="51"/>
        <v>3150698.25</v>
      </c>
      <c r="X306" s="94"/>
      <c r="Y306" s="107">
        <f t="shared" si="52"/>
        <v>788884.43</v>
      </c>
      <c r="Z306" s="107">
        <f t="shared" si="53"/>
        <v>788884.43</v>
      </c>
      <c r="AA306" s="107">
        <f t="shared" si="54"/>
        <v>1577768.86</v>
      </c>
    </row>
    <row r="307" spans="1:27" s="19" customFormat="1" ht="26.1" customHeight="1" x14ac:dyDescent="0.2">
      <c r="A307" s="90">
        <v>4756</v>
      </c>
      <c r="B307" s="90" t="s">
        <v>622</v>
      </c>
      <c r="C307" s="90" t="s">
        <v>623</v>
      </c>
      <c r="D307" s="90" t="s">
        <v>26</v>
      </c>
      <c r="E307" s="90" t="s">
        <v>235</v>
      </c>
      <c r="F307" s="100" t="s">
        <v>1545</v>
      </c>
      <c r="G307" s="100">
        <v>675061</v>
      </c>
      <c r="H307" s="100">
        <v>1427392257</v>
      </c>
      <c r="I307" s="91" t="s">
        <v>18</v>
      </c>
      <c r="J307" s="90">
        <v>1020877</v>
      </c>
      <c r="K307" s="91" t="s">
        <v>52</v>
      </c>
      <c r="L307" s="91" t="s">
        <v>53</v>
      </c>
      <c r="M307" s="92">
        <v>9237</v>
      </c>
      <c r="N307" s="92">
        <v>14924</v>
      </c>
      <c r="O307" s="93">
        <v>0.6189359421066738</v>
      </c>
      <c r="P307" s="101">
        <f t="shared" si="44"/>
        <v>9237</v>
      </c>
      <c r="Q307" s="102">
        <f t="shared" si="45"/>
        <v>7.5030839806996749E-4</v>
      </c>
      <c r="R307" s="103">
        <f t="shared" si="46"/>
        <v>5.4373245739219942E-4</v>
      </c>
      <c r="S307" s="104">
        <f t="shared" si="47"/>
        <v>363603.20000000001</v>
      </c>
      <c r="T307" s="105">
        <f t="shared" si="48"/>
        <v>86892.800000000003</v>
      </c>
      <c r="U307" s="105">
        <f t="shared" si="49"/>
        <v>130339.19</v>
      </c>
      <c r="V307" s="105">
        <f t="shared" si="50"/>
        <v>132054.28</v>
      </c>
      <c r="W307" s="106">
        <f t="shared" si="51"/>
        <v>712889.47</v>
      </c>
      <c r="X307" s="94"/>
      <c r="Y307" s="107">
        <f t="shared" si="52"/>
        <v>178496.12</v>
      </c>
      <c r="Z307" s="107">
        <f t="shared" si="53"/>
        <v>178496.12</v>
      </c>
      <c r="AA307" s="107">
        <f t="shared" si="54"/>
        <v>356992.24</v>
      </c>
    </row>
    <row r="308" spans="1:27" s="19" customFormat="1" ht="26.1" customHeight="1" x14ac:dyDescent="0.2">
      <c r="A308" s="90">
        <v>4758</v>
      </c>
      <c r="B308" s="90" t="s">
        <v>624</v>
      </c>
      <c r="C308" s="90" t="s">
        <v>32</v>
      </c>
      <c r="D308" s="90" t="s">
        <v>26</v>
      </c>
      <c r="E308" s="90" t="s">
        <v>625</v>
      </c>
      <c r="F308" s="100" t="s">
        <v>39</v>
      </c>
      <c r="G308" s="100">
        <v>455528</v>
      </c>
      <c r="H308" s="100">
        <v>1649391004</v>
      </c>
      <c r="I308" s="91" t="s">
        <v>18</v>
      </c>
      <c r="J308" s="90">
        <v>1026577</v>
      </c>
      <c r="K308" s="91" t="s">
        <v>34</v>
      </c>
      <c r="L308" s="91" t="s">
        <v>35</v>
      </c>
      <c r="M308" s="92">
        <v>39364</v>
      </c>
      <c r="N308" s="92">
        <v>47814</v>
      </c>
      <c r="O308" s="93">
        <v>0.82327351821642192</v>
      </c>
      <c r="P308" s="101">
        <f t="shared" si="44"/>
        <v>39364</v>
      </c>
      <c r="Q308" s="102">
        <f t="shared" si="45"/>
        <v>3.1974818427656384E-3</v>
      </c>
      <c r="R308" s="103">
        <f t="shared" si="46"/>
        <v>2.3171467416679158E-3</v>
      </c>
      <c r="S308" s="104">
        <f t="shared" si="47"/>
        <v>1549515.69</v>
      </c>
      <c r="T308" s="105">
        <f t="shared" si="48"/>
        <v>370298.59</v>
      </c>
      <c r="U308" s="105">
        <f t="shared" si="49"/>
        <v>555447.88</v>
      </c>
      <c r="V308" s="105">
        <f t="shared" si="50"/>
        <v>562756.80000000005</v>
      </c>
      <c r="W308" s="106">
        <f t="shared" si="51"/>
        <v>3038018.96</v>
      </c>
      <c r="X308" s="94"/>
      <c r="Y308" s="107">
        <f t="shared" si="52"/>
        <v>760671.34</v>
      </c>
      <c r="Z308" s="107">
        <f t="shared" si="53"/>
        <v>760671.34</v>
      </c>
      <c r="AA308" s="107">
        <f t="shared" si="54"/>
        <v>1521342.68</v>
      </c>
    </row>
    <row r="309" spans="1:27" s="19" customFormat="1" ht="26.1" customHeight="1" x14ac:dyDescent="0.2">
      <c r="A309" s="90">
        <v>4759</v>
      </c>
      <c r="B309" s="90" t="s">
        <v>626</v>
      </c>
      <c r="C309" s="90" t="s">
        <v>51</v>
      </c>
      <c r="D309" s="90" t="s">
        <v>26</v>
      </c>
      <c r="E309" s="90" t="s">
        <v>486</v>
      </c>
      <c r="F309" s="100" t="s">
        <v>1546</v>
      </c>
      <c r="G309" s="100">
        <v>675071</v>
      </c>
      <c r="H309" s="100">
        <v>1255372488</v>
      </c>
      <c r="I309" s="91" t="s">
        <v>18</v>
      </c>
      <c r="J309" s="90">
        <v>1030480</v>
      </c>
      <c r="K309" s="91" t="s">
        <v>52</v>
      </c>
      <c r="L309" s="91" t="s">
        <v>53</v>
      </c>
      <c r="M309" s="92">
        <v>8302</v>
      </c>
      <c r="N309" s="92">
        <v>17283</v>
      </c>
      <c r="O309" s="93">
        <v>0.48035641960307818</v>
      </c>
      <c r="P309" s="101">
        <f t="shared" si="44"/>
        <v>8302</v>
      </c>
      <c r="Q309" s="102">
        <f t="shared" si="45"/>
        <v>6.7435967530333118E-4</v>
      </c>
      <c r="R309" s="103">
        <f t="shared" si="46"/>
        <v>4.8869404149291318E-4</v>
      </c>
      <c r="S309" s="104">
        <f t="shared" si="47"/>
        <v>326798.07</v>
      </c>
      <c r="T309" s="105">
        <f t="shared" si="48"/>
        <v>78097.22</v>
      </c>
      <c r="U309" s="105">
        <f t="shared" si="49"/>
        <v>117145.83</v>
      </c>
      <c r="V309" s="105">
        <f t="shared" si="50"/>
        <v>118687.3</v>
      </c>
      <c r="W309" s="106">
        <f t="shared" si="51"/>
        <v>640728.42000000004</v>
      </c>
      <c r="X309" s="94"/>
      <c r="Y309" s="107">
        <f t="shared" si="52"/>
        <v>160428.14000000001</v>
      </c>
      <c r="Z309" s="107">
        <f t="shared" si="53"/>
        <v>160428.14000000001</v>
      </c>
      <c r="AA309" s="107">
        <f t="shared" si="54"/>
        <v>320856.28000000003</v>
      </c>
    </row>
    <row r="310" spans="1:27" s="19" customFormat="1" ht="26.1" customHeight="1" x14ac:dyDescent="0.2">
      <c r="A310" s="90">
        <v>4768</v>
      </c>
      <c r="B310" s="90" t="s">
        <v>627</v>
      </c>
      <c r="C310" s="90" t="s">
        <v>628</v>
      </c>
      <c r="D310" s="90" t="s">
        <v>19</v>
      </c>
      <c r="E310" s="90" t="s">
        <v>629</v>
      </c>
      <c r="F310" s="100" t="s">
        <v>1545</v>
      </c>
      <c r="G310" s="100">
        <v>675373</v>
      </c>
      <c r="H310" s="100">
        <v>1346874807</v>
      </c>
      <c r="I310" s="91" t="s">
        <v>18</v>
      </c>
      <c r="J310" s="90">
        <v>1031021</v>
      </c>
      <c r="K310" s="91" t="s">
        <v>57</v>
      </c>
      <c r="L310" s="91" t="s">
        <v>17</v>
      </c>
      <c r="M310" s="92">
        <v>8827</v>
      </c>
      <c r="N310" s="92">
        <v>10879</v>
      </c>
      <c r="O310" s="93">
        <v>0.81137972240095602</v>
      </c>
      <c r="P310" s="101">
        <f t="shared" si="44"/>
        <v>11758.594890510949</v>
      </c>
      <c r="Q310" s="102">
        <f t="shared" si="45"/>
        <v>0</v>
      </c>
      <c r="R310" s="103">
        <f t="shared" si="46"/>
        <v>6.921651721659498E-4</v>
      </c>
      <c r="S310" s="104">
        <f t="shared" si="47"/>
        <v>0</v>
      </c>
      <c r="T310" s="105">
        <f t="shared" si="48"/>
        <v>110613.53</v>
      </c>
      <c r="U310" s="105">
        <f t="shared" si="49"/>
        <v>165920.29999999999</v>
      </c>
      <c r="V310" s="105">
        <f t="shared" si="50"/>
        <v>0</v>
      </c>
      <c r="W310" s="106">
        <f t="shared" si="51"/>
        <v>276533.82999999996</v>
      </c>
      <c r="X310" s="94"/>
      <c r="Y310" s="107">
        <f t="shared" si="52"/>
        <v>0</v>
      </c>
      <c r="Z310" s="107">
        <f t="shared" si="53"/>
        <v>0</v>
      </c>
      <c r="AA310" s="107">
        <f t="shared" si="54"/>
        <v>0</v>
      </c>
    </row>
    <row r="311" spans="1:27" s="19" customFormat="1" ht="26.1" customHeight="1" x14ac:dyDescent="0.2">
      <c r="A311" s="90">
        <v>4769</v>
      </c>
      <c r="B311" s="90" t="s">
        <v>630</v>
      </c>
      <c r="C311" s="90" t="s">
        <v>485</v>
      </c>
      <c r="D311" s="90" t="s">
        <v>26</v>
      </c>
      <c r="E311" s="90" t="s">
        <v>155</v>
      </c>
      <c r="F311" s="100" t="s">
        <v>1547</v>
      </c>
      <c r="G311" s="100">
        <v>675051</v>
      </c>
      <c r="H311" s="100">
        <v>1760013809</v>
      </c>
      <c r="I311" s="91" t="s">
        <v>46</v>
      </c>
      <c r="J311" s="90">
        <v>1025917</v>
      </c>
      <c r="K311" s="91">
        <v>43831</v>
      </c>
      <c r="L311" s="91">
        <v>44165</v>
      </c>
      <c r="M311" s="92">
        <v>11016</v>
      </c>
      <c r="N311" s="92">
        <v>15005</v>
      </c>
      <c r="O311" s="93">
        <v>0.73415528157280907</v>
      </c>
      <c r="P311" s="101">
        <f t="shared" si="44"/>
        <v>12038.443113772453</v>
      </c>
      <c r="Q311" s="102">
        <f t="shared" si="45"/>
        <v>9.7786564555061607E-4</v>
      </c>
      <c r="R311" s="103">
        <f t="shared" si="46"/>
        <v>7.0863833034834865E-4</v>
      </c>
      <c r="S311" s="104">
        <f t="shared" si="47"/>
        <v>473878.58</v>
      </c>
      <c r="T311" s="105">
        <f t="shared" si="48"/>
        <v>113246.07</v>
      </c>
      <c r="U311" s="105">
        <f t="shared" si="49"/>
        <v>169869.11</v>
      </c>
      <c r="V311" s="105">
        <f t="shared" si="50"/>
        <v>172104.35</v>
      </c>
      <c r="W311" s="106">
        <f t="shared" si="51"/>
        <v>929098.11</v>
      </c>
      <c r="X311" s="94"/>
      <c r="Y311" s="107">
        <f t="shared" si="52"/>
        <v>232631.3</v>
      </c>
      <c r="Z311" s="107">
        <f t="shared" si="53"/>
        <v>232631.3</v>
      </c>
      <c r="AA311" s="107">
        <f t="shared" si="54"/>
        <v>465262.6</v>
      </c>
    </row>
    <row r="312" spans="1:27" s="19" customFormat="1" ht="26.1" customHeight="1" x14ac:dyDescent="0.2">
      <c r="A312" s="90">
        <v>4770</v>
      </c>
      <c r="B312" s="90" t="s">
        <v>631</v>
      </c>
      <c r="C312" s="90" t="s">
        <v>631</v>
      </c>
      <c r="D312" s="90" t="s">
        <v>19</v>
      </c>
      <c r="E312" s="90" t="s">
        <v>37</v>
      </c>
      <c r="F312" s="100" t="s">
        <v>37</v>
      </c>
      <c r="G312" s="100">
        <v>675977</v>
      </c>
      <c r="H312" s="100">
        <v>1013519834</v>
      </c>
      <c r="I312" s="91" t="s">
        <v>18</v>
      </c>
      <c r="J312" s="90">
        <v>1003207</v>
      </c>
      <c r="K312" s="91" t="s">
        <v>16</v>
      </c>
      <c r="L312" s="91" t="s">
        <v>17</v>
      </c>
      <c r="M312" s="92">
        <v>16861</v>
      </c>
      <c r="N312" s="92">
        <v>20751</v>
      </c>
      <c r="O312" s="93">
        <v>0.81253915473953064</v>
      </c>
      <c r="P312" s="101">
        <f t="shared" si="44"/>
        <v>16861</v>
      </c>
      <c r="Q312" s="102">
        <f t="shared" si="45"/>
        <v>0</v>
      </c>
      <c r="R312" s="103">
        <f t="shared" si="46"/>
        <v>9.9251628928113825E-4</v>
      </c>
      <c r="S312" s="104">
        <f t="shared" si="47"/>
        <v>0</v>
      </c>
      <c r="T312" s="105">
        <f t="shared" si="48"/>
        <v>158612.04</v>
      </c>
      <c r="U312" s="105">
        <f t="shared" si="49"/>
        <v>237918.06</v>
      </c>
      <c r="V312" s="105">
        <f t="shared" si="50"/>
        <v>0</v>
      </c>
      <c r="W312" s="106">
        <f t="shared" si="51"/>
        <v>396530.1</v>
      </c>
      <c r="X312" s="94"/>
      <c r="Y312" s="107">
        <f t="shared" si="52"/>
        <v>0</v>
      </c>
      <c r="Z312" s="107">
        <f t="shared" si="53"/>
        <v>0</v>
      </c>
      <c r="AA312" s="107">
        <f t="shared" si="54"/>
        <v>0</v>
      </c>
    </row>
    <row r="313" spans="1:27" s="19" customFormat="1" ht="26.1" customHeight="1" x14ac:dyDescent="0.2">
      <c r="A313" s="90">
        <v>4771</v>
      </c>
      <c r="B313" s="90" t="s">
        <v>632</v>
      </c>
      <c r="C313" s="90" t="s">
        <v>42</v>
      </c>
      <c r="D313" s="90" t="s">
        <v>26</v>
      </c>
      <c r="E313" s="90" t="s">
        <v>58</v>
      </c>
      <c r="F313" s="100" t="s">
        <v>1547</v>
      </c>
      <c r="G313" s="100">
        <v>455855</v>
      </c>
      <c r="H313" s="100">
        <v>1376061747</v>
      </c>
      <c r="I313" s="91" t="s">
        <v>18</v>
      </c>
      <c r="J313" s="90">
        <v>1029071</v>
      </c>
      <c r="K313" s="91" t="s">
        <v>16</v>
      </c>
      <c r="L313" s="91" t="s">
        <v>633</v>
      </c>
      <c r="M313" s="92">
        <v>19363</v>
      </c>
      <c r="N313" s="92">
        <v>25638</v>
      </c>
      <c r="O313" s="93">
        <v>0.75524611904204697</v>
      </c>
      <c r="P313" s="101">
        <f t="shared" si="44"/>
        <v>21160.164670658683</v>
      </c>
      <c r="Q313" s="102">
        <f t="shared" si="45"/>
        <v>1.7188101393243087E-3</v>
      </c>
      <c r="R313" s="103">
        <f t="shared" si="46"/>
        <v>1.2455849664610638E-3</v>
      </c>
      <c r="S313" s="104">
        <f t="shared" si="47"/>
        <v>832943.99</v>
      </c>
      <c r="T313" s="105">
        <f t="shared" si="48"/>
        <v>199054.44</v>
      </c>
      <c r="U313" s="105">
        <f t="shared" si="49"/>
        <v>298581.65999999997</v>
      </c>
      <c r="V313" s="105">
        <f t="shared" si="50"/>
        <v>302510.58</v>
      </c>
      <c r="W313" s="106">
        <f t="shared" si="51"/>
        <v>1633090.67</v>
      </c>
      <c r="X313" s="94"/>
      <c r="Y313" s="107">
        <f t="shared" si="52"/>
        <v>408899.78</v>
      </c>
      <c r="Z313" s="107">
        <f t="shared" si="53"/>
        <v>408899.78</v>
      </c>
      <c r="AA313" s="107">
        <f t="shared" si="54"/>
        <v>817799.56</v>
      </c>
    </row>
    <row r="314" spans="1:27" s="19" customFormat="1" ht="26.1" customHeight="1" x14ac:dyDescent="0.2">
      <c r="A314" s="90">
        <v>4772</v>
      </c>
      <c r="B314" s="90" t="s">
        <v>634</v>
      </c>
      <c r="C314" s="90" t="s">
        <v>32</v>
      </c>
      <c r="D314" s="90" t="s">
        <v>26</v>
      </c>
      <c r="E314" s="90" t="s">
        <v>33</v>
      </c>
      <c r="F314" s="100" t="s">
        <v>1545</v>
      </c>
      <c r="G314" s="100">
        <v>455724</v>
      </c>
      <c r="H314" s="100">
        <v>1831210426</v>
      </c>
      <c r="I314" s="91" t="s">
        <v>18</v>
      </c>
      <c r="J314" s="90">
        <v>1026703</v>
      </c>
      <c r="K314" s="91" t="s">
        <v>34</v>
      </c>
      <c r="L314" s="91" t="s">
        <v>35</v>
      </c>
      <c r="M314" s="92">
        <v>20825</v>
      </c>
      <c r="N314" s="92">
        <v>30540</v>
      </c>
      <c r="O314" s="93">
        <v>0.68189259986902429</v>
      </c>
      <c r="P314" s="101">
        <f t="shared" si="44"/>
        <v>20825</v>
      </c>
      <c r="Q314" s="102">
        <f t="shared" si="45"/>
        <v>1.6915851888932632E-3</v>
      </c>
      <c r="R314" s="103">
        <f t="shared" si="46"/>
        <v>1.2258556268477376E-3</v>
      </c>
      <c r="S314" s="104">
        <f t="shared" si="47"/>
        <v>819750.64</v>
      </c>
      <c r="T314" s="105">
        <f t="shared" si="48"/>
        <v>195901.54</v>
      </c>
      <c r="U314" s="105">
        <f t="shared" si="49"/>
        <v>293852.3</v>
      </c>
      <c r="V314" s="105">
        <f t="shared" si="50"/>
        <v>297718.99</v>
      </c>
      <c r="W314" s="106">
        <f t="shared" si="51"/>
        <v>1607223.47</v>
      </c>
      <c r="X314" s="94"/>
      <c r="Y314" s="107">
        <f t="shared" si="52"/>
        <v>402423.03999999998</v>
      </c>
      <c r="Z314" s="107">
        <f t="shared" si="53"/>
        <v>402423.03999999998</v>
      </c>
      <c r="AA314" s="107">
        <f t="shared" si="54"/>
        <v>804846.07999999996</v>
      </c>
    </row>
    <row r="315" spans="1:27" s="19" customFormat="1" ht="26.1" customHeight="1" x14ac:dyDescent="0.2">
      <c r="A315" s="90">
        <v>4773</v>
      </c>
      <c r="B315" s="90" t="s">
        <v>635</v>
      </c>
      <c r="C315" s="90" t="s">
        <v>205</v>
      </c>
      <c r="D315" s="90" t="s">
        <v>26</v>
      </c>
      <c r="E315" s="90" t="s">
        <v>636</v>
      </c>
      <c r="F315" s="100" t="s">
        <v>1545</v>
      </c>
      <c r="G315" s="100">
        <v>675279</v>
      </c>
      <c r="H315" s="100">
        <v>1770780223</v>
      </c>
      <c r="I315" s="91" t="s">
        <v>18</v>
      </c>
      <c r="J315" s="90">
        <v>1028815</v>
      </c>
      <c r="K315" s="91" t="s">
        <v>24</v>
      </c>
      <c r="L315" s="91" t="s">
        <v>25</v>
      </c>
      <c r="M315" s="92">
        <v>7255</v>
      </c>
      <c r="N315" s="92">
        <v>14649</v>
      </c>
      <c r="O315" s="93">
        <v>0.49525564884975082</v>
      </c>
      <c r="P315" s="101">
        <f t="shared" si="44"/>
        <v>7255</v>
      </c>
      <c r="Q315" s="102">
        <f t="shared" si="45"/>
        <v>5.8931335152079831E-4</v>
      </c>
      <c r="R315" s="103">
        <f t="shared" si="46"/>
        <v>4.2706278860889972E-4</v>
      </c>
      <c r="S315" s="104">
        <f t="shared" si="47"/>
        <v>285584.2</v>
      </c>
      <c r="T315" s="105">
        <f t="shared" si="48"/>
        <v>68248.05</v>
      </c>
      <c r="U315" s="105">
        <f t="shared" si="49"/>
        <v>102372.08</v>
      </c>
      <c r="V315" s="105">
        <f t="shared" si="50"/>
        <v>103719.15</v>
      </c>
      <c r="W315" s="106">
        <f t="shared" si="51"/>
        <v>559923.48</v>
      </c>
      <c r="X315" s="94"/>
      <c r="Y315" s="107">
        <f t="shared" si="52"/>
        <v>140195.88</v>
      </c>
      <c r="Z315" s="107">
        <f t="shared" si="53"/>
        <v>140195.88</v>
      </c>
      <c r="AA315" s="107">
        <f t="shared" si="54"/>
        <v>280391.76</v>
      </c>
    </row>
    <row r="316" spans="1:27" s="19" customFormat="1" ht="26.1" customHeight="1" x14ac:dyDescent="0.2">
      <c r="A316" s="90">
        <v>4774</v>
      </c>
      <c r="B316" s="90" t="s">
        <v>637</v>
      </c>
      <c r="C316" s="90" t="s">
        <v>638</v>
      </c>
      <c r="D316" s="90" t="s">
        <v>19</v>
      </c>
      <c r="E316" s="90" t="s">
        <v>29</v>
      </c>
      <c r="F316" s="100" t="s">
        <v>29</v>
      </c>
      <c r="G316" s="100">
        <v>455682</v>
      </c>
      <c r="H316" s="100">
        <v>1659369627</v>
      </c>
      <c r="I316" s="91" t="s">
        <v>18</v>
      </c>
      <c r="J316" s="90">
        <v>1001790</v>
      </c>
      <c r="K316" s="91" t="s">
        <v>16</v>
      </c>
      <c r="L316" s="91" t="s">
        <v>17</v>
      </c>
      <c r="M316" s="92">
        <v>30360</v>
      </c>
      <c r="N316" s="92">
        <v>40854</v>
      </c>
      <c r="O316" s="93">
        <v>0.74313408723747976</v>
      </c>
      <c r="P316" s="101">
        <f t="shared" si="44"/>
        <v>30359.999999999996</v>
      </c>
      <c r="Q316" s="102">
        <f t="shared" si="45"/>
        <v>0</v>
      </c>
      <c r="R316" s="103">
        <f t="shared" si="46"/>
        <v>1.7871297397885864E-3</v>
      </c>
      <c r="S316" s="104">
        <f t="shared" si="47"/>
        <v>0</v>
      </c>
      <c r="T316" s="105">
        <f t="shared" si="48"/>
        <v>285597.63</v>
      </c>
      <c r="U316" s="105">
        <f t="shared" si="49"/>
        <v>428396.44</v>
      </c>
      <c r="V316" s="105">
        <f t="shared" si="50"/>
        <v>0</v>
      </c>
      <c r="W316" s="106">
        <f t="shared" si="51"/>
        <v>713994.07000000007</v>
      </c>
      <c r="X316" s="94"/>
      <c r="Y316" s="107">
        <f t="shared" si="52"/>
        <v>0</v>
      </c>
      <c r="Z316" s="107">
        <f t="shared" si="53"/>
        <v>0</v>
      </c>
      <c r="AA316" s="107">
        <f t="shared" si="54"/>
        <v>0</v>
      </c>
    </row>
    <row r="317" spans="1:27" s="19" customFormat="1" ht="26.1" customHeight="1" x14ac:dyDescent="0.2">
      <c r="A317" s="90">
        <v>4775</v>
      </c>
      <c r="B317" s="90" t="s">
        <v>639</v>
      </c>
      <c r="C317" s="90" t="s">
        <v>76</v>
      </c>
      <c r="D317" s="90" t="s">
        <v>26</v>
      </c>
      <c r="E317" s="90" t="s">
        <v>640</v>
      </c>
      <c r="F317" s="100" t="s">
        <v>47</v>
      </c>
      <c r="G317" s="100">
        <v>675564</v>
      </c>
      <c r="H317" s="100">
        <v>1669893871</v>
      </c>
      <c r="I317" s="91" t="s">
        <v>18</v>
      </c>
      <c r="J317" s="90">
        <v>1025635</v>
      </c>
      <c r="K317" s="91" t="s">
        <v>24</v>
      </c>
      <c r="L317" s="91" t="s">
        <v>25</v>
      </c>
      <c r="M317" s="92">
        <v>7321</v>
      </c>
      <c r="N317" s="92">
        <v>15437</v>
      </c>
      <c r="O317" s="93">
        <v>0.47425017814342163</v>
      </c>
      <c r="P317" s="101">
        <f t="shared" si="44"/>
        <v>7321</v>
      </c>
      <c r="Q317" s="102">
        <f t="shared" si="45"/>
        <v>5.9467443783373737E-4</v>
      </c>
      <c r="R317" s="103">
        <f t="shared" si="46"/>
        <v>4.3094785326061407E-4</v>
      </c>
      <c r="S317" s="104">
        <f t="shared" si="47"/>
        <v>288182.21000000002</v>
      </c>
      <c r="T317" s="105">
        <f t="shared" si="48"/>
        <v>68868.91</v>
      </c>
      <c r="U317" s="105">
        <f t="shared" si="49"/>
        <v>103303.37</v>
      </c>
      <c r="V317" s="105">
        <f t="shared" si="50"/>
        <v>104662.7</v>
      </c>
      <c r="W317" s="106">
        <f t="shared" si="51"/>
        <v>565017.18999999994</v>
      </c>
      <c r="X317" s="94"/>
      <c r="Y317" s="107">
        <f t="shared" si="52"/>
        <v>141471.26</v>
      </c>
      <c r="Z317" s="107">
        <f t="shared" si="53"/>
        <v>141471.26</v>
      </c>
      <c r="AA317" s="107">
        <f t="shared" si="54"/>
        <v>282942.52</v>
      </c>
    </row>
    <row r="318" spans="1:27" s="19" customFormat="1" ht="26.1" customHeight="1" x14ac:dyDescent="0.2">
      <c r="A318" s="90">
        <v>4776</v>
      </c>
      <c r="B318" s="90" t="s">
        <v>641</v>
      </c>
      <c r="C318" s="90" t="s">
        <v>642</v>
      </c>
      <c r="D318" s="90" t="s">
        <v>19</v>
      </c>
      <c r="E318" s="90" t="s">
        <v>77</v>
      </c>
      <c r="F318" s="100" t="s">
        <v>1546</v>
      </c>
      <c r="G318" s="100">
        <v>455489</v>
      </c>
      <c r="H318" s="100">
        <v>1861445397</v>
      </c>
      <c r="I318" s="91" t="s">
        <v>18</v>
      </c>
      <c r="J318" s="90">
        <v>1030497</v>
      </c>
      <c r="K318" s="91" t="s">
        <v>24</v>
      </c>
      <c r="L318" s="91" t="s">
        <v>25</v>
      </c>
      <c r="M318" s="92">
        <v>23585</v>
      </c>
      <c r="N318" s="92">
        <v>28209</v>
      </c>
      <c r="O318" s="93">
        <v>0.83608068346981457</v>
      </c>
      <c r="P318" s="101">
        <f t="shared" si="44"/>
        <v>23585</v>
      </c>
      <c r="Q318" s="102">
        <f t="shared" si="45"/>
        <v>0</v>
      </c>
      <c r="R318" s="103">
        <f t="shared" si="46"/>
        <v>1.3883219668285184E-3</v>
      </c>
      <c r="S318" s="104">
        <f t="shared" si="47"/>
        <v>0</v>
      </c>
      <c r="T318" s="105">
        <f t="shared" si="48"/>
        <v>221864.95999999999</v>
      </c>
      <c r="U318" s="105">
        <f t="shared" si="49"/>
        <v>332797.44</v>
      </c>
      <c r="V318" s="105">
        <f t="shared" si="50"/>
        <v>0</v>
      </c>
      <c r="W318" s="106">
        <f t="shared" si="51"/>
        <v>554662.40000000002</v>
      </c>
      <c r="X318" s="94"/>
      <c r="Y318" s="107">
        <f t="shared" si="52"/>
        <v>0</v>
      </c>
      <c r="Z318" s="107">
        <f t="shared" si="53"/>
        <v>0</v>
      </c>
      <c r="AA318" s="107">
        <f t="shared" si="54"/>
        <v>0</v>
      </c>
    </row>
    <row r="319" spans="1:27" s="19" customFormat="1" ht="26.1" customHeight="1" x14ac:dyDescent="0.2">
      <c r="A319" s="90">
        <v>4777</v>
      </c>
      <c r="B319" s="90" t="s">
        <v>643</v>
      </c>
      <c r="C319" s="90" t="s">
        <v>80</v>
      </c>
      <c r="D319" s="90" t="s">
        <v>26</v>
      </c>
      <c r="E319" s="90" t="s">
        <v>196</v>
      </c>
      <c r="F319" s="100" t="s">
        <v>1547</v>
      </c>
      <c r="G319" s="100">
        <v>675597</v>
      </c>
      <c r="H319" s="100">
        <v>1932742616</v>
      </c>
      <c r="I319" s="91" t="s">
        <v>18</v>
      </c>
      <c r="J319" s="90">
        <v>1030853</v>
      </c>
      <c r="K319" s="91" t="s">
        <v>644</v>
      </c>
      <c r="L319" s="91" t="s">
        <v>35</v>
      </c>
      <c r="M319" s="92">
        <v>5724</v>
      </c>
      <c r="N319" s="92">
        <v>10847</v>
      </c>
      <c r="O319" s="93">
        <v>0.52770351249193326</v>
      </c>
      <c r="P319" s="101">
        <f t="shared" si="44"/>
        <v>9855</v>
      </c>
      <c r="Q319" s="102">
        <f t="shared" si="45"/>
        <v>8.0050766081839664E-4</v>
      </c>
      <c r="R319" s="103">
        <f t="shared" si="46"/>
        <v>5.8011079004006982E-4</v>
      </c>
      <c r="S319" s="104">
        <f t="shared" si="47"/>
        <v>387930.01</v>
      </c>
      <c r="T319" s="105">
        <f t="shared" si="48"/>
        <v>92706.35</v>
      </c>
      <c r="U319" s="105">
        <f t="shared" si="49"/>
        <v>139059.51999999999</v>
      </c>
      <c r="V319" s="105">
        <f t="shared" si="50"/>
        <v>140889.35</v>
      </c>
      <c r="W319" s="106">
        <f t="shared" si="51"/>
        <v>760585.23</v>
      </c>
      <c r="X319" s="94"/>
      <c r="Y319" s="107">
        <f t="shared" si="52"/>
        <v>190438.37</v>
      </c>
      <c r="Z319" s="107">
        <f t="shared" si="53"/>
        <v>190438.37</v>
      </c>
      <c r="AA319" s="107">
        <f t="shared" si="54"/>
        <v>380876.74</v>
      </c>
    </row>
    <row r="320" spans="1:27" s="19" customFormat="1" ht="26.1" customHeight="1" x14ac:dyDescent="0.2">
      <c r="A320" s="90">
        <v>4778</v>
      </c>
      <c r="B320" s="90" t="s">
        <v>645</v>
      </c>
      <c r="C320" s="90" t="s">
        <v>646</v>
      </c>
      <c r="D320" s="90" t="s">
        <v>19</v>
      </c>
      <c r="E320" s="90" t="s">
        <v>647</v>
      </c>
      <c r="F320" s="100" t="s">
        <v>1547</v>
      </c>
      <c r="G320" s="100">
        <v>676172</v>
      </c>
      <c r="H320" s="100">
        <v>1689824526</v>
      </c>
      <c r="I320" s="91" t="s">
        <v>18</v>
      </c>
      <c r="J320" s="90">
        <v>1016370</v>
      </c>
      <c r="K320" s="91" t="s">
        <v>24</v>
      </c>
      <c r="L320" s="91" t="s">
        <v>25</v>
      </c>
      <c r="M320" s="92">
        <v>10247</v>
      </c>
      <c r="N320" s="92">
        <v>15171</v>
      </c>
      <c r="O320" s="93">
        <v>0.67543339265704305</v>
      </c>
      <c r="P320" s="101">
        <f t="shared" si="44"/>
        <v>10247</v>
      </c>
      <c r="Q320" s="102">
        <f t="shared" si="45"/>
        <v>0</v>
      </c>
      <c r="R320" s="103">
        <f t="shared" si="46"/>
        <v>6.0318571948661547E-4</v>
      </c>
      <c r="S320" s="104">
        <f t="shared" si="47"/>
        <v>0</v>
      </c>
      <c r="T320" s="105">
        <f t="shared" si="48"/>
        <v>96393.9</v>
      </c>
      <c r="U320" s="105">
        <f t="shared" si="49"/>
        <v>144590.85999999999</v>
      </c>
      <c r="V320" s="105">
        <f t="shared" si="50"/>
        <v>0</v>
      </c>
      <c r="W320" s="106">
        <f t="shared" si="51"/>
        <v>240984.75999999998</v>
      </c>
      <c r="X320" s="94"/>
      <c r="Y320" s="107">
        <f t="shared" si="52"/>
        <v>0</v>
      </c>
      <c r="Z320" s="107">
        <f t="shared" si="53"/>
        <v>0</v>
      </c>
      <c r="AA320" s="107">
        <f t="shared" si="54"/>
        <v>0</v>
      </c>
    </row>
    <row r="321" spans="1:27" s="19" customFormat="1" ht="26.1" customHeight="1" x14ac:dyDescent="0.2">
      <c r="A321" s="90">
        <v>4780</v>
      </c>
      <c r="B321" s="90" t="s">
        <v>648</v>
      </c>
      <c r="C321" s="90" t="s">
        <v>76</v>
      </c>
      <c r="D321" s="90" t="s">
        <v>26</v>
      </c>
      <c r="E321" s="90" t="s">
        <v>37</v>
      </c>
      <c r="F321" s="100" t="s">
        <v>37</v>
      </c>
      <c r="G321" s="100">
        <v>455457</v>
      </c>
      <c r="H321" s="100">
        <v>1619467842</v>
      </c>
      <c r="I321" s="91" t="s">
        <v>18</v>
      </c>
      <c r="J321" s="90">
        <v>1029931</v>
      </c>
      <c r="K321" s="91" t="s">
        <v>24</v>
      </c>
      <c r="L321" s="91" t="s">
        <v>25</v>
      </c>
      <c r="M321" s="92">
        <v>16924</v>
      </c>
      <c r="N321" s="92">
        <v>29118</v>
      </c>
      <c r="O321" s="93">
        <v>0.581221237722371</v>
      </c>
      <c r="P321" s="101">
        <f t="shared" si="44"/>
        <v>16924</v>
      </c>
      <c r="Q321" s="102">
        <f t="shared" si="45"/>
        <v>1.3747124963663668E-3</v>
      </c>
      <c r="R321" s="103">
        <f t="shared" si="46"/>
        <v>9.962247600850474E-4</v>
      </c>
      <c r="S321" s="104">
        <f t="shared" si="47"/>
        <v>666192.55000000005</v>
      </c>
      <c r="T321" s="105">
        <f t="shared" si="48"/>
        <v>159204.69</v>
      </c>
      <c r="U321" s="105">
        <f t="shared" si="49"/>
        <v>238807.03</v>
      </c>
      <c r="V321" s="105">
        <f t="shared" si="50"/>
        <v>241949.4</v>
      </c>
      <c r="W321" s="106">
        <f t="shared" si="51"/>
        <v>1306153.67</v>
      </c>
      <c r="X321" s="94"/>
      <c r="Y321" s="107">
        <f t="shared" si="52"/>
        <v>327039.98</v>
      </c>
      <c r="Z321" s="107">
        <f t="shared" si="53"/>
        <v>327039.98</v>
      </c>
      <c r="AA321" s="107">
        <f t="shared" si="54"/>
        <v>654079.96</v>
      </c>
    </row>
    <row r="322" spans="1:27" s="19" customFormat="1" ht="26.1" customHeight="1" x14ac:dyDescent="0.2">
      <c r="A322" s="90">
        <v>4781</v>
      </c>
      <c r="B322" s="90" t="s">
        <v>649</v>
      </c>
      <c r="C322" s="84" t="s">
        <v>211</v>
      </c>
      <c r="D322" s="84" t="s">
        <v>26</v>
      </c>
      <c r="E322" s="90" t="s">
        <v>47</v>
      </c>
      <c r="F322" s="100" t="s">
        <v>47</v>
      </c>
      <c r="G322" s="100">
        <v>455599</v>
      </c>
      <c r="H322" s="100">
        <v>1457316176</v>
      </c>
      <c r="I322" s="91" t="s">
        <v>18</v>
      </c>
      <c r="J322" s="90">
        <v>1030006</v>
      </c>
      <c r="K322" s="91" t="s">
        <v>16</v>
      </c>
      <c r="L322" s="91" t="s">
        <v>17</v>
      </c>
      <c r="M322" s="92">
        <v>53815</v>
      </c>
      <c r="N322" s="92">
        <v>63915</v>
      </c>
      <c r="O322" s="93">
        <v>0.84197762653524211</v>
      </c>
      <c r="P322" s="101">
        <f t="shared" si="44"/>
        <v>53814.999999999993</v>
      </c>
      <c r="Q322" s="102">
        <f t="shared" si="45"/>
        <v>4.3713160595577893E-3</v>
      </c>
      <c r="R322" s="103">
        <f t="shared" si="46"/>
        <v>3.1677993065455461E-3</v>
      </c>
      <c r="S322" s="104">
        <f t="shared" si="47"/>
        <v>2118361.62</v>
      </c>
      <c r="T322" s="105">
        <f t="shared" si="48"/>
        <v>506239.67</v>
      </c>
      <c r="U322" s="105">
        <f t="shared" si="49"/>
        <v>759359.51</v>
      </c>
      <c r="V322" s="105">
        <f t="shared" si="50"/>
        <v>769351.63</v>
      </c>
      <c r="W322" s="106">
        <f t="shared" si="51"/>
        <v>4153312.4299999997</v>
      </c>
      <c r="X322" s="94"/>
      <c r="Y322" s="107">
        <f t="shared" si="52"/>
        <v>1039922.98</v>
      </c>
      <c r="Z322" s="107">
        <f t="shared" si="53"/>
        <v>1039922.98</v>
      </c>
      <c r="AA322" s="107">
        <f t="shared" si="54"/>
        <v>2079845.96</v>
      </c>
    </row>
    <row r="323" spans="1:27" s="19" customFormat="1" ht="26.1" customHeight="1" x14ac:dyDescent="0.2">
      <c r="A323" s="90">
        <v>4783</v>
      </c>
      <c r="B323" s="90" t="s">
        <v>650</v>
      </c>
      <c r="C323" s="90" t="s">
        <v>95</v>
      </c>
      <c r="D323" s="90" t="s">
        <v>26</v>
      </c>
      <c r="E323" s="90" t="s">
        <v>39</v>
      </c>
      <c r="F323" s="100" t="s">
        <v>39</v>
      </c>
      <c r="G323" s="100">
        <v>675689</v>
      </c>
      <c r="H323" s="100">
        <v>1528053238</v>
      </c>
      <c r="I323" s="91" t="s">
        <v>18</v>
      </c>
      <c r="J323" s="90">
        <v>1030988</v>
      </c>
      <c r="K323" s="91" t="s">
        <v>440</v>
      </c>
      <c r="L323" s="91" t="s">
        <v>25</v>
      </c>
      <c r="M323" s="92">
        <v>4906</v>
      </c>
      <c r="N323" s="92">
        <v>9653</v>
      </c>
      <c r="O323" s="93">
        <v>0.50823578162229355</v>
      </c>
      <c r="P323" s="101">
        <f t="shared" si="44"/>
        <v>14677.786885245903</v>
      </c>
      <c r="Q323" s="102">
        <f t="shared" si="45"/>
        <v>1.1922557935564828E-3</v>
      </c>
      <c r="R323" s="103">
        <f t="shared" si="46"/>
        <v>8.6400228777674048E-4</v>
      </c>
      <c r="S323" s="104">
        <f t="shared" si="47"/>
        <v>577773.12</v>
      </c>
      <c r="T323" s="105">
        <f t="shared" si="48"/>
        <v>138074.48000000001</v>
      </c>
      <c r="U323" s="105">
        <f t="shared" si="49"/>
        <v>207111.72</v>
      </c>
      <c r="V323" s="105">
        <f t="shared" si="50"/>
        <v>209837.02</v>
      </c>
      <c r="W323" s="106">
        <f t="shared" si="51"/>
        <v>1132796.3399999999</v>
      </c>
      <c r="X323" s="94"/>
      <c r="Y323" s="107">
        <f t="shared" si="52"/>
        <v>283634.08</v>
      </c>
      <c r="Z323" s="107">
        <f t="shared" si="53"/>
        <v>283634.08</v>
      </c>
      <c r="AA323" s="107">
        <f t="shared" si="54"/>
        <v>567268.16</v>
      </c>
    </row>
    <row r="324" spans="1:27" s="19" customFormat="1" ht="26.1" customHeight="1" x14ac:dyDescent="0.2">
      <c r="A324" s="90">
        <v>4785</v>
      </c>
      <c r="B324" s="90" t="s">
        <v>651</v>
      </c>
      <c r="C324" s="90" t="s">
        <v>652</v>
      </c>
      <c r="D324" s="90" t="s">
        <v>19</v>
      </c>
      <c r="E324" s="90" t="s">
        <v>15</v>
      </c>
      <c r="F324" s="100" t="s">
        <v>1546</v>
      </c>
      <c r="G324" s="100">
        <v>455522</v>
      </c>
      <c r="H324" s="100">
        <v>1295370880</v>
      </c>
      <c r="I324" s="91" t="s">
        <v>18</v>
      </c>
      <c r="J324" s="90">
        <v>1030831</v>
      </c>
      <c r="K324" s="91" t="s">
        <v>16</v>
      </c>
      <c r="L324" s="91" t="s">
        <v>17</v>
      </c>
      <c r="M324" s="92">
        <v>15923</v>
      </c>
      <c r="N324" s="92">
        <v>20132</v>
      </c>
      <c r="O324" s="93">
        <v>0.79092986290482814</v>
      </c>
      <c r="P324" s="101">
        <f t="shared" si="44"/>
        <v>15923</v>
      </c>
      <c r="Q324" s="102">
        <f t="shared" si="45"/>
        <v>0</v>
      </c>
      <c r="R324" s="103">
        <f t="shared" si="46"/>
        <v>9.3730127953404693E-4</v>
      </c>
      <c r="S324" s="104">
        <f t="shared" si="47"/>
        <v>0</v>
      </c>
      <c r="T324" s="105">
        <f t="shared" si="48"/>
        <v>149788.24</v>
      </c>
      <c r="U324" s="105">
        <f t="shared" si="49"/>
        <v>224682.36</v>
      </c>
      <c r="V324" s="105">
        <f t="shared" si="50"/>
        <v>0</v>
      </c>
      <c r="W324" s="106">
        <f t="shared" si="51"/>
        <v>374470.6</v>
      </c>
      <c r="X324" s="94"/>
      <c r="Y324" s="107">
        <f t="shared" si="52"/>
        <v>0</v>
      </c>
      <c r="Z324" s="107">
        <f t="shared" si="53"/>
        <v>0</v>
      </c>
      <c r="AA324" s="107">
        <f t="shared" si="54"/>
        <v>0</v>
      </c>
    </row>
    <row r="325" spans="1:27" s="19" customFormat="1" ht="26.1" customHeight="1" x14ac:dyDescent="0.2">
      <c r="A325" s="90">
        <v>4786</v>
      </c>
      <c r="B325" s="90" t="s">
        <v>653</v>
      </c>
      <c r="C325" s="90" t="s">
        <v>654</v>
      </c>
      <c r="D325" s="90" t="s">
        <v>19</v>
      </c>
      <c r="E325" s="90" t="s">
        <v>110</v>
      </c>
      <c r="F325" s="100" t="s">
        <v>110</v>
      </c>
      <c r="G325" s="100">
        <v>675620</v>
      </c>
      <c r="H325" s="100">
        <v>1871873398</v>
      </c>
      <c r="I325" s="91" t="s">
        <v>18</v>
      </c>
      <c r="J325" s="90">
        <v>1019897</v>
      </c>
      <c r="K325" s="91" t="s">
        <v>24</v>
      </c>
      <c r="L325" s="91" t="s">
        <v>25</v>
      </c>
      <c r="M325" s="92">
        <v>14354</v>
      </c>
      <c r="N325" s="92">
        <v>20293</v>
      </c>
      <c r="O325" s="93">
        <v>0.70733750554378361</v>
      </c>
      <c r="P325" s="101">
        <f t="shared" si="44"/>
        <v>14354</v>
      </c>
      <c r="Q325" s="102">
        <f t="shared" si="45"/>
        <v>0</v>
      </c>
      <c r="R325" s="103">
        <f t="shared" si="46"/>
        <v>8.4494269713192923E-4</v>
      </c>
      <c r="S325" s="104">
        <f t="shared" si="47"/>
        <v>0</v>
      </c>
      <c r="T325" s="105">
        <f t="shared" si="48"/>
        <v>135028.6</v>
      </c>
      <c r="U325" s="105">
        <f t="shared" si="49"/>
        <v>202542.9</v>
      </c>
      <c r="V325" s="105">
        <f t="shared" si="50"/>
        <v>0</v>
      </c>
      <c r="W325" s="106">
        <f t="shared" si="51"/>
        <v>337571.5</v>
      </c>
      <c r="X325" s="94"/>
      <c r="Y325" s="107">
        <f t="shared" si="52"/>
        <v>0</v>
      </c>
      <c r="Z325" s="107">
        <f t="shared" si="53"/>
        <v>0</v>
      </c>
      <c r="AA325" s="107">
        <f t="shared" si="54"/>
        <v>0</v>
      </c>
    </row>
    <row r="326" spans="1:27" s="19" customFormat="1" ht="26.1" customHeight="1" x14ac:dyDescent="0.2">
      <c r="A326" s="90">
        <v>4787</v>
      </c>
      <c r="B326" s="90" t="s">
        <v>655</v>
      </c>
      <c r="C326" s="90" t="s">
        <v>656</v>
      </c>
      <c r="D326" s="90" t="s">
        <v>26</v>
      </c>
      <c r="E326" s="90" t="s">
        <v>155</v>
      </c>
      <c r="F326" s="100" t="s">
        <v>1547</v>
      </c>
      <c r="G326" s="100">
        <v>675812</v>
      </c>
      <c r="H326" s="100">
        <v>1144771494</v>
      </c>
      <c r="I326" s="91" t="s">
        <v>18</v>
      </c>
      <c r="J326" s="90">
        <v>1029360</v>
      </c>
      <c r="K326" s="91" t="s">
        <v>16</v>
      </c>
      <c r="L326" s="91" t="s">
        <v>53</v>
      </c>
      <c r="M326" s="92">
        <v>10158</v>
      </c>
      <c r="N326" s="92">
        <v>17399</v>
      </c>
      <c r="O326" s="93">
        <v>0.58382665670440825</v>
      </c>
      <c r="P326" s="101">
        <f t="shared" si="44"/>
        <v>13581.208791208792</v>
      </c>
      <c r="Q326" s="102">
        <f t="shared" si="45"/>
        <v>1.1031823115714658E-3</v>
      </c>
      <c r="R326" s="103">
        <f t="shared" si="46"/>
        <v>7.9945263942843986E-4</v>
      </c>
      <c r="S326" s="104">
        <f t="shared" si="47"/>
        <v>534607.66</v>
      </c>
      <c r="T326" s="105">
        <f t="shared" si="48"/>
        <v>127758.93</v>
      </c>
      <c r="U326" s="105">
        <f t="shared" si="49"/>
        <v>191638.39</v>
      </c>
      <c r="V326" s="105">
        <f t="shared" si="50"/>
        <v>194160.09</v>
      </c>
      <c r="W326" s="106">
        <f t="shared" si="51"/>
        <v>1048165.0700000001</v>
      </c>
      <c r="X326" s="94"/>
      <c r="Y326" s="107">
        <f t="shared" si="52"/>
        <v>262443.76</v>
      </c>
      <c r="Z326" s="107">
        <f t="shared" si="53"/>
        <v>262443.76</v>
      </c>
      <c r="AA326" s="107">
        <f t="shared" si="54"/>
        <v>524887.52</v>
      </c>
    </row>
    <row r="327" spans="1:27" s="19" customFormat="1" ht="26.1" customHeight="1" x14ac:dyDescent="0.2">
      <c r="A327" s="90">
        <v>4791</v>
      </c>
      <c r="B327" s="90" t="s">
        <v>657</v>
      </c>
      <c r="C327" s="89" t="s">
        <v>1585</v>
      </c>
      <c r="D327" s="89" t="s">
        <v>19</v>
      </c>
      <c r="E327" s="90" t="s">
        <v>532</v>
      </c>
      <c r="F327" s="100" t="s">
        <v>532</v>
      </c>
      <c r="G327" s="100">
        <v>455471</v>
      </c>
      <c r="H327" s="100">
        <v>1053827170</v>
      </c>
      <c r="I327" s="91" t="s">
        <v>18</v>
      </c>
      <c r="J327" s="90">
        <v>1029179</v>
      </c>
      <c r="K327" s="91" t="s">
        <v>24</v>
      </c>
      <c r="L327" s="91" t="s">
        <v>25</v>
      </c>
      <c r="M327" s="92">
        <v>38695</v>
      </c>
      <c r="N327" s="92">
        <v>48942</v>
      </c>
      <c r="O327" s="93">
        <v>0.79062972498058925</v>
      </c>
      <c r="P327" s="101">
        <f t="shared" si="44"/>
        <v>38695</v>
      </c>
      <c r="Q327" s="102">
        <f t="shared" si="45"/>
        <v>0</v>
      </c>
      <c r="R327" s="103">
        <f t="shared" si="46"/>
        <v>2.2777663136073572E-3</v>
      </c>
      <c r="S327" s="104">
        <f t="shared" si="47"/>
        <v>0</v>
      </c>
      <c r="T327" s="105">
        <f t="shared" si="48"/>
        <v>364005.28</v>
      </c>
      <c r="U327" s="105">
        <f t="shared" si="49"/>
        <v>546007.92000000004</v>
      </c>
      <c r="V327" s="105">
        <f t="shared" si="50"/>
        <v>0</v>
      </c>
      <c r="W327" s="106">
        <f t="shared" si="51"/>
        <v>910013.20000000007</v>
      </c>
      <c r="X327" s="94"/>
      <c r="Y327" s="107">
        <f t="shared" si="52"/>
        <v>0</v>
      </c>
      <c r="Z327" s="107">
        <f t="shared" si="53"/>
        <v>0</v>
      </c>
      <c r="AA327" s="107">
        <f t="shared" si="54"/>
        <v>0</v>
      </c>
    </row>
    <row r="328" spans="1:27" s="19" customFormat="1" ht="26.1" customHeight="1" x14ac:dyDescent="0.2">
      <c r="A328" s="90">
        <v>4795</v>
      </c>
      <c r="B328" s="90" t="s">
        <v>658</v>
      </c>
      <c r="C328" s="84" t="s">
        <v>485</v>
      </c>
      <c r="D328" s="84" t="s">
        <v>26</v>
      </c>
      <c r="E328" s="90" t="s">
        <v>20</v>
      </c>
      <c r="F328" s="100" t="s">
        <v>20</v>
      </c>
      <c r="G328" s="100">
        <v>455390</v>
      </c>
      <c r="H328" s="100">
        <v>1780244533</v>
      </c>
      <c r="I328" s="91" t="s">
        <v>18</v>
      </c>
      <c r="J328" s="90">
        <v>1030651</v>
      </c>
      <c r="K328" s="91" t="s">
        <v>24</v>
      </c>
      <c r="L328" s="91" t="s">
        <v>25</v>
      </c>
      <c r="M328" s="92">
        <v>22964</v>
      </c>
      <c r="N328" s="92">
        <v>29554</v>
      </c>
      <c r="O328" s="93">
        <v>0.77701833931109154</v>
      </c>
      <c r="P328" s="101">
        <f t="shared" ref="P328:P391" si="55">IFERROR((M328/(L328-K328)*365),0)</f>
        <v>22964</v>
      </c>
      <c r="Q328" s="102">
        <f t="shared" ref="Q328:Q391" si="56">IF(D328="NSGO",P328/Q$4,0)</f>
        <v>1.8653331225807876E-3</v>
      </c>
      <c r="R328" s="103">
        <f t="shared" ref="R328:R391" si="57">P328/R$4</f>
        <v>1.3517670403328426E-3</v>
      </c>
      <c r="S328" s="104">
        <f t="shared" ref="S328:S391" si="58">IF(Q328&gt;0,ROUND($S$4*Q328,2),0)</f>
        <v>903949.76</v>
      </c>
      <c r="T328" s="105">
        <f t="shared" ref="T328:T391" si="59">IF(R328&gt;0,ROUND($T$4*R328,2),0)</f>
        <v>216023.19</v>
      </c>
      <c r="U328" s="105">
        <f t="shared" ref="U328:U391" si="60">IF(R328&gt;0,ROUND($U$4*R328,2),0)</f>
        <v>324034.78000000003</v>
      </c>
      <c r="V328" s="105">
        <f t="shared" ref="V328:V391" si="61">IF(Q328&gt;0,ROUND($V$4*Q328,2),0)</f>
        <v>328298.63</v>
      </c>
      <c r="W328" s="106">
        <f t="shared" ref="W328:W391" si="62">S328+T328+U328+V328</f>
        <v>1772306.3599999999</v>
      </c>
      <c r="X328" s="94"/>
      <c r="Y328" s="107">
        <f t="shared" ref="Y328:Y391" si="63">IF($D328="NSGO",ROUND($Q328*$Y$4,2),0)</f>
        <v>443757.15</v>
      </c>
      <c r="Z328" s="107">
        <f t="shared" ref="Z328:Z391" si="64">IF($D328="NSGO",ROUND($Q328*$Z$4,2),0)</f>
        <v>443757.15</v>
      </c>
      <c r="AA328" s="107">
        <f t="shared" ref="AA328:AA391" si="65">SUM(Y328:Z328)</f>
        <v>887514.3</v>
      </c>
    </row>
    <row r="329" spans="1:27" s="19" customFormat="1" ht="26.1" customHeight="1" x14ac:dyDescent="0.2">
      <c r="A329" s="90">
        <v>4796</v>
      </c>
      <c r="B329" s="90" t="s">
        <v>659</v>
      </c>
      <c r="C329" s="90" t="s">
        <v>92</v>
      </c>
      <c r="D329" s="90" t="s">
        <v>26</v>
      </c>
      <c r="E329" s="90" t="s">
        <v>96</v>
      </c>
      <c r="F329" s="100" t="s">
        <v>20</v>
      </c>
      <c r="G329" s="100">
        <v>676301</v>
      </c>
      <c r="H329" s="100">
        <v>1073984407</v>
      </c>
      <c r="I329" s="91" t="s">
        <v>18</v>
      </c>
      <c r="J329" s="90">
        <v>1028575</v>
      </c>
      <c r="K329" s="91" t="s">
        <v>52</v>
      </c>
      <c r="L329" s="91" t="s">
        <v>53</v>
      </c>
      <c r="M329" s="92">
        <v>16203</v>
      </c>
      <c r="N329" s="92">
        <v>26119</v>
      </c>
      <c r="O329" s="93">
        <v>0.62035299973199587</v>
      </c>
      <c r="P329" s="101">
        <f t="shared" si="55"/>
        <v>16202.999999999998</v>
      </c>
      <c r="Q329" s="102">
        <f t="shared" si="56"/>
        <v>1.3161466898265327E-3</v>
      </c>
      <c r="R329" s="103">
        <f t="shared" si="57"/>
        <v>9.5378337199586514E-4</v>
      </c>
      <c r="S329" s="104">
        <f t="shared" si="58"/>
        <v>637811.27</v>
      </c>
      <c r="T329" s="105">
        <f t="shared" si="59"/>
        <v>152422.21</v>
      </c>
      <c r="U329" s="105">
        <f t="shared" si="60"/>
        <v>228633.32</v>
      </c>
      <c r="V329" s="105">
        <f t="shared" si="61"/>
        <v>231641.82</v>
      </c>
      <c r="W329" s="106">
        <f t="shared" si="62"/>
        <v>1250508.6200000001</v>
      </c>
      <c r="X329" s="94"/>
      <c r="Y329" s="107">
        <f t="shared" si="63"/>
        <v>313107.34999999998</v>
      </c>
      <c r="Z329" s="107">
        <f t="shared" si="64"/>
        <v>313107.34999999998</v>
      </c>
      <c r="AA329" s="107">
        <f t="shared" si="65"/>
        <v>626214.69999999995</v>
      </c>
    </row>
    <row r="330" spans="1:27" s="19" customFormat="1" ht="26.1" customHeight="1" x14ac:dyDescent="0.2">
      <c r="A330" s="90">
        <v>4798</v>
      </c>
      <c r="B330" s="90" t="s">
        <v>660</v>
      </c>
      <c r="C330" s="90" t="s">
        <v>101</v>
      </c>
      <c r="D330" s="90" t="s">
        <v>26</v>
      </c>
      <c r="E330" s="90" t="s">
        <v>332</v>
      </c>
      <c r="F330" s="100" t="s">
        <v>1547</v>
      </c>
      <c r="G330" s="100">
        <v>675603</v>
      </c>
      <c r="H330" s="100">
        <v>1073927018</v>
      </c>
      <c r="I330" s="91" t="s">
        <v>18</v>
      </c>
      <c r="J330" s="90">
        <v>1026050</v>
      </c>
      <c r="K330" s="91" t="s">
        <v>24</v>
      </c>
      <c r="L330" s="91" t="s">
        <v>25</v>
      </c>
      <c r="M330" s="92">
        <v>9261</v>
      </c>
      <c r="N330" s="92">
        <v>17703</v>
      </c>
      <c r="O330" s="93">
        <v>0.52313167259786475</v>
      </c>
      <c r="P330" s="101">
        <f t="shared" si="55"/>
        <v>9261</v>
      </c>
      <c r="Q330" s="102">
        <f t="shared" si="56"/>
        <v>7.5225788400194531E-4</v>
      </c>
      <c r="R330" s="103">
        <f t="shared" si="57"/>
        <v>5.4514520817464096E-4</v>
      </c>
      <c r="S330" s="104">
        <f t="shared" si="58"/>
        <v>364547.93</v>
      </c>
      <c r="T330" s="105">
        <f t="shared" si="59"/>
        <v>87118.57</v>
      </c>
      <c r="U330" s="105">
        <f t="shared" si="60"/>
        <v>130677.85</v>
      </c>
      <c r="V330" s="105">
        <f t="shared" si="61"/>
        <v>132397.39000000001</v>
      </c>
      <c r="W330" s="106">
        <f t="shared" si="62"/>
        <v>714741.74</v>
      </c>
      <c r="X330" s="94"/>
      <c r="Y330" s="107">
        <f t="shared" si="63"/>
        <v>178959.89</v>
      </c>
      <c r="Z330" s="107">
        <f t="shared" si="64"/>
        <v>178959.89</v>
      </c>
      <c r="AA330" s="107">
        <f t="shared" si="65"/>
        <v>357919.78</v>
      </c>
    </row>
    <row r="331" spans="1:27" s="19" customFormat="1" ht="26.1" customHeight="1" x14ac:dyDescent="0.2">
      <c r="A331" s="90">
        <v>4799</v>
      </c>
      <c r="B331" s="90" t="s">
        <v>661</v>
      </c>
      <c r="C331" s="90" t="s">
        <v>86</v>
      </c>
      <c r="D331" s="90" t="s">
        <v>26</v>
      </c>
      <c r="E331" s="90" t="s">
        <v>271</v>
      </c>
      <c r="F331" s="100" t="s">
        <v>37</v>
      </c>
      <c r="G331" s="100">
        <v>675136</v>
      </c>
      <c r="H331" s="100">
        <v>1194728220</v>
      </c>
      <c r="I331" s="91" t="s">
        <v>18</v>
      </c>
      <c r="J331" s="90">
        <v>1028789</v>
      </c>
      <c r="K331" s="91" t="s">
        <v>52</v>
      </c>
      <c r="L331" s="91" t="s">
        <v>53</v>
      </c>
      <c r="M331" s="92">
        <v>15192</v>
      </c>
      <c r="N331" s="92">
        <v>26266</v>
      </c>
      <c r="O331" s="93">
        <v>0.57839031447498668</v>
      </c>
      <c r="P331" s="101">
        <f t="shared" si="55"/>
        <v>15192</v>
      </c>
      <c r="Q331" s="102">
        <f t="shared" si="56"/>
        <v>1.2340245949419668E-3</v>
      </c>
      <c r="R331" s="103">
        <f t="shared" si="57"/>
        <v>8.942712452855141E-4</v>
      </c>
      <c r="S331" s="104">
        <f t="shared" si="58"/>
        <v>598014.49</v>
      </c>
      <c r="T331" s="105">
        <f t="shared" si="59"/>
        <v>142911.70000000001</v>
      </c>
      <c r="U331" s="105">
        <f t="shared" si="60"/>
        <v>214367.55</v>
      </c>
      <c r="V331" s="105">
        <f t="shared" si="61"/>
        <v>217188.33</v>
      </c>
      <c r="W331" s="106">
        <f t="shared" si="62"/>
        <v>1172482.07</v>
      </c>
      <c r="X331" s="94"/>
      <c r="Y331" s="107">
        <f t="shared" si="63"/>
        <v>293570.75</v>
      </c>
      <c r="Z331" s="107">
        <f t="shared" si="64"/>
        <v>293570.75</v>
      </c>
      <c r="AA331" s="107">
        <f t="shared" si="65"/>
        <v>587141.5</v>
      </c>
    </row>
    <row r="332" spans="1:27" s="19" customFormat="1" ht="26.1" customHeight="1" x14ac:dyDescent="0.2">
      <c r="A332" s="90">
        <v>4800</v>
      </c>
      <c r="B332" s="90" t="s">
        <v>662</v>
      </c>
      <c r="C332" s="117" t="s">
        <v>95</v>
      </c>
      <c r="D332" s="90" t="s">
        <v>26</v>
      </c>
      <c r="E332" s="90" t="s">
        <v>77</v>
      </c>
      <c r="F332" s="100" t="s">
        <v>1546</v>
      </c>
      <c r="G332" s="100">
        <v>455638</v>
      </c>
      <c r="H332" s="100">
        <v>1497876965</v>
      </c>
      <c r="I332" s="91" t="s">
        <v>18</v>
      </c>
      <c r="J332" s="90">
        <v>1026268</v>
      </c>
      <c r="K332" s="91" t="s">
        <v>52</v>
      </c>
      <c r="L332" s="91" t="s">
        <v>53</v>
      </c>
      <c r="M332" s="92">
        <v>24755</v>
      </c>
      <c r="N332" s="92">
        <v>35917</v>
      </c>
      <c r="O332" s="93">
        <v>0.68922794220007244</v>
      </c>
      <c r="P332" s="101">
        <f t="shared" si="55"/>
        <v>24755.000000000004</v>
      </c>
      <c r="Q332" s="102">
        <f t="shared" si="56"/>
        <v>2.0108135102546334E-3</v>
      </c>
      <c r="R332" s="103">
        <f t="shared" si="57"/>
        <v>1.4571935674725449E-3</v>
      </c>
      <c r="S332" s="104">
        <f t="shared" si="58"/>
        <v>974450.28</v>
      </c>
      <c r="T332" s="105">
        <f t="shared" si="59"/>
        <v>232871.19</v>
      </c>
      <c r="U332" s="105">
        <f t="shared" si="60"/>
        <v>349306.78</v>
      </c>
      <c r="V332" s="105">
        <f t="shared" si="61"/>
        <v>353903.18</v>
      </c>
      <c r="W332" s="106">
        <f t="shared" si="62"/>
        <v>1910531.43</v>
      </c>
      <c r="X332" s="94"/>
      <c r="Y332" s="107">
        <f t="shared" si="63"/>
        <v>478366.5</v>
      </c>
      <c r="Z332" s="107">
        <f t="shared" si="64"/>
        <v>478366.5</v>
      </c>
      <c r="AA332" s="107">
        <f t="shared" si="65"/>
        <v>956733</v>
      </c>
    </row>
    <row r="333" spans="1:27" s="19" customFormat="1" ht="26.1" customHeight="1" x14ac:dyDescent="0.2">
      <c r="A333" s="90">
        <v>4803</v>
      </c>
      <c r="B333" s="90" t="s">
        <v>663</v>
      </c>
      <c r="C333" s="84" t="s">
        <v>189</v>
      </c>
      <c r="D333" s="84" t="s">
        <v>26</v>
      </c>
      <c r="E333" s="90" t="s">
        <v>277</v>
      </c>
      <c r="F333" s="100" t="s">
        <v>1547</v>
      </c>
      <c r="G333" s="100">
        <v>675183</v>
      </c>
      <c r="H333" s="100">
        <v>1114985900</v>
      </c>
      <c r="I333" s="91" t="s">
        <v>18</v>
      </c>
      <c r="J333" s="90">
        <v>1004826</v>
      </c>
      <c r="K333" s="91" t="s">
        <v>24</v>
      </c>
      <c r="L333" s="91" t="s">
        <v>25</v>
      </c>
      <c r="M333" s="92">
        <v>15928</v>
      </c>
      <c r="N333" s="92">
        <v>27107</v>
      </c>
      <c r="O333" s="93">
        <v>0.58759729959051166</v>
      </c>
      <c r="P333" s="101">
        <f t="shared" si="55"/>
        <v>15927.999999999998</v>
      </c>
      <c r="Q333" s="102">
        <f t="shared" si="56"/>
        <v>1.2938088301892867E-3</v>
      </c>
      <c r="R333" s="103">
        <f t="shared" si="57"/>
        <v>9.375956026137221E-4</v>
      </c>
      <c r="S333" s="104">
        <f t="shared" si="58"/>
        <v>626986.23</v>
      </c>
      <c r="T333" s="105">
        <f t="shared" si="59"/>
        <v>149835.28</v>
      </c>
      <c r="U333" s="105">
        <f t="shared" si="60"/>
        <v>224752.92</v>
      </c>
      <c r="V333" s="105">
        <f t="shared" si="61"/>
        <v>227710.35</v>
      </c>
      <c r="W333" s="106">
        <f t="shared" si="62"/>
        <v>1229284.78</v>
      </c>
      <c r="X333" s="94"/>
      <c r="Y333" s="107">
        <f t="shared" si="63"/>
        <v>307793.24</v>
      </c>
      <c r="Z333" s="107">
        <f t="shared" si="64"/>
        <v>307793.24</v>
      </c>
      <c r="AA333" s="107">
        <f t="shared" si="65"/>
        <v>615586.48</v>
      </c>
    </row>
    <row r="334" spans="1:27" s="19" customFormat="1" ht="26.1" customHeight="1" x14ac:dyDescent="0.2">
      <c r="A334" s="90">
        <v>4806</v>
      </c>
      <c r="B334" s="90" t="s">
        <v>664</v>
      </c>
      <c r="C334" s="90" t="s">
        <v>665</v>
      </c>
      <c r="D334" s="90" t="s">
        <v>19</v>
      </c>
      <c r="E334" s="90" t="s">
        <v>267</v>
      </c>
      <c r="F334" s="100" t="s">
        <v>29</v>
      </c>
      <c r="G334" s="100">
        <v>676057</v>
      </c>
      <c r="H334" s="100">
        <v>1922083492</v>
      </c>
      <c r="I334" s="91" t="s">
        <v>18</v>
      </c>
      <c r="J334" s="90">
        <v>1012229</v>
      </c>
      <c r="K334" s="91" t="s">
        <v>16</v>
      </c>
      <c r="L334" s="91" t="s">
        <v>17</v>
      </c>
      <c r="M334" s="92">
        <v>14004</v>
      </c>
      <c r="N334" s="92">
        <v>18580</v>
      </c>
      <c r="O334" s="93">
        <v>0.75371367061356298</v>
      </c>
      <c r="P334" s="101">
        <f t="shared" si="55"/>
        <v>14004</v>
      </c>
      <c r="Q334" s="102">
        <f t="shared" si="56"/>
        <v>0</v>
      </c>
      <c r="R334" s="103">
        <f t="shared" si="57"/>
        <v>8.2434008155465638E-4</v>
      </c>
      <c r="S334" s="104">
        <f t="shared" si="58"/>
        <v>0</v>
      </c>
      <c r="T334" s="105">
        <f t="shared" si="59"/>
        <v>131736.14000000001</v>
      </c>
      <c r="U334" s="105">
        <f t="shared" si="60"/>
        <v>197604.21</v>
      </c>
      <c r="V334" s="105">
        <f t="shared" si="61"/>
        <v>0</v>
      </c>
      <c r="W334" s="106">
        <f t="shared" si="62"/>
        <v>329340.34999999998</v>
      </c>
      <c r="X334" s="94"/>
      <c r="Y334" s="107">
        <f t="shared" si="63"/>
        <v>0</v>
      </c>
      <c r="Z334" s="107">
        <f t="shared" si="64"/>
        <v>0</v>
      </c>
      <c r="AA334" s="107">
        <f t="shared" si="65"/>
        <v>0</v>
      </c>
    </row>
    <row r="335" spans="1:27" s="19" customFormat="1" ht="26.1" customHeight="1" x14ac:dyDescent="0.2">
      <c r="A335" s="90">
        <v>4807</v>
      </c>
      <c r="B335" s="90" t="s">
        <v>666</v>
      </c>
      <c r="C335" s="90" t="s">
        <v>667</v>
      </c>
      <c r="D335" s="90" t="s">
        <v>19</v>
      </c>
      <c r="E335" s="90" t="s">
        <v>267</v>
      </c>
      <c r="F335" s="100" t="s">
        <v>29</v>
      </c>
      <c r="G335" s="100">
        <v>675222</v>
      </c>
      <c r="H335" s="100">
        <v>1619593985</v>
      </c>
      <c r="I335" s="91" t="s">
        <v>18</v>
      </c>
      <c r="J335" s="90">
        <v>1031185</v>
      </c>
      <c r="K335" s="91" t="s">
        <v>362</v>
      </c>
      <c r="L335" s="91" t="s">
        <v>25</v>
      </c>
      <c r="M335" s="92">
        <v>1549</v>
      </c>
      <c r="N335" s="92">
        <v>1611</v>
      </c>
      <c r="O335" s="93">
        <v>0.96151458721291128</v>
      </c>
      <c r="P335" s="101">
        <f t="shared" si="55"/>
        <v>18846.166666666668</v>
      </c>
      <c r="Q335" s="102">
        <f t="shared" si="56"/>
        <v>0</v>
      </c>
      <c r="R335" s="103">
        <f t="shared" si="57"/>
        <v>1.1093723626815657E-3</v>
      </c>
      <c r="S335" s="104">
        <f t="shared" si="58"/>
        <v>0</v>
      </c>
      <c r="T335" s="105">
        <f t="shared" si="59"/>
        <v>177286.58</v>
      </c>
      <c r="U335" s="105">
        <f t="shared" si="60"/>
        <v>265929.87</v>
      </c>
      <c r="V335" s="105">
        <f t="shared" si="61"/>
        <v>0</v>
      </c>
      <c r="W335" s="106">
        <f t="shared" si="62"/>
        <v>443216.44999999995</v>
      </c>
      <c r="X335" s="94"/>
      <c r="Y335" s="107">
        <f t="shared" si="63"/>
        <v>0</v>
      </c>
      <c r="Z335" s="107">
        <f t="shared" si="64"/>
        <v>0</v>
      </c>
      <c r="AA335" s="107">
        <f t="shared" si="65"/>
        <v>0</v>
      </c>
    </row>
    <row r="336" spans="1:27" s="19" customFormat="1" ht="26.1" customHeight="1" x14ac:dyDescent="0.2">
      <c r="A336" s="90">
        <v>4811</v>
      </c>
      <c r="B336" s="90" t="s">
        <v>668</v>
      </c>
      <c r="C336" s="90" t="s">
        <v>541</v>
      </c>
      <c r="D336" s="90" t="s">
        <v>26</v>
      </c>
      <c r="E336" s="90" t="s">
        <v>29</v>
      </c>
      <c r="F336" s="100" t="s">
        <v>29</v>
      </c>
      <c r="G336" s="100">
        <v>675423</v>
      </c>
      <c r="H336" s="100">
        <v>1326436189</v>
      </c>
      <c r="I336" s="91" t="s">
        <v>18</v>
      </c>
      <c r="J336" s="90">
        <v>1026516</v>
      </c>
      <c r="K336" s="91" t="s">
        <v>16</v>
      </c>
      <c r="L336" s="91" t="s">
        <v>17</v>
      </c>
      <c r="M336" s="92">
        <v>29618</v>
      </c>
      <c r="N336" s="92">
        <v>34565</v>
      </c>
      <c r="O336" s="93">
        <v>0.85687834514682482</v>
      </c>
      <c r="P336" s="101">
        <f t="shared" si="55"/>
        <v>29618</v>
      </c>
      <c r="Q336" s="102">
        <f t="shared" si="56"/>
        <v>2.4058280972216409E-3</v>
      </c>
      <c r="R336" s="103">
        <f t="shared" si="57"/>
        <v>1.7434521947647681E-3</v>
      </c>
      <c r="S336" s="104">
        <f t="shared" si="58"/>
        <v>1165876.33</v>
      </c>
      <c r="T336" s="105">
        <f t="shared" si="59"/>
        <v>278617.61</v>
      </c>
      <c r="U336" s="105">
        <f t="shared" si="60"/>
        <v>417926.41</v>
      </c>
      <c r="V336" s="105">
        <f t="shared" si="61"/>
        <v>423425.75</v>
      </c>
      <c r="W336" s="106">
        <f t="shared" si="62"/>
        <v>2285846.0999999996</v>
      </c>
      <c r="X336" s="94"/>
      <c r="Y336" s="107">
        <f t="shared" si="63"/>
        <v>572339.29</v>
      </c>
      <c r="Z336" s="107">
        <f t="shared" si="64"/>
        <v>572339.29</v>
      </c>
      <c r="AA336" s="107">
        <f t="shared" si="65"/>
        <v>1144678.58</v>
      </c>
    </row>
    <row r="337" spans="1:27" s="19" customFormat="1" ht="26.1" customHeight="1" x14ac:dyDescent="0.2">
      <c r="A337" s="90">
        <v>4813</v>
      </c>
      <c r="B337" s="90" t="s">
        <v>669</v>
      </c>
      <c r="C337" s="84" t="s">
        <v>92</v>
      </c>
      <c r="D337" s="84" t="s">
        <v>26</v>
      </c>
      <c r="E337" s="90" t="s">
        <v>556</v>
      </c>
      <c r="F337" s="100" t="s">
        <v>29</v>
      </c>
      <c r="G337" s="100">
        <v>455643</v>
      </c>
      <c r="H337" s="100">
        <v>1447907878</v>
      </c>
      <c r="I337" s="91" t="s">
        <v>18</v>
      </c>
      <c r="J337" s="90">
        <v>1014143</v>
      </c>
      <c r="K337" s="91" t="s">
        <v>24</v>
      </c>
      <c r="L337" s="91" t="s">
        <v>25</v>
      </c>
      <c r="M337" s="92">
        <v>24269</v>
      </c>
      <c r="N337" s="92">
        <v>36908</v>
      </c>
      <c r="O337" s="93">
        <v>0.65755391784978867</v>
      </c>
      <c r="P337" s="101">
        <f t="shared" si="55"/>
        <v>24269</v>
      </c>
      <c r="Q337" s="102">
        <f t="shared" si="56"/>
        <v>1.9713364201320821E-3</v>
      </c>
      <c r="R337" s="103">
        <f t="shared" si="57"/>
        <v>1.4285853641281031E-3</v>
      </c>
      <c r="S337" s="104">
        <f t="shared" si="58"/>
        <v>955319.49</v>
      </c>
      <c r="T337" s="105">
        <f t="shared" si="59"/>
        <v>228299.37</v>
      </c>
      <c r="U337" s="105">
        <f t="shared" si="60"/>
        <v>342449.05</v>
      </c>
      <c r="V337" s="105">
        <f t="shared" si="61"/>
        <v>346955.21</v>
      </c>
      <c r="W337" s="106">
        <f t="shared" si="62"/>
        <v>1873023.1199999999</v>
      </c>
      <c r="X337" s="94"/>
      <c r="Y337" s="107">
        <f t="shared" si="63"/>
        <v>468975.02</v>
      </c>
      <c r="Z337" s="107">
        <f t="shared" si="64"/>
        <v>468975.02</v>
      </c>
      <c r="AA337" s="107">
        <f t="shared" si="65"/>
        <v>937950.04</v>
      </c>
    </row>
    <row r="338" spans="1:27" s="19" customFormat="1" ht="26.1" customHeight="1" x14ac:dyDescent="0.2">
      <c r="A338" s="90">
        <v>4814</v>
      </c>
      <c r="B338" s="90" t="s">
        <v>670</v>
      </c>
      <c r="C338" s="90" t="s">
        <v>252</v>
      </c>
      <c r="D338" s="90" t="s">
        <v>26</v>
      </c>
      <c r="E338" s="90" t="s">
        <v>37</v>
      </c>
      <c r="F338" s="100" t="s">
        <v>37</v>
      </c>
      <c r="G338" s="100">
        <v>455606</v>
      </c>
      <c r="H338" s="100">
        <v>1316341407</v>
      </c>
      <c r="I338" s="91" t="s">
        <v>18</v>
      </c>
      <c r="J338" s="90">
        <v>1026285</v>
      </c>
      <c r="K338" s="91" t="s">
        <v>24</v>
      </c>
      <c r="L338" s="91" t="s">
        <v>25</v>
      </c>
      <c r="M338" s="92">
        <v>49026</v>
      </c>
      <c r="N338" s="92">
        <v>54269</v>
      </c>
      <c r="O338" s="93">
        <v>0.90338867493412445</v>
      </c>
      <c r="P338" s="101">
        <f t="shared" si="55"/>
        <v>49026</v>
      </c>
      <c r="Q338" s="102">
        <f t="shared" si="56"/>
        <v>3.9823123875477135E-3</v>
      </c>
      <c r="R338" s="103">
        <f t="shared" si="57"/>
        <v>2.8858966608325178E-3</v>
      </c>
      <c r="S338" s="104">
        <f t="shared" si="58"/>
        <v>1929848.49</v>
      </c>
      <c r="T338" s="105">
        <f t="shared" si="59"/>
        <v>461189.37</v>
      </c>
      <c r="U338" s="105">
        <f t="shared" si="60"/>
        <v>691784.06</v>
      </c>
      <c r="V338" s="105">
        <f t="shared" si="61"/>
        <v>700886.98</v>
      </c>
      <c r="W338" s="106">
        <f t="shared" si="62"/>
        <v>3783708.9</v>
      </c>
      <c r="X338" s="94"/>
      <c r="Y338" s="107">
        <f t="shared" si="63"/>
        <v>947380.17</v>
      </c>
      <c r="Z338" s="107">
        <f t="shared" si="64"/>
        <v>947380.17</v>
      </c>
      <c r="AA338" s="107">
        <f t="shared" si="65"/>
        <v>1894760.34</v>
      </c>
    </row>
    <row r="339" spans="1:27" s="19" customFormat="1" ht="26.1" customHeight="1" x14ac:dyDescent="0.2">
      <c r="A339" s="90">
        <v>4815</v>
      </c>
      <c r="B339" s="90" t="s">
        <v>671</v>
      </c>
      <c r="C339" s="90" t="s">
        <v>44</v>
      </c>
      <c r="D339" s="90" t="s">
        <v>26</v>
      </c>
      <c r="E339" s="90" t="s">
        <v>45</v>
      </c>
      <c r="F339" s="100" t="s">
        <v>1545</v>
      </c>
      <c r="G339" s="100">
        <v>675932</v>
      </c>
      <c r="H339" s="100">
        <v>1215925920</v>
      </c>
      <c r="I339" s="91" t="s">
        <v>18</v>
      </c>
      <c r="J339" s="90">
        <v>1026044</v>
      </c>
      <c r="K339" s="91" t="s">
        <v>24</v>
      </c>
      <c r="L339" s="91" t="s">
        <v>25</v>
      </c>
      <c r="M339" s="92">
        <v>23271</v>
      </c>
      <c r="N339" s="92">
        <v>33538</v>
      </c>
      <c r="O339" s="93">
        <v>0.69386964040789556</v>
      </c>
      <c r="P339" s="101">
        <f t="shared" si="55"/>
        <v>23271</v>
      </c>
      <c r="Q339" s="102">
        <f t="shared" si="56"/>
        <v>1.890270296794004E-3</v>
      </c>
      <c r="R339" s="103">
        <f t="shared" si="57"/>
        <v>1.3698384774249077E-3</v>
      </c>
      <c r="S339" s="104">
        <f t="shared" si="58"/>
        <v>916034.44</v>
      </c>
      <c r="T339" s="105">
        <f t="shared" si="59"/>
        <v>218911.15</v>
      </c>
      <c r="U339" s="105">
        <f t="shared" si="60"/>
        <v>328366.71999999997</v>
      </c>
      <c r="V339" s="105">
        <f t="shared" si="61"/>
        <v>332687.57</v>
      </c>
      <c r="W339" s="106">
        <f t="shared" si="62"/>
        <v>1795999.88</v>
      </c>
      <c r="X339" s="94"/>
      <c r="Y339" s="107">
        <f t="shared" si="63"/>
        <v>449689.63</v>
      </c>
      <c r="Z339" s="107">
        <f t="shared" si="64"/>
        <v>449689.63</v>
      </c>
      <c r="AA339" s="107">
        <f t="shared" si="65"/>
        <v>899379.26</v>
      </c>
    </row>
    <row r="340" spans="1:27" s="19" customFormat="1" ht="26.1" customHeight="1" x14ac:dyDescent="0.2">
      <c r="A340" s="90">
        <v>4817</v>
      </c>
      <c r="B340" s="90" t="s">
        <v>672</v>
      </c>
      <c r="C340" s="90" t="s">
        <v>23</v>
      </c>
      <c r="D340" s="90" t="s">
        <v>26</v>
      </c>
      <c r="E340" s="90" t="s">
        <v>366</v>
      </c>
      <c r="F340" s="100" t="s">
        <v>1547</v>
      </c>
      <c r="G340" s="100">
        <v>675554</v>
      </c>
      <c r="H340" s="100">
        <v>1932517190</v>
      </c>
      <c r="I340" s="91" t="s">
        <v>18</v>
      </c>
      <c r="J340" s="90">
        <v>1026241</v>
      </c>
      <c r="K340" s="91" t="s">
        <v>24</v>
      </c>
      <c r="L340" s="91" t="s">
        <v>25</v>
      </c>
      <c r="M340" s="92">
        <v>9947</v>
      </c>
      <c r="N340" s="92">
        <v>17560</v>
      </c>
      <c r="O340" s="93">
        <v>0.56645785876993171</v>
      </c>
      <c r="P340" s="101">
        <f t="shared" si="55"/>
        <v>9947</v>
      </c>
      <c r="Q340" s="102">
        <f t="shared" si="56"/>
        <v>8.0798069022431165E-4</v>
      </c>
      <c r="R340" s="103">
        <f t="shared" si="57"/>
        <v>5.8552633470609591E-4</v>
      </c>
      <c r="S340" s="104">
        <f t="shared" si="58"/>
        <v>391551.48</v>
      </c>
      <c r="T340" s="105">
        <f t="shared" si="59"/>
        <v>93571.79</v>
      </c>
      <c r="U340" s="105">
        <f t="shared" si="60"/>
        <v>140357.69</v>
      </c>
      <c r="V340" s="105">
        <f t="shared" si="61"/>
        <v>142204.6</v>
      </c>
      <c r="W340" s="106">
        <f t="shared" si="62"/>
        <v>767685.55999999994</v>
      </c>
      <c r="X340" s="94"/>
      <c r="Y340" s="107">
        <f t="shared" si="63"/>
        <v>192216.18</v>
      </c>
      <c r="Z340" s="107">
        <f t="shared" si="64"/>
        <v>192216.18</v>
      </c>
      <c r="AA340" s="107">
        <f t="shared" si="65"/>
        <v>384432.36</v>
      </c>
    </row>
    <row r="341" spans="1:27" s="19" customFormat="1" ht="26.1" customHeight="1" x14ac:dyDescent="0.2">
      <c r="A341" s="90">
        <v>4818</v>
      </c>
      <c r="B341" s="90" t="s">
        <v>673</v>
      </c>
      <c r="C341" s="90" t="s">
        <v>674</v>
      </c>
      <c r="D341" s="90" t="s">
        <v>19</v>
      </c>
      <c r="E341" s="90" t="s">
        <v>63</v>
      </c>
      <c r="F341" s="100" t="s">
        <v>63</v>
      </c>
      <c r="G341" s="100">
        <v>455838</v>
      </c>
      <c r="H341" s="100">
        <v>1407372642</v>
      </c>
      <c r="I341" s="91" t="s">
        <v>18</v>
      </c>
      <c r="J341" s="90">
        <v>1029324</v>
      </c>
      <c r="K341" s="91" t="s">
        <v>16</v>
      </c>
      <c r="L341" s="91" t="s">
        <v>17</v>
      </c>
      <c r="M341" s="92">
        <v>16202</v>
      </c>
      <c r="N341" s="92">
        <v>20701</v>
      </c>
      <c r="O341" s="93">
        <v>0.78266750398531471</v>
      </c>
      <c r="P341" s="101">
        <f t="shared" si="55"/>
        <v>16202</v>
      </c>
      <c r="Q341" s="102">
        <f t="shared" si="56"/>
        <v>0</v>
      </c>
      <c r="R341" s="103">
        <f t="shared" si="57"/>
        <v>9.5372450737993015E-4</v>
      </c>
      <c r="S341" s="104">
        <f t="shared" si="58"/>
        <v>0</v>
      </c>
      <c r="T341" s="105">
        <f t="shared" si="59"/>
        <v>152412.81</v>
      </c>
      <c r="U341" s="105">
        <f t="shared" si="60"/>
        <v>228619.21</v>
      </c>
      <c r="V341" s="105">
        <f t="shared" si="61"/>
        <v>0</v>
      </c>
      <c r="W341" s="106">
        <f t="shared" si="62"/>
        <v>381032.02</v>
      </c>
      <c r="X341" s="94"/>
      <c r="Y341" s="107">
        <f t="shared" si="63"/>
        <v>0</v>
      </c>
      <c r="Z341" s="107">
        <f t="shared" si="64"/>
        <v>0</v>
      </c>
      <c r="AA341" s="107">
        <f t="shared" si="65"/>
        <v>0</v>
      </c>
    </row>
    <row r="342" spans="1:27" s="19" customFormat="1" ht="26.1" customHeight="1" x14ac:dyDescent="0.2">
      <c r="A342" s="90">
        <v>4820</v>
      </c>
      <c r="B342" s="90" t="s">
        <v>675</v>
      </c>
      <c r="C342" s="90" t="s">
        <v>51</v>
      </c>
      <c r="D342" s="90" t="s">
        <v>26</v>
      </c>
      <c r="E342" s="90" t="s">
        <v>163</v>
      </c>
      <c r="F342" s="100" t="s">
        <v>47</v>
      </c>
      <c r="G342" s="100">
        <v>675075</v>
      </c>
      <c r="H342" s="100">
        <v>1396789491</v>
      </c>
      <c r="I342" s="91" t="s">
        <v>18</v>
      </c>
      <c r="J342" s="90">
        <v>1030462</v>
      </c>
      <c r="K342" s="91" t="s">
        <v>52</v>
      </c>
      <c r="L342" s="91" t="s">
        <v>53</v>
      </c>
      <c r="M342" s="92">
        <v>7363</v>
      </c>
      <c r="N342" s="92">
        <v>12141</v>
      </c>
      <c r="O342" s="93">
        <v>0.60645745819948937</v>
      </c>
      <c r="P342" s="101">
        <f t="shared" si="55"/>
        <v>7363</v>
      </c>
      <c r="Q342" s="102">
        <f t="shared" si="56"/>
        <v>5.9808603821469861E-4</v>
      </c>
      <c r="R342" s="103">
        <f t="shared" si="57"/>
        <v>4.3342016712988681E-4</v>
      </c>
      <c r="S342" s="104">
        <f t="shared" si="58"/>
        <v>289835.48</v>
      </c>
      <c r="T342" s="105">
        <f t="shared" si="59"/>
        <v>69264.009999999995</v>
      </c>
      <c r="U342" s="105">
        <f t="shared" si="60"/>
        <v>103896.02</v>
      </c>
      <c r="V342" s="105">
        <f t="shared" si="61"/>
        <v>105263.14</v>
      </c>
      <c r="W342" s="106">
        <f t="shared" si="62"/>
        <v>568258.65</v>
      </c>
      <c r="X342" s="94"/>
      <c r="Y342" s="107">
        <f t="shared" si="63"/>
        <v>142282.87</v>
      </c>
      <c r="Z342" s="107">
        <f t="shared" si="64"/>
        <v>142282.87</v>
      </c>
      <c r="AA342" s="107">
        <f t="shared" si="65"/>
        <v>284565.74</v>
      </c>
    </row>
    <row r="343" spans="1:27" s="19" customFormat="1" ht="26.1" customHeight="1" x14ac:dyDescent="0.2">
      <c r="A343" s="90">
        <v>4823</v>
      </c>
      <c r="B343" s="90" t="s">
        <v>676</v>
      </c>
      <c r="C343" s="90" t="s">
        <v>677</v>
      </c>
      <c r="D343" s="90" t="s">
        <v>19</v>
      </c>
      <c r="E343" s="90" t="s">
        <v>29</v>
      </c>
      <c r="F343" s="100" t="s">
        <v>29</v>
      </c>
      <c r="G343" s="100">
        <v>675231</v>
      </c>
      <c r="H343" s="100">
        <v>1598282139</v>
      </c>
      <c r="I343" s="91" t="s">
        <v>18</v>
      </c>
      <c r="J343" s="90">
        <v>1028997</v>
      </c>
      <c r="K343" s="91" t="s">
        <v>16</v>
      </c>
      <c r="L343" s="91" t="s">
        <v>17</v>
      </c>
      <c r="M343" s="92">
        <v>18248</v>
      </c>
      <c r="N343" s="92">
        <v>24406</v>
      </c>
      <c r="O343" s="93">
        <v>0.74768499549291156</v>
      </c>
      <c r="P343" s="101">
        <f t="shared" si="55"/>
        <v>18248</v>
      </c>
      <c r="Q343" s="102">
        <f t="shared" si="56"/>
        <v>0</v>
      </c>
      <c r="R343" s="103">
        <f t="shared" si="57"/>
        <v>1.074161511583074E-3</v>
      </c>
      <c r="S343" s="104">
        <f t="shared" si="58"/>
        <v>0</v>
      </c>
      <c r="T343" s="105">
        <f t="shared" si="59"/>
        <v>171659.6</v>
      </c>
      <c r="U343" s="105">
        <f t="shared" si="60"/>
        <v>257489.4</v>
      </c>
      <c r="V343" s="105">
        <f t="shared" si="61"/>
        <v>0</v>
      </c>
      <c r="W343" s="106">
        <f t="shared" si="62"/>
        <v>429149</v>
      </c>
      <c r="X343" s="94"/>
      <c r="Y343" s="107">
        <f t="shared" si="63"/>
        <v>0</v>
      </c>
      <c r="Z343" s="107">
        <f t="shared" si="64"/>
        <v>0</v>
      </c>
      <c r="AA343" s="107">
        <f t="shared" si="65"/>
        <v>0</v>
      </c>
    </row>
    <row r="344" spans="1:27" s="19" customFormat="1" ht="26.1" customHeight="1" x14ac:dyDescent="0.2">
      <c r="A344" s="90">
        <v>4826</v>
      </c>
      <c r="B344" s="90" t="s">
        <v>678</v>
      </c>
      <c r="C344" s="90" t="s">
        <v>679</v>
      </c>
      <c r="D344" s="90" t="s">
        <v>19</v>
      </c>
      <c r="E344" s="90" t="s">
        <v>29</v>
      </c>
      <c r="F344" s="100" t="s">
        <v>29</v>
      </c>
      <c r="G344" s="100">
        <v>67647</v>
      </c>
      <c r="H344" s="100">
        <v>1326618653</v>
      </c>
      <c r="I344" s="91" t="s">
        <v>18</v>
      </c>
      <c r="J344" s="90">
        <v>1030388</v>
      </c>
      <c r="K344" s="91" t="s">
        <v>16</v>
      </c>
      <c r="L344" s="91" t="s">
        <v>17</v>
      </c>
      <c r="M344" s="92">
        <v>17378</v>
      </c>
      <c r="N344" s="92">
        <v>20605</v>
      </c>
      <c r="O344" s="93">
        <v>0.84338752729919919</v>
      </c>
      <c r="P344" s="101">
        <f t="shared" si="55"/>
        <v>17378</v>
      </c>
      <c r="Q344" s="102">
        <f t="shared" si="56"/>
        <v>0</v>
      </c>
      <c r="R344" s="103">
        <f t="shared" si="57"/>
        <v>1.0229492957195671E-3</v>
      </c>
      <c r="S344" s="104">
        <f t="shared" si="58"/>
        <v>0</v>
      </c>
      <c r="T344" s="105">
        <f t="shared" si="59"/>
        <v>163475.48000000001</v>
      </c>
      <c r="U344" s="105">
        <f t="shared" si="60"/>
        <v>245213.22</v>
      </c>
      <c r="V344" s="105">
        <f t="shared" si="61"/>
        <v>0</v>
      </c>
      <c r="W344" s="106">
        <f t="shared" si="62"/>
        <v>408688.7</v>
      </c>
      <c r="X344" s="94"/>
      <c r="Y344" s="107">
        <f t="shared" si="63"/>
        <v>0</v>
      </c>
      <c r="Z344" s="107">
        <f t="shared" si="64"/>
        <v>0</v>
      </c>
      <c r="AA344" s="107">
        <f t="shared" si="65"/>
        <v>0</v>
      </c>
    </row>
    <row r="345" spans="1:27" s="19" customFormat="1" ht="26.1" customHeight="1" x14ac:dyDescent="0.2">
      <c r="A345" s="90">
        <v>4830</v>
      </c>
      <c r="B345" s="90" t="s">
        <v>680</v>
      </c>
      <c r="C345" s="90" t="s">
        <v>681</v>
      </c>
      <c r="D345" s="90" t="s">
        <v>19</v>
      </c>
      <c r="E345" s="90" t="s">
        <v>107</v>
      </c>
      <c r="F345" s="100" t="s">
        <v>1547</v>
      </c>
      <c r="G345" s="100">
        <v>675271</v>
      </c>
      <c r="H345" s="100">
        <v>1265033203</v>
      </c>
      <c r="I345" s="90" t="s">
        <v>528</v>
      </c>
      <c r="J345" s="95">
        <v>1012068</v>
      </c>
      <c r="K345" s="91">
        <v>43101</v>
      </c>
      <c r="L345" s="91">
        <v>43465</v>
      </c>
      <c r="M345" s="92">
        <v>14619</v>
      </c>
      <c r="N345" s="92">
        <v>18355</v>
      </c>
      <c r="O345" s="93">
        <v>0.7964587305911196</v>
      </c>
      <c r="P345" s="101">
        <f t="shared" si="55"/>
        <v>14659.162087912087</v>
      </c>
      <c r="Q345" s="102">
        <f t="shared" si="56"/>
        <v>0</v>
      </c>
      <c r="R345" s="103">
        <f t="shared" si="57"/>
        <v>8.6290594623481692E-4</v>
      </c>
      <c r="S345" s="104">
        <f t="shared" si="58"/>
        <v>0</v>
      </c>
      <c r="T345" s="105">
        <f t="shared" si="59"/>
        <v>137899.26999999999</v>
      </c>
      <c r="U345" s="105">
        <f t="shared" si="60"/>
        <v>206848.91</v>
      </c>
      <c r="V345" s="105">
        <f t="shared" si="61"/>
        <v>0</v>
      </c>
      <c r="W345" s="106">
        <f t="shared" si="62"/>
        <v>344748.18</v>
      </c>
      <c r="X345" s="94"/>
      <c r="Y345" s="107">
        <f t="shared" si="63"/>
        <v>0</v>
      </c>
      <c r="Z345" s="107">
        <f t="shared" si="64"/>
        <v>0</v>
      </c>
      <c r="AA345" s="107">
        <f t="shared" si="65"/>
        <v>0</v>
      </c>
    </row>
    <row r="346" spans="1:27" s="19" customFormat="1" ht="26.1" customHeight="1" x14ac:dyDescent="0.2">
      <c r="A346" s="90">
        <v>4831</v>
      </c>
      <c r="B346" s="90" t="s">
        <v>682</v>
      </c>
      <c r="C346" s="90" t="s">
        <v>149</v>
      </c>
      <c r="D346" s="90" t="s">
        <v>26</v>
      </c>
      <c r="E346" s="90" t="s">
        <v>431</v>
      </c>
      <c r="F346" s="100" t="s">
        <v>29</v>
      </c>
      <c r="G346" s="100">
        <v>676298</v>
      </c>
      <c r="H346" s="100">
        <v>1245214642</v>
      </c>
      <c r="I346" s="91" t="s">
        <v>18</v>
      </c>
      <c r="J346" s="90">
        <v>1028648</v>
      </c>
      <c r="K346" s="91" t="s">
        <v>16</v>
      </c>
      <c r="L346" s="91" t="s">
        <v>17</v>
      </c>
      <c r="M346" s="92">
        <v>9090</v>
      </c>
      <c r="N346" s="92">
        <v>16334</v>
      </c>
      <c r="O346" s="93">
        <v>0.55650789763683117</v>
      </c>
      <c r="P346" s="101">
        <f t="shared" si="55"/>
        <v>9090</v>
      </c>
      <c r="Q346" s="102">
        <f t="shared" si="56"/>
        <v>7.3836779673660331E-4</v>
      </c>
      <c r="R346" s="103">
        <f t="shared" si="57"/>
        <v>5.3507935884974478E-4</v>
      </c>
      <c r="S346" s="104">
        <f t="shared" si="58"/>
        <v>357816.73</v>
      </c>
      <c r="T346" s="105">
        <f t="shared" si="59"/>
        <v>85509.96</v>
      </c>
      <c r="U346" s="105">
        <f t="shared" si="60"/>
        <v>128264.94</v>
      </c>
      <c r="V346" s="105">
        <f t="shared" si="61"/>
        <v>129952.73</v>
      </c>
      <c r="W346" s="106">
        <f t="shared" si="62"/>
        <v>701544.36</v>
      </c>
      <c r="X346" s="94"/>
      <c r="Y346" s="107">
        <f t="shared" si="63"/>
        <v>175655.48</v>
      </c>
      <c r="Z346" s="107">
        <f t="shared" si="64"/>
        <v>175655.48</v>
      </c>
      <c r="AA346" s="107">
        <f t="shared" si="65"/>
        <v>351310.96</v>
      </c>
    </row>
    <row r="347" spans="1:27" s="19" customFormat="1" ht="26.1" customHeight="1" x14ac:dyDescent="0.2">
      <c r="A347" s="90">
        <v>4832</v>
      </c>
      <c r="B347" s="90" t="s">
        <v>683</v>
      </c>
      <c r="C347" s="90" t="s">
        <v>149</v>
      </c>
      <c r="D347" s="90" t="s">
        <v>26</v>
      </c>
      <c r="E347" s="90" t="s">
        <v>114</v>
      </c>
      <c r="F347" s="100" t="s">
        <v>47</v>
      </c>
      <c r="G347" s="100">
        <v>675277</v>
      </c>
      <c r="H347" s="100">
        <v>1588785992</v>
      </c>
      <c r="I347" s="91" t="s">
        <v>18</v>
      </c>
      <c r="J347" s="90">
        <v>1028533</v>
      </c>
      <c r="K347" s="91" t="s">
        <v>16</v>
      </c>
      <c r="L347" s="91" t="s">
        <v>17</v>
      </c>
      <c r="M347" s="92">
        <v>6289</v>
      </c>
      <c r="N347" s="92">
        <v>15726</v>
      </c>
      <c r="O347" s="93">
        <v>0.39991097545466109</v>
      </c>
      <c r="P347" s="101">
        <f t="shared" si="55"/>
        <v>6289.0000000000009</v>
      </c>
      <c r="Q347" s="102">
        <f t="shared" si="56"/>
        <v>5.1084654275869077E-4</v>
      </c>
      <c r="R347" s="103">
        <f t="shared" si="57"/>
        <v>3.7019956961562657E-4</v>
      </c>
      <c r="S347" s="104">
        <f t="shared" si="58"/>
        <v>247558.79</v>
      </c>
      <c r="T347" s="105">
        <f t="shared" si="59"/>
        <v>59160.85</v>
      </c>
      <c r="U347" s="105">
        <f t="shared" si="60"/>
        <v>88741.28</v>
      </c>
      <c r="V347" s="105">
        <f t="shared" si="61"/>
        <v>89908.99</v>
      </c>
      <c r="W347" s="106">
        <f t="shared" si="62"/>
        <v>485369.91000000003</v>
      </c>
      <c r="X347" s="94"/>
      <c r="Y347" s="107">
        <f t="shared" si="63"/>
        <v>121528.86</v>
      </c>
      <c r="Z347" s="107">
        <f t="shared" si="64"/>
        <v>121528.86</v>
      </c>
      <c r="AA347" s="107">
        <f t="shared" si="65"/>
        <v>243057.72</v>
      </c>
    </row>
    <row r="348" spans="1:27" s="19" customFormat="1" ht="26.1" customHeight="1" x14ac:dyDescent="0.2">
      <c r="A348" s="90">
        <v>4833</v>
      </c>
      <c r="B348" s="90" t="s">
        <v>684</v>
      </c>
      <c r="C348" s="90" t="s">
        <v>32</v>
      </c>
      <c r="D348" s="90" t="s">
        <v>26</v>
      </c>
      <c r="E348" s="90" t="s">
        <v>74</v>
      </c>
      <c r="F348" s="100" t="s">
        <v>63</v>
      </c>
      <c r="G348" s="100">
        <v>675309</v>
      </c>
      <c r="H348" s="100">
        <v>1437270865</v>
      </c>
      <c r="I348" s="91" t="s">
        <v>18</v>
      </c>
      <c r="J348" s="90">
        <v>1026678</v>
      </c>
      <c r="K348" s="91" t="s">
        <v>34</v>
      </c>
      <c r="L348" s="91" t="s">
        <v>35</v>
      </c>
      <c r="M348" s="92">
        <v>20713</v>
      </c>
      <c r="N348" s="92">
        <v>27721</v>
      </c>
      <c r="O348" s="93">
        <v>0.74719526712600559</v>
      </c>
      <c r="P348" s="101">
        <f t="shared" si="55"/>
        <v>20713</v>
      </c>
      <c r="Q348" s="102">
        <f t="shared" si="56"/>
        <v>1.6824875878773669E-3</v>
      </c>
      <c r="R348" s="103">
        <f t="shared" si="57"/>
        <v>1.2192627898630103E-3</v>
      </c>
      <c r="S348" s="104">
        <f t="shared" si="58"/>
        <v>815341.9</v>
      </c>
      <c r="T348" s="105">
        <f t="shared" si="59"/>
        <v>194847.95</v>
      </c>
      <c r="U348" s="105">
        <f t="shared" si="60"/>
        <v>292271.92</v>
      </c>
      <c r="V348" s="105">
        <f t="shared" si="61"/>
        <v>296117.82</v>
      </c>
      <c r="W348" s="106">
        <f t="shared" si="62"/>
        <v>1598579.59</v>
      </c>
      <c r="X348" s="94"/>
      <c r="Y348" s="107">
        <f t="shared" si="63"/>
        <v>400258.75</v>
      </c>
      <c r="Z348" s="107">
        <f t="shared" si="64"/>
        <v>400258.75</v>
      </c>
      <c r="AA348" s="107">
        <f t="shared" si="65"/>
        <v>800517.5</v>
      </c>
    </row>
    <row r="349" spans="1:27" s="19" customFormat="1" ht="26.1" customHeight="1" x14ac:dyDescent="0.2">
      <c r="A349" s="90">
        <v>4835</v>
      </c>
      <c r="B349" s="90" t="s">
        <v>685</v>
      </c>
      <c r="C349" s="90" t="s">
        <v>211</v>
      </c>
      <c r="D349" s="90" t="s">
        <v>26</v>
      </c>
      <c r="E349" s="90" t="s">
        <v>318</v>
      </c>
      <c r="F349" s="100" t="s">
        <v>1545</v>
      </c>
      <c r="G349" s="100">
        <v>675326</v>
      </c>
      <c r="H349" s="100">
        <v>1346540267</v>
      </c>
      <c r="I349" s="91" t="s">
        <v>18</v>
      </c>
      <c r="J349" s="90">
        <v>1019486</v>
      </c>
      <c r="K349" s="91" t="s">
        <v>24</v>
      </c>
      <c r="L349" s="91" t="s">
        <v>25</v>
      </c>
      <c r="M349" s="92">
        <v>12556</v>
      </c>
      <c r="N349" s="92">
        <v>22876</v>
      </c>
      <c r="O349" s="93">
        <v>0.54887218045112784</v>
      </c>
      <c r="P349" s="101">
        <f t="shared" si="55"/>
        <v>12556</v>
      </c>
      <c r="Q349" s="102">
        <f t="shared" si="56"/>
        <v>1.0199060567464017E-3</v>
      </c>
      <c r="R349" s="103">
        <f t="shared" si="57"/>
        <v>7.3910411768068158E-4</v>
      </c>
      <c r="S349" s="104">
        <f t="shared" si="58"/>
        <v>494251.57</v>
      </c>
      <c r="T349" s="105">
        <f t="shared" si="59"/>
        <v>118114.75</v>
      </c>
      <c r="U349" s="105">
        <f t="shared" si="60"/>
        <v>177172.13</v>
      </c>
      <c r="V349" s="105">
        <f t="shared" si="61"/>
        <v>179503.47</v>
      </c>
      <c r="W349" s="106">
        <f t="shared" si="62"/>
        <v>969041.92000000004</v>
      </c>
      <c r="X349" s="94"/>
      <c r="Y349" s="107">
        <f t="shared" si="63"/>
        <v>242632.59</v>
      </c>
      <c r="Z349" s="107">
        <f t="shared" si="64"/>
        <v>242632.59</v>
      </c>
      <c r="AA349" s="107">
        <f t="shared" si="65"/>
        <v>485265.18</v>
      </c>
    </row>
    <row r="350" spans="1:27" s="19" customFormat="1" ht="26.1" customHeight="1" x14ac:dyDescent="0.2">
      <c r="A350" s="90">
        <v>4837</v>
      </c>
      <c r="B350" s="90" t="s">
        <v>686</v>
      </c>
      <c r="C350" s="90" t="s">
        <v>76</v>
      </c>
      <c r="D350" s="90" t="s">
        <v>26</v>
      </c>
      <c r="E350" s="90" t="s">
        <v>77</v>
      </c>
      <c r="F350" s="100" t="s">
        <v>1546</v>
      </c>
      <c r="G350" s="100">
        <v>455478</v>
      </c>
      <c r="H350" s="100">
        <v>1669880118</v>
      </c>
      <c r="I350" s="91" t="s">
        <v>18</v>
      </c>
      <c r="J350" s="90">
        <v>1026234</v>
      </c>
      <c r="K350" s="91" t="s">
        <v>24</v>
      </c>
      <c r="L350" s="91" t="s">
        <v>25</v>
      </c>
      <c r="M350" s="92">
        <v>16908</v>
      </c>
      <c r="N350" s="92">
        <v>22942</v>
      </c>
      <c r="O350" s="93">
        <v>0.73698892860256293</v>
      </c>
      <c r="P350" s="101">
        <f t="shared" si="55"/>
        <v>16908</v>
      </c>
      <c r="Q350" s="102">
        <f t="shared" si="56"/>
        <v>1.3734128390783815E-3</v>
      </c>
      <c r="R350" s="103">
        <f t="shared" si="57"/>
        <v>9.9528292623008645E-4</v>
      </c>
      <c r="S350" s="104">
        <f t="shared" si="58"/>
        <v>665562.73</v>
      </c>
      <c r="T350" s="105">
        <f t="shared" si="59"/>
        <v>159054.17000000001</v>
      </c>
      <c r="U350" s="105">
        <f t="shared" si="60"/>
        <v>238581.26</v>
      </c>
      <c r="V350" s="105">
        <f t="shared" si="61"/>
        <v>241720.66</v>
      </c>
      <c r="W350" s="106">
        <f t="shared" si="62"/>
        <v>1304918.82</v>
      </c>
      <c r="X350" s="94"/>
      <c r="Y350" s="107">
        <f t="shared" si="63"/>
        <v>326730.78999999998</v>
      </c>
      <c r="Z350" s="107">
        <f t="shared" si="64"/>
        <v>326730.78999999998</v>
      </c>
      <c r="AA350" s="107">
        <f t="shared" si="65"/>
        <v>653461.57999999996</v>
      </c>
    </row>
    <row r="351" spans="1:27" s="19" customFormat="1" ht="26.1" customHeight="1" x14ac:dyDescent="0.2">
      <c r="A351" s="90">
        <v>4842</v>
      </c>
      <c r="B351" s="90" t="s">
        <v>687</v>
      </c>
      <c r="C351" s="90" t="s">
        <v>688</v>
      </c>
      <c r="D351" s="90" t="s">
        <v>19</v>
      </c>
      <c r="E351" s="90" t="s">
        <v>244</v>
      </c>
      <c r="F351" s="100" t="s">
        <v>29</v>
      </c>
      <c r="G351" s="100">
        <v>675556</v>
      </c>
      <c r="H351" s="100">
        <v>1922692730</v>
      </c>
      <c r="I351" s="91" t="s">
        <v>18</v>
      </c>
      <c r="J351" s="90">
        <v>1026301</v>
      </c>
      <c r="K351" s="91" t="s">
        <v>24</v>
      </c>
      <c r="L351" s="91" t="s">
        <v>25</v>
      </c>
      <c r="M351" s="92">
        <v>21885</v>
      </c>
      <c r="N351" s="92">
        <v>29858</v>
      </c>
      <c r="O351" s="93">
        <v>0.73296938843860937</v>
      </c>
      <c r="P351" s="101">
        <f t="shared" si="55"/>
        <v>21885</v>
      </c>
      <c r="Q351" s="102">
        <f t="shared" si="56"/>
        <v>0</v>
      </c>
      <c r="R351" s="103">
        <f t="shared" si="57"/>
        <v>1.2882521197389071E-3</v>
      </c>
      <c r="S351" s="104">
        <f t="shared" si="58"/>
        <v>0</v>
      </c>
      <c r="T351" s="105">
        <f t="shared" si="59"/>
        <v>205872.99</v>
      </c>
      <c r="U351" s="105">
        <f t="shared" si="60"/>
        <v>308809.49</v>
      </c>
      <c r="V351" s="105">
        <f t="shared" si="61"/>
        <v>0</v>
      </c>
      <c r="W351" s="106">
        <f t="shared" si="62"/>
        <v>514682.48</v>
      </c>
      <c r="X351" s="94"/>
      <c r="Y351" s="107">
        <f t="shared" si="63"/>
        <v>0</v>
      </c>
      <c r="Z351" s="107">
        <f t="shared" si="64"/>
        <v>0</v>
      </c>
      <c r="AA351" s="107">
        <f t="shared" si="65"/>
        <v>0</v>
      </c>
    </row>
    <row r="352" spans="1:27" s="19" customFormat="1" ht="26.1" customHeight="1" x14ac:dyDescent="0.2">
      <c r="A352" s="90">
        <v>4846</v>
      </c>
      <c r="B352" s="90" t="s">
        <v>689</v>
      </c>
      <c r="C352" s="90" t="s">
        <v>44</v>
      </c>
      <c r="D352" s="90" t="s">
        <v>26</v>
      </c>
      <c r="E352" s="90" t="s">
        <v>84</v>
      </c>
      <c r="F352" s="100" t="s">
        <v>36</v>
      </c>
      <c r="G352" s="100">
        <v>675336</v>
      </c>
      <c r="H352" s="100">
        <v>1174729750</v>
      </c>
      <c r="I352" s="91" t="s">
        <v>18</v>
      </c>
      <c r="J352" s="90">
        <v>1028736</v>
      </c>
      <c r="K352" s="91" t="s">
        <v>24</v>
      </c>
      <c r="L352" s="91" t="s">
        <v>25</v>
      </c>
      <c r="M352" s="92">
        <v>15079</v>
      </c>
      <c r="N352" s="92">
        <v>20099</v>
      </c>
      <c r="O352" s="93">
        <v>0.75023633016567992</v>
      </c>
      <c r="P352" s="101">
        <f t="shared" si="55"/>
        <v>15079</v>
      </c>
      <c r="Q352" s="102">
        <f t="shared" si="56"/>
        <v>1.224845765345571E-3</v>
      </c>
      <c r="R352" s="103">
        <f t="shared" si="57"/>
        <v>8.8761954368485167E-4</v>
      </c>
      <c r="S352" s="104">
        <f t="shared" si="58"/>
        <v>593566.38</v>
      </c>
      <c r="T352" s="105">
        <f t="shared" si="59"/>
        <v>141848.70000000001</v>
      </c>
      <c r="U352" s="105">
        <f t="shared" si="60"/>
        <v>212773.06</v>
      </c>
      <c r="V352" s="105">
        <f t="shared" si="61"/>
        <v>215572.85</v>
      </c>
      <c r="W352" s="106">
        <f t="shared" si="62"/>
        <v>1163760.9900000002</v>
      </c>
      <c r="X352" s="94"/>
      <c r="Y352" s="107">
        <f t="shared" si="63"/>
        <v>291387.13</v>
      </c>
      <c r="Z352" s="107">
        <f t="shared" si="64"/>
        <v>291387.13</v>
      </c>
      <c r="AA352" s="107">
        <f t="shared" si="65"/>
        <v>582774.26</v>
      </c>
    </row>
    <row r="353" spans="1:27" s="19" customFormat="1" ht="26.1" customHeight="1" x14ac:dyDescent="0.2">
      <c r="A353" s="90">
        <v>4848</v>
      </c>
      <c r="B353" s="90" t="s">
        <v>690</v>
      </c>
      <c r="C353" s="90" t="s">
        <v>691</v>
      </c>
      <c r="D353" s="90" t="s">
        <v>19</v>
      </c>
      <c r="E353" s="90" t="s">
        <v>62</v>
      </c>
      <c r="F353" s="100" t="s">
        <v>1547</v>
      </c>
      <c r="G353" s="100">
        <v>675958</v>
      </c>
      <c r="H353" s="100">
        <v>1780629279</v>
      </c>
      <c r="I353" s="91" t="s">
        <v>18</v>
      </c>
      <c r="J353" s="90">
        <v>1004288</v>
      </c>
      <c r="K353" s="91" t="s">
        <v>16</v>
      </c>
      <c r="L353" s="91" t="s">
        <v>17</v>
      </c>
      <c r="M353" s="92">
        <v>10877</v>
      </c>
      <c r="N353" s="92">
        <v>16545</v>
      </c>
      <c r="O353" s="93">
        <v>0.65741915986702937</v>
      </c>
      <c r="P353" s="101">
        <f t="shared" si="55"/>
        <v>10877</v>
      </c>
      <c r="Q353" s="102">
        <f t="shared" si="56"/>
        <v>0</v>
      </c>
      <c r="R353" s="103">
        <f t="shared" si="57"/>
        <v>6.4027042752570675E-4</v>
      </c>
      <c r="S353" s="104">
        <f t="shared" si="58"/>
        <v>0</v>
      </c>
      <c r="T353" s="105">
        <f t="shared" si="59"/>
        <v>102320.34</v>
      </c>
      <c r="U353" s="105">
        <f t="shared" si="60"/>
        <v>153480.5</v>
      </c>
      <c r="V353" s="105">
        <f t="shared" si="61"/>
        <v>0</v>
      </c>
      <c r="W353" s="106">
        <f t="shared" si="62"/>
        <v>255800.84</v>
      </c>
      <c r="X353" s="94"/>
      <c r="Y353" s="107">
        <f t="shared" si="63"/>
        <v>0</v>
      </c>
      <c r="Z353" s="107">
        <f t="shared" si="64"/>
        <v>0</v>
      </c>
      <c r="AA353" s="107">
        <f t="shared" si="65"/>
        <v>0</v>
      </c>
    </row>
    <row r="354" spans="1:27" s="19" customFormat="1" ht="26.1" customHeight="1" x14ac:dyDescent="0.2">
      <c r="A354" s="90">
        <v>4851</v>
      </c>
      <c r="B354" s="90" t="s">
        <v>692</v>
      </c>
      <c r="C354" s="90" t="s">
        <v>211</v>
      </c>
      <c r="D354" s="90" t="s">
        <v>26</v>
      </c>
      <c r="E354" s="90" t="s">
        <v>436</v>
      </c>
      <c r="F354" s="100" t="s">
        <v>1546</v>
      </c>
      <c r="G354" s="100">
        <v>675169</v>
      </c>
      <c r="H354" s="100">
        <v>1659970655</v>
      </c>
      <c r="I354" s="91" t="s">
        <v>46</v>
      </c>
      <c r="J354" s="90">
        <v>1004468</v>
      </c>
      <c r="K354" s="91">
        <v>43831</v>
      </c>
      <c r="L354" s="91">
        <v>44135</v>
      </c>
      <c r="M354" s="92">
        <v>7220</v>
      </c>
      <c r="N354" s="92">
        <v>12166</v>
      </c>
      <c r="O354" s="93">
        <v>0.59345717573565671</v>
      </c>
      <c r="P354" s="101">
        <f t="shared" si="55"/>
        <v>8668.75</v>
      </c>
      <c r="Q354" s="102">
        <f t="shared" si="56"/>
        <v>7.0415025720136748E-4</v>
      </c>
      <c r="R354" s="103">
        <f t="shared" si="57"/>
        <v>5.1028263938709853E-4</v>
      </c>
      <c r="S354" s="104">
        <f t="shared" si="58"/>
        <v>341234.74</v>
      </c>
      <c r="T354" s="105">
        <f t="shared" si="59"/>
        <v>81547.25</v>
      </c>
      <c r="U354" s="105">
        <f t="shared" si="60"/>
        <v>122320.87</v>
      </c>
      <c r="V354" s="105">
        <f t="shared" si="61"/>
        <v>123930.45</v>
      </c>
      <c r="W354" s="106">
        <f t="shared" si="62"/>
        <v>669033.30999999994</v>
      </c>
      <c r="X354" s="94"/>
      <c r="Y354" s="107">
        <f t="shared" si="63"/>
        <v>167515.23000000001</v>
      </c>
      <c r="Z354" s="107">
        <f t="shared" si="64"/>
        <v>167515.23000000001</v>
      </c>
      <c r="AA354" s="107">
        <f t="shared" si="65"/>
        <v>335030.46000000002</v>
      </c>
    </row>
    <row r="355" spans="1:27" s="19" customFormat="1" ht="26.1" customHeight="1" x14ac:dyDescent="0.2">
      <c r="A355" s="90">
        <v>4852</v>
      </c>
      <c r="B355" s="90" t="s">
        <v>693</v>
      </c>
      <c r="C355" s="90" t="s">
        <v>252</v>
      </c>
      <c r="D355" s="90" t="s">
        <v>26</v>
      </c>
      <c r="E355" s="90" t="s">
        <v>37</v>
      </c>
      <c r="F355" s="100" t="s">
        <v>37</v>
      </c>
      <c r="G355" s="100">
        <v>455872</v>
      </c>
      <c r="H355" s="100">
        <v>1376977017</v>
      </c>
      <c r="I355" s="91" t="s">
        <v>18</v>
      </c>
      <c r="J355" s="90">
        <v>1025492</v>
      </c>
      <c r="K355" s="91" t="s">
        <v>24</v>
      </c>
      <c r="L355" s="91" t="s">
        <v>25</v>
      </c>
      <c r="M355" s="92">
        <v>18470</v>
      </c>
      <c r="N355" s="92">
        <v>25206</v>
      </c>
      <c r="O355" s="93">
        <v>0.73276204078394036</v>
      </c>
      <c r="P355" s="101">
        <f t="shared" si="55"/>
        <v>18470</v>
      </c>
      <c r="Q355" s="102">
        <f t="shared" si="56"/>
        <v>1.5002918818179387E-3</v>
      </c>
      <c r="R355" s="103">
        <f t="shared" si="57"/>
        <v>1.0872294563206587E-3</v>
      </c>
      <c r="S355" s="104">
        <f t="shared" si="58"/>
        <v>727048.95</v>
      </c>
      <c r="T355" s="105">
        <f t="shared" si="59"/>
        <v>173747.96</v>
      </c>
      <c r="U355" s="105">
        <f t="shared" si="60"/>
        <v>260621.95</v>
      </c>
      <c r="V355" s="105">
        <f t="shared" si="61"/>
        <v>264051.37</v>
      </c>
      <c r="W355" s="106">
        <f t="shared" si="62"/>
        <v>1425470.23</v>
      </c>
      <c r="X355" s="94"/>
      <c r="Y355" s="107">
        <f t="shared" si="63"/>
        <v>356914.94</v>
      </c>
      <c r="Z355" s="107">
        <f t="shared" si="64"/>
        <v>356914.94</v>
      </c>
      <c r="AA355" s="107">
        <f t="shared" si="65"/>
        <v>713829.88</v>
      </c>
    </row>
    <row r="356" spans="1:27" s="19" customFormat="1" ht="26.1" customHeight="1" x14ac:dyDescent="0.2">
      <c r="A356" s="90">
        <v>4853</v>
      </c>
      <c r="B356" s="90" t="s">
        <v>694</v>
      </c>
      <c r="C356" s="90" t="s">
        <v>695</v>
      </c>
      <c r="D356" s="90" t="s">
        <v>19</v>
      </c>
      <c r="E356" s="90" t="s">
        <v>147</v>
      </c>
      <c r="F356" s="100" t="s">
        <v>21</v>
      </c>
      <c r="G356" s="100">
        <v>675105</v>
      </c>
      <c r="H356" s="100">
        <v>1780289553</v>
      </c>
      <c r="I356" s="91" t="s">
        <v>46</v>
      </c>
      <c r="J356" s="90">
        <v>1004876</v>
      </c>
      <c r="K356" s="91">
        <v>43831</v>
      </c>
      <c r="L356" s="91">
        <v>44074</v>
      </c>
      <c r="M356" s="92">
        <v>7396</v>
      </c>
      <c r="N356" s="92">
        <v>11268</v>
      </c>
      <c r="O356" s="93">
        <v>0.65637202697905572</v>
      </c>
      <c r="P356" s="101">
        <f t="shared" si="55"/>
        <v>11109.218106995886</v>
      </c>
      <c r="Q356" s="102">
        <f t="shared" si="56"/>
        <v>0</v>
      </c>
      <c r="R356" s="103">
        <f t="shared" si="57"/>
        <v>6.5393985720718748E-4</v>
      </c>
      <c r="S356" s="104">
        <f t="shared" si="58"/>
        <v>0</v>
      </c>
      <c r="T356" s="105">
        <f t="shared" si="59"/>
        <v>104504.82</v>
      </c>
      <c r="U356" s="105">
        <f t="shared" si="60"/>
        <v>156757.23000000001</v>
      </c>
      <c r="V356" s="105">
        <f t="shared" si="61"/>
        <v>0</v>
      </c>
      <c r="W356" s="106">
        <f t="shared" si="62"/>
        <v>261262.05000000002</v>
      </c>
      <c r="X356" s="94"/>
      <c r="Y356" s="107">
        <f t="shared" si="63"/>
        <v>0</v>
      </c>
      <c r="Z356" s="107">
        <f t="shared" si="64"/>
        <v>0</v>
      </c>
      <c r="AA356" s="107">
        <f t="shared" si="65"/>
        <v>0</v>
      </c>
    </row>
    <row r="357" spans="1:27" s="19" customFormat="1" ht="26.1" customHeight="1" x14ac:dyDescent="0.2">
      <c r="A357" s="90">
        <v>4855</v>
      </c>
      <c r="B357" s="90" t="s">
        <v>696</v>
      </c>
      <c r="C357" s="90" t="s">
        <v>86</v>
      </c>
      <c r="D357" s="90" t="s">
        <v>26</v>
      </c>
      <c r="E357" s="90" t="s">
        <v>120</v>
      </c>
      <c r="F357" s="100" t="s">
        <v>1547</v>
      </c>
      <c r="G357" s="100">
        <v>455806</v>
      </c>
      <c r="H357" s="100">
        <v>1760689293</v>
      </c>
      <c r="I357" s="91" t="s">
        <v>18</v>
      </c>
      <c r="J357" s="90">
        <v>1028793</v>
      </c>
      <c r="K357" s="91" t="s">
        <v>52</v>
      </c>
      <c r="L357" s="91" t="s">
        <v>53</v>
      </c>
      <c r="M357" s="92">
        <v>18134</v>
      </c>
      <c r="N357" s="92">
        <v>25047</v>
      </c>
      <c r="O357" s="93">
        <v>0.72399888210164887</v>
      </c>
      <c r="P357" s="101">
        <f t="shared" si="55"/>
        <v>18134</v>
      </c>
      <c r="Q357" s="102">
        <f t="shared" si="56"/>
        <v>1.472999078770249E-3</v>
      </c>
      <c r="R357" s="103">
        <f t="shared" si="57"/>
        <v>1.0674509453664767E-3</v>
      </c>
      <c r="S357" s="104">
        <f t="shared" si="58"/>
        <v>713822.71999999997</v>
      </c>
      <c r="T357" s="105">
        <f t="shared" si="59"/>
        <v>170587.2</v>
      </c>
      <c r="U357" s="105">
        <f t="shared" si="60"/>
        <v>255880.8</v>
      </c>
      <c r="V357" s="105">
        <f t="shared" si="61"/>
        <v>259247.84</v>
      </c>
      <c r="W357" s="106">
        <f t="shared" si="62"/>
        <v>1399538.56</v>
      </c>
      <c r="X357" s="94"/>
      <c r="Y357" s="107">
        <f t="shared" si="63"/>
        <v>350422.06</v>
      </c>
      <c r="Z357" s="107">
        <f t="shared" si="64"/>
        <v>350422.06</v>
      </c>
      <c r="AA357" s="107">
        <f t="shared" si="65"/>
        <v>700844.12</v>
      </c>
    </row>
    <row r="358" spans="1:27" s="19" customFormat="1" ht="26.1" customHeight="1" x14ac:dyDescent="0.2">
      <c r="A358" s="90">
        <v>4857</v>
      </c>
      <c r="B358" s="90" t="s">
        <v>697</v>
      </c>
      <c r="C358" s="90" t="s">
        <v>698</v>
      </c>
      <c r="D358" s="90" t="s">
        <v>19</v>
      </c>
      <c r="E358" s="90" t="s">
        <v>139</v>
      </c>
      <c r="F358" s="100" t="s">
        <v>1546</v>
      </c>
      <c r="G358" s="100">
        <v>675210</v>
      </c>
      <c r="H358" s="100">
        <v>1881974319</v>
      </c>
      <c r="I358" s="91" t="s">
        <v>18</v>
      </c>
      <c r="J358" s="90">
        <v>1019892</v>
      </c>
      <c r="K358" s="91" t="s">
        <v>24</v>
      </c>
      <c r="L358" s="91" t="s">
        <v>25</v>
      </c>
      <c r="M358" s="92">
        <v>12274</v>
      </c>
      <c r="N358" s="92">
        <v>15456</v>
      </c>
      <c r="O358" s="93">
        <v>0.79412525879917184</v>
      </c>
      <c r="P358" s="101">
        <f t="shared" si="55"/>
        <v>12274</v>
      </c>
      <c r="Q358" s="102">
        <f t="shared" si="56"/>
        <v>0</v>
      </c>
      <c r="R358" s="103">
        <f t="shared" si="57"/>
        <v>7.2250429598699317E-4</v>
      </c>
      <c r="S358" s="104">
        <f t="shared" si="58"/>
        <v>0</v>
      </c>
      <c r="T358" s="105">
        <f t="shared" si="59"/>
        <v>115461.97</v>
      </c>
      <c r="U358" s="105">
        <f t="shared" si="60"/>
        <v>173192.95</v>
      </c>
      <c r="V358" s="105">
        <f t="shared" si="61"/>
        <v>0</v>
      </c>
      <c r="W358" s="106">
        <f t="shared" si="62"/>
        <v>288654.92000000004</v>
      </c>
      <c r="X358" s="94"/>
      <c r="Y358" s="107">
        <f t="shared" si="63"/>
        <v>0</v>
      </c>
      <c r="Z358" s="107">
        <f t="shared" si="64"/>
        <v>0</v>
      </c>
      <c r="AA358" s="107">
        <f t="shared" si="65"/>
        <v>0</v>
      </c>
    </row>
    <row r="359" spans="1:27" s="19" customFormat="1" ht="26.1" customHeight="1" x14ac:dyDescent="0.2">
      <c r="A359" s="90">
        <v>4858</v>
      </c>
      <c r="B359" s="90" t="s">
        <v>699</v>
      </c>
      <c r="C359" s="90" t="s">
        <v>700</v>
      </c>
      <c r="D359" s="90" t="s">
        <v>19</v>
      </c>
      <c r="E359" s="90" t="s">
        <v>107</v>
      </c>
      <c r="F359" s="100" t="s">
        <v>1547</v>
      </c>
      <c r="G359" s="100">
        <v>675066</v>
      </c>
      <c r="H359" s="100">
        <v>1659516532</v>
      </c>
      <c r="I359" s="91" t="s">
        <v>18</v>
      </c>
      <c r="J359" s="90">
        <v>1016966</v>
      </c>
      <c r="K359" s="91" t="s">
        <v>16</v>
      </c>
      <c r="L359" s="91" t="s">
        <v>17</v>
      </c>
      <c r="M359" s="92">
        <v>9955</v>
      </c>
      <c r="N359" s="92">
        <v>14962</v>
      </c>
      <c r="O359" s="93">
        <v>0.66535222563828367</v>
      </c>
      <c r="P359" s="101">
        <f t="shared" si="55"/>
        <v>9955</v>
      </c>
      <c r="Q359" s="102">
        <f t="shared" si="56"/>
        <v>0</v>
      </c>
      <c r="R359" s="103">
        <f t="shared" si="57"/>
        <v>5.8599725163357638E-4</v>
      </c>
      <c r="S359" s="104">
        <f t="shared" si="58"/>
        <v>0</v>
      </c>
      <c r="T359" s="105">
        <f t="shared" si="59"/>
        <v>93647.05</v>
      </c>
      <c r="U359" s="105">
        <f t="shared" si="60"/>
        <v>140470.57</v>
      </c>
      <c r="V359" s="105">
        <f t="shared" si="61"/>
        <v>0</v>
      </c>
      <c r="W359" s="106">
        <f t="shared" si="62"/>
        <v>234117.62</v>
      </c>
      <c r="X359" s="94"/>
      <c r="Y359" s="107">
        <f t="shared" si="63"/>
        <v>0</v>
      </c>
      <c r="Z359" s="107">
        <f t="shared" si="64"/>
        <v>0</v>
      </c>
      <c r="AA359" s="107">
        <f t="shared" si="65"/>
        <v>0</v>
      </c>
    </row>
    <row r="360" spans="1:27" s="19" customFormat="1" ht="26.1" customHeight="1" x14ac:dyDescent="0.2">
      <c r="A360" s="90">
        <v>4859</v>
      </c>
      <c r="B360" s="90" t="s">
        <v>701</v>
      </c>
      <c r="C360" s="90" t="s">
        <v>702</v>
      </c>
      <c r="D360" s="90" t="s">
        <v>26</v>
      </c>
      <c r="E360" s="90" t="s">
        <v>532</v>
      </c>
      <c r="F360" s="100" t="s">
        <v>532</v>
      </c>
      <c r="G360" s="100">
        <v>675978</v>
      </c>
      <c r="H360" s="100">
        <v>1962916726</v>
      </c>
      <c r="I360" s="91" t="s">
        <v>18</v>
      </c>
      <c r="J360" s="90">
        <v>1029353</v>
      </c>
      <c r="K360" s="91" t="s">
        <v>16</v>
      </c>
      <c r="L360" s="91" t="s">
        <v>17</v>
      </c>
      <c r="M360" s="92">
        <v>12212</v>
      </c>
      <c r="N360" s="92">
        <v>21124</v>
      </c>
      <c r="O360" s="93">
        <v>0.57811020640030297</v>
      </c>
      <c r="P360" s="101">
        <f t="shared" si="55"/>
        <v>12212</v>
      </c>
      <c r="Q360" s="102">
        <f t="shared" si="56"/>
        <v>9.9196342505471951E-4</v>
      </c>
      <c r="R360" s="103">
        <f t="shared" si="57"/>
        <v>7.1885468979901912E-4</v>
      </c>
      <c r="S360" s="104">
        <f t="shared" si="58"/>
        <v>480710.44</v>
      </c>
      <c r="T360" s="105">
        <f t="shared" si="59"/>
        <v>114878.73</v>
      </c>
      <c r="U360" s="105">
        <f t="shared" si="60"/>
        <v>172318.1</v>
      </c>
      <c r="V360" s="105">
        <f t="shared" si="61"/>
        <v>174585.56</v>
      </c>
      <c r="W360" s="106">
        <f t="shared" si="62"/>
        <v>942492.83000000007</v>
      </c>
      <c r="X360" s="94"/>
      <c r="Y360" s="107">
        <f t="shared" si="63"/>
        <v>235985.12</v>
      </c>
      <c r="Z360" s="107">
        <f t="shared" si="64"/>
        <v>235985.12</v>
      </c>
      <c r="AA360" s="107">
        <f t="shared" si="65"/>
        <v>471970.24</v>
      </c>
    </row>
    <row r="361" spans="1:27" s="19" customFormat="1" ht="26.1" customHeight="1" x14ac:dyDescent="0.2">
      <c r="A361" s="90">
        <v>4860</v>
      </c>
      <c r="B361" s="90" t="s">
        <v>703</v>
      </c>
      <c r="C361" s="90" t="s">
        <v>704</v>
      </c>
      <c r="D361" s="90" t="s">
        <v>26</v>
      </c>
      <c r="E361" s="90" t="s">
        <v>705</v>
      </c>
      <c r="F361" s="100" t="s">
        <v>1546</v>
      </c>
      <c r="G361" s="100">
        <v>675572</v>
      </c>
      <c r="H361" s="100">
        <v>1407190903</v>
      </c>
      <c r="I361" s="91" t="s">
        <v>18</v>
      </c>
      <c r="J361" s="90">
        <v>1020870</v>
      </c>
      <c r="K361" s="91" t="s">
        <v>16</v>
      </c>
      <c r="L361" s="91" t="s">
        <v>17</v>
      </c>
      <c r="M361" s="92">
        <v>13703</v>
      </c>
      <c r="N361" s="92">
        <v>25714</v>
      </c>
      <c r="O361" s="93">
        <v>0.53290036555961728</v>
      </c>
      <c r="P361" s="101">
        <f t="shared" si="55"/>
        <v>13703</v>
      </c>
      <c r="Q361" s="102">
        <f t="shared" si="56"/>
        <v>1.1130752385788421E-3</v>
      </c>
      <c r="R361" s="103">
        <f t="shared" si="57"/>
        <v>8.066218321582016E-4</v>
      </c>
      <c r="S361" s="104">
        <f t="shared" si="58"/>
        <v>539401.82999999996</v>
      </c>
      <c r="T361" s="105">
        <f t="shared" si="59"/>
        <v>128904.62</v>
      </c>
      <c r="U361" s="105">
        <f t="shared" si="60"/>
        <v>193356.93</v>
      </c>
      <c r="V361" s="105">
        <f t="shared" si="61"/>
        <v>195901.24</v>
      </c>
      <c r="W361" s="106">
        <f t="shared" si="62"/>
        <v>1057564.6199999999</v>
      </c>
      <c r="X361" s="94"/>
      <c r="Y361" s="107">
        <f t="shared" si="63"/>
        <v>264797.26</v>
      </c>
      <c r="Z361" s="107">
        <f t="shared" si="64"/>
        <v>264797.26</v>
      </c>
      <c r="AA361" s="107">
        <f t="shared" si="65"/>
        <v>529594.52</v>
      </c>
    </row>
    <row r="362" spans="1:27" s="19" customFormat="1" ht="26.1" customHeight="1" x14ac:dyDescent="0.2">
      <c r="A362" s="90">
        <v>4861</v>
      </c>
      <c r="B362" s="90" t="s">
        <v>1573</v>
      </c>
      <c r="C362" s="84" t="s">
        <v>485</v>
      </c>
      <c r="D362" s="84" t="s">
        <v>26</v>
      </c>
      <c r="E362" s="90" t="s">
        <v>535</v>
      </c>
      <c r="F362" s="100" t="s">
        <v>21</v>
      </c>
      <c r="G362" s="100">
        <v>676014</v>
      </c>
      <c r="H362" s="100">
        <v>1750388617</v>
      </c>
      <c r="I362" s="91" t="s">
        <v>18</v>
      </c>
      <c r="J362" s="90">
        <v>486101</v>
      </c>
      <c r="K362" s="91" t="s">
        <v>24</v>
      </c>
      <c r="L362" s="91" t="s">
        <v>25</v>
      </c>
      <c r="M362" s="92">
        <v>14644</v>
      </c>
      <c r="N362" s="92">
        <v>29947</v>
      </c>
      <c r="O362" s="93">
        <v>0.48899722843690518</v>
      </c>
      <c r="P362" s="101">
        <f t="shared" si="55"/>
        <v>14644</v>
      </c>
      <c r="Q362" s="102">
        <f t="shared" si="56"/>
        <v>1.189511332828473E-3</v>
      </c>
      <c r="R362" s="103">
        <f t="shared" si="57"/>
        <v>8.6201343575309823E-4</v>
      </c>
      <c r="S362" s="104">
        <f t="shared" si="58"/>
        <v>576443.14</v>
      </c>
      <c r="T362" s="105">
        <f t="shared" si="59"/>
        <v>137756.64000000001</v>
      </c>
      <c r="U362" s="105">
        <f t="shared" si="60"/>
        <v>206634.96</v>
      </c>
      <c r="V362" s="105">
        <f t="shared" si="61"/>
        <v>209353.99</v>
      </c>
      <c r="W362" s="106">
        <f t="shared" si="62"/>
        <v>1130188.73</v>
      </c>
      <c r="X362" s="94"/>
      <c r="Y362" s="107">
        <f t="shared" si="63"/>
        <v>282981.18</v>
      </c>
      <c r="Z362" s="107">
        <f t="shared" si="64"/>
        <v>282981.18</v>
      </c>
      <c r="AA362" s="107">
        <f t="shared" si="65"/>
        <v>565962.36</v>
      </c>
    </row>
    <row r="363" spans="1:27" s="19" customFormat="1" ht="26.1" customHeight="1" x14ac:dyDescent="0.2">
      <c r="A363" s="90">
        <v>4863</v>
      </c>
      <c r="B363" s="90" t="s">
        <v>706</v>
      </c>
      <c r="C363" s="90" t="s">
        <v>86</v>
      </c>
      <c r="D363" s="90" t="s">
        <v>26</v>
      </c>
      <c r="E363" s="90" t="s">
        <v>297</v>
      </c>
      <c r="F363" s="100" t="s">
        <v>1547</v>
      </c>
      <c r="G363" s="100">
        <v>455970</v>
      </c>
      <c r="H363" s="100">
        <v>1306043583</v>
      </c>
      <c r="I363" s="91" t="s">
        <v>18</v>
      </c>
      <c r="J363" s="90">
        <v>1028792</v>
      </c>
      <c r="K363" s="91" t="s">
        <v>52</v>
      </c>
      <c r="L363" s="91" t="s">
        <v>53</v>
      </c>
      <c r="M363" s="92">
        <v>11038</v>
      </c>
      <c r="N363" s="92">
        <v>14268</v>
      </c>
      <c r="O363" s="93">
        <v>0.77361928791701706</v>
      </c>
      <c r="P363" s="101">
        <f t="shared" si="55"/>
        <v>11038</v>
      </c>
      <c r="Q363" s="102">
        <f t="shared" si="56"/>
        <v>8.966010715488039E-4</v>
      </c>
      <c r="R363" s="103">
        <f t="shared" si="57"/>
        <v>6.4974763069125226E-4</v>
      </c>
      <c r="S363" s="104">
        <f t="shared" si="58"/>
        <v>434497.36</v>
      </c>
      <c r="T363" s="105">
        <f t="shared" si="59"/>
        <v>103834.87</v>
      </c>
      <c r="U363" s="105">
        <f t="shared" si="60"/>
        <v>155752.29999999999</v>
      </c>
      <c r="V363" s="105">
        <f t="shared" si="61"/>
        <v>157801.79</v>
      </c>
      <c r="W363" s="106">
        <f t="shared" si="62"/>
        <v>851886.32000000007</v>
      </c>
      <c r="X363" s="94"/>
      <c r="Y363" s="107">
        <f t="shared" si="63"/>
        <v>213298.71</v>
      </c>
      <c r="Z363" s="107">
        <f t="shared" si="64"/>
        <v>213298.71</v>
      </c>
      <c r="AA363" s="107">
        <f t="shared" si="65"/>
        <v>426597.42</v>
      </c>
    </row>
    <row r="364" spans="1:27" s="19" customFormat="1" ht="26.1" customHeight="1" x14ac:dyDescent="0.2">
      <c r="A364" s="90">
        <v>4864</v>
      </c>
      <c r="B364" s="90" t="s">
        <v>707</v>
      </c>
      <c r="C364" s="90" t="s">
        <v>708</v>
      </c>
      <c r="D364" s="90" t="s">
        <v>19</v>
      </c>
      <c r="E364" s="90" t="s">
        <v>120</v>
      </c>
      <c r="F364" s="100" t="s">
        <v>1547</v>
      </c>
      <c r="G364" s="100">
        <v>675089</v>
      </c>
      <c r="H364" s="100">
        <v>1447797881</v>
      </c>
      <c r="I364" s="91" t="s">
        <v>18</v>
      </c>
      <c r="J364" s="90">
        <v>1028539</v>
      </c>
      <c r="K364" s="91" t="s">
        <v>16</v>
      </c>
      <c r="L364" s="91" t="s">
        <v>17</v>
      </c>
      <c r="M364" s="92">
        <v>17927</v>
      </c>
      <c r="N364" s="92">
        <v>24102</v>
      </c>
      <c r="O364" s="93">
        <v>0.74379719525350596</v>
      </c>
      <c r="P364" s="101">
        <f t="shared" si="55"/>
        <v>17927</v>
      </c>
      <c r="Q364" s="102">
        <f t="shared" si="56"/>
        <v>0</v>
      </c>
      <c r="R364" s="103">
        <f t="shared" si="57"/>
        <v>1.0552659698679181E-3</v>
      </c>
      <c r="S364" s="104">
        <f t="shared" si="58"/>
        <v>0</v>
      </c>
      <c r="T364" s="105">
        <f t="shared" si="59"/>
        <v>168639.94</v>
      </c>
      <c r="U364" s="105">
        <f t="shared" si="60"/>
        <v>252959.92</v>
      </c>
      <c r="V364" s="105">
        <f t="shared" si="61"/>
        <v>0</v>
      </c>
      <c r="W364" s="106">
        <f t="shared" si="62"/>
        <v>421599.86</v>
      </c>
      <c r="X364" s="94"/>
      <c r="Y364" s="107">
        <f t="shared" si="63"/>
        <v>0</v>
      </c>
      <c r="Z364" s="107">
        <f t="shared" si="64"/>
        <v>0</v>
      </c>
      <c r="AA364" s="107">
        <f t="shared" si="65"/>
        <v>0</v>
      </c>
    </row>
    <row r="365" spans="1:27" s="19" customFormat="1" ht="26.1" customHeight="1" x14ac:dyDescent="0.2">
      <c r="A365" s="90">
        <v>4865</v>
      </c>
      <c r="B365" s="90" t="s">
        <v>709</v>
      </c>
      <c r="C365" s="117" t="s">
        <v>95</v>
      </c>
      <c r="D365" s="90" t="s">
        <v>26</v>
      </c>
      <c r="E365" s="90" t="s">
        <v>293</v>
      </c>
      <c r="F365" s="100" t="s">
        <v>37</v>
      </c>
      <c r="G365" s="100">
        <v>455574</v>
      </c>
      <c r="H365" s="100">
        <v>1073634366</v>
      </c>
      <c r="I365" s="91" t="s">
        <v>18</v>
      </c>
      <c r="J365" s="90">
        <v>1026266</v>
      </c>
      <c r="K365" s="91" t="s">
        <v>52</v>
      </c>
      <c r="L365" s="91" t="s">
        <v>53</v>
      </c>
      <c r="M365" s="92">
        <v>19445</v>
      </c>
      <c r="N365" s="92">
        <v>28429</v>
      </c>
      <c r="O365" s="93">
        <v>0.68398466354778575</v>
      </c>
      <c r="P365" s="101">
        <f t="shared" si="55"/>
        <v>19445</v>
      </c>
      <c r="Q365" s="102">
        <f t="shared" si="56"/>
        <v>1.579489747804538E-3</v>
      </c>
      <c r="R365" s="103">
        <f t="shared" si="57"/>
        <v>1.1446224568573474E-3</v>
      </c>
      <c r="S365" s="104">
        <f t="shared" si="58"/>
        <v>765428.63</v>
      </c>
      <c r="T365" s="105">
        <f t="shared" si="59"/>
        <v>182919.83</v>
      </c>
      <c r="U365" s="105">
        <f t="shared" si="60"/>
        <v>274379.74</v>
      </c>
      <c r="V365" s="105">
        <f t="shared" si="61"/>
        <v>277990.2</v>
      </c>
      <c r="W365" s="106">
        <f t="shared" si="62"/>
        <v>1500718.4</v>
      </c>
      <c r="X365" s="94"/>
      <c r="Y365" s="107">
        <f t="shared" si="63"/>
        <v>375755.87</v>
      </c>
      <c r="Z365" s="107">
        <f t="shared" si="64"/>
        <v>375755.87</v>
      </c>
      <c r="AA365" s="107">
        <f t="shared" si="65"/>
        <v>751511.74</v>
      </c>
    </row>
    <row r="366" spans="1:27" s="19" customFormat="1" ht="26.1" customHeight="1" x14ac:dyDescent="0.2">
      <c r="A366" s="90">
        <v>4868</v>
      </c>
      <c r="B366" s="90" t="s">
        <v>710</v>
      </c>
      <c r="C366" s="90" t="s">
        <v>83</v>
      </c>
      <c r="D366" s="90" t="s">
        <v>26</v>
      </c>
      <c r="E366" s="90" t="s">
        <v>274</v>
      </c>
      <c r="F366" s="100" t="s">
        <v>1546</v>
      </c>
      <c r="G366" s="100">
        <v>675903</v>
      </c>
      <c r="H366" s="100">
        <v>1629395850</v>
      </c>
      <c r="I366" s="91" t="s">
        <v>18</v>
      </c>
      <c r="J366" s="90">
        <v>1029346</v>
      </c>
      <c r="K366" s="91" t="s">
        <v>52</v>
      </c>
      <c r="L366" s="91" t="s">
        <v>53</v>
      </c>
      <c r="M366" s="92">
        <v>11695</v>
      </c>
      <c r="N366" s="92">
        <v>21050</v>
      </c>
      <c r="O366" s="93">
        <v>0.55558194774346792</v>
      </c>
      <c r="P366" s="101">
        <f t="shared" si="55"/>
        <v>11695</v>
      </c>
      <c r="Q366" s="102">
        <f t="shared" si="56"/>
        <v>9.4996824893669703E-4</v>
      </c>
      <c r="R366" s="103">
        <f t="shared" si="57"/>
        <v>6.8842168336059027E-4</v>
      </c>
      <c r="S366" s="104">
        <f t="shared" si="58"/>
        <v>460359.36</v>
      </c>
      <c r="T366" s="105">
        <f t="shared" si="59"/>
        <v>110015.29</v>
      </c>
      <c r="U366" s="105">
        <f t="shared" si="60"/>
        <v>165022.94</v>
      </c>
      <c r="V366" s="105">
        <f t="shared" si="61"/>
        <v>167194.41</v>
      </c>
      <c r="W366" s="106">
        <f t="shared" si="62"/>
        <v>902592.00000000012</v>
      </c>
      <c r="X366" s="94"/>
      <c r="Y366" s="107">
        <f t="shared" si="63"/>
        <v>225994.6</v>
      </c>
      <c r="Z366" s="107">
        <f t="shared" si="64"/>
        <v>225994.6</v>
      </c>
      <c r="AA366" s="107">
        <f t="shared" si="65"/>
        <v>451989.2</v>
      </c>
    </row>
    <row r="367" spans="1:27" s="19" customFormat="1" ht="26.1" customHeight="1" x14ac:dyDescent="0.2">
      <c r="A367" s="90">
        <v>4870</v>
      </c>
      <c r="B367" s="90" t="s">
        <v>711</v>
      </c>
      <c r="C367" s="90" t="s">
        <v>49</v>
      </c>
      <c r="D367" s="90" t="s">
        <v>26</v>
      </c>
      <c r="E367" s="90" t="s">
        <v>712</v>
      </c>
      <c r="F367" s="100" t="s">
        <v>1545</v>
      </c>
      <c r="G367" s="100">
        <v>455611</v>
      </c>
      <c r="H367" s="100">
        <v>1306246145</v>
      </c>
      <c r="I367" s="91" t="s">
        <v>18</v>
      </c>
      <c r="J367" s="90">
        <v>1026137</v>
      </c>
      <c r="K367" s="91" t="s">
        <v>24</v>
      </c>
      <c r="L367" s="91" t="s">
        <v>25</v>
      </c>
      <c r="M367" s="92">
        <v>8663</v>
      </c>
      <c r="N367" s="92">
        <v>14953</v>
      </c>
      <c r="O367" s="93">
        <v>0.57934862569384071</v>
      </c>
      <c r="P367" s="101">
        <f t="shared" si="55"/>
        <v>8663</v>
      </c>
      <c r="Q367" s="102">
        <f t="shared" si="56"/>
        <v>7.0368319286349772E-4</v>
      </c>
      <c r="R367" s="103">
        <f t="shared" si="57"/>
        <v>5.0994416784547181E-4</v>
      </c>
      <c r="S367" s="104">
        <f t="shared" si="58"/>
        <v>341008.39</v>
      </c>
      <c r="T367" s="105">
        <f t="shared" si="59"/>
        <v>81493.16</v>
      </c>
      <c r="U367" s="105">
        <f t="shared" si="60"/>
        <v>122239.74</v>
      </c>
      <c r="V367" s="105">
        <f t="shared" si="61"/>
        <v>123848.24</v>
      </c>
      <c r="W367" s="106">
        <f t="shared" si="62"/>
        <v>668589.53</v>
      </c>
      <c r="X367" s="94"/>
      <c r="Y367" s="107">
        <f t="shared" si="63"/>
        <v>167404.12</v>
      </c>
      <c r="Z367" s="107">
        <f t="shared" si="64"/>
        <v>167404.12</v>
      </c>
      <c r="AA367" s="107">
        <f t="shared" si="65"/>
        <v>334808.24</v>
      </c>
    </row>
    <row r="368" spans="1:27" s="19" customFormat="1" ht="26.1" customHeight="1" x14ac:dyDescent="0.2">
      <c r="A368" s="90">
        <v>4873</v>
      </c>
      <c r="B368" s="90" t="s">
        <v>713</v>
      </c>
      <c r="C368" s="90" t="s">
        <v>714</v>
      </c>
      <c r="D368" s="90" t="s">
        <v>19</v>
      </c>
      <c r="E368" s="90" t="s">
        <v>715</v>
      </c>
      <c r="F368" s="100" t="s">
        <v>1547</v>
      </c>
      <c r="G368" s="100">
        <v>675838</v>
      </c>
      <c r="H368" s="100">
        <v>1447851480</v>
      </c>
      <c r="I368" s="91" t="s">
        <v>46</v>
      </c>
      <c r="J368" s="90">
        <v>1004854</v>
      </c>
      <c r="K368" s="91">
        <v>43831</v>
      </c>
      <c r="L368" s="91">
        <v>44196</v>
      </c>
      <c r="M368" s="92">
        <v>16732</v>
      </c>
      <c r="N368" s="92">
        <v>20809</v>
      </c>
      <c r="O368" s="93">
        <v>0.8040751597866308</v>
      </c>
      <c r="P368" s="101">
        <f t="shared" si="55"/>
        <v>16732</v>
      </c>
      <c r="Q368" s="102">
        <f t="shared" si="56"/>
        <v>0</v>
      </c>
      <c r="R368" s="103">
        <f t="shared" si="57"/>
        <v>9.8492275382551487E-4</v>
      </c>
      <c r="S368" s="104">
        <f t="shared" si="58"/>
        <v>0</v>
      </c>
      <c r="T368" s="105">
        <f t="shared" si="59"/>
        <v>157398.54</v>
      </c>
      <c r="U368" s="105">
        <f t="shared" si="60"/>
        <v>236097.8</v>
      </c>
      <c r="V368" s="105">
        <f t="shared" si="61"/>
        <v>0</v>
      </c>
      <c r="W368" s="106">
        <f t="shared" si="62"/>
        <v>393496.33999999997</v>
      </c>
      <c r="X368" s="94"/>
      <c r="Y368" s="107">
        <f t="shared" si="63"/>
        <v>0</v>
      </c>
      <c r="Z368" s="107">
        <f t="shared" si="64"/>
        <v>0</v>
      </c>
      <c r="AA368" s="107">
        <f t="shared" si="65"/>
        <v>0</v>
      </c>
    </row>
    <row r="369" spans="1:27" s="19" customFormat="1" ht="26.1" customHeight="1" x14ac:dyDescent="0.2">
      <c r="A369" s="90">
        <v>4874</v>
      </c>
      <c r="B369" s="90" t="s">
        <v>716</v>
      </c>
      <c r="C369" s="90" t="s">
        <v>149</v>
      </c>
      <c r="D369" s="90" t="s">
        <v>26</v>
      </c>
      <c r="E369" s="90" t="s">
        <v>717</v>
      </c>
      <c r="F369" s="100" t="s">
        <v>47</v>
      </c>
      <c r="G369" s="100">
        <v>675356</v>
      </c>
      <c r="H369" s="100">
        <v>115444</v>
      </c>
      <c r="I369" s="91" t="s">
        <v>18</v>
      </c>
      <c r="J369" s="90">
        <v>1028604</v>
      </c>
      <c r="K369" s="91" t="s">
        <v>16</v>
      </c>
      <c r="L369" s="91" t="s">
        <v>17</v>
      </c>
      <c r="M369" s="92">
        <v>16398</v>
      </c>
      <c r="N369" s="92">
        <v>22292</v>
      </c>
      <c r="O369" s="93">
        <v>0.73560021532388298</v>
      </c>
      <c r="P369" s="101">
        <f t="shared" si="55"/>
        <v>16398</v>
      </c>
      <c r="Q369" s="102">
        <f t="shared" si="56"/>
        <v>1.3319862630238528E-3</v>
      </c>
      <c r="R369" s="103">
        <f t="shared" si="57"/>
        <v>9.6526197210320297E-4</v>
      </c>
      <c r="S369" s="104">
        <f t="shared" si="58"/>
        <v>645487.19999999995</v>
      </c>
      <c r="T369" s="105">
        <f t="shared" si="59"/>
        <v>154256.59</v>
      </c>
      <c r="U369" s="105">
        <f t="shared" si="60"/>
        <v>231384.88</v>
      </c>
      <c r="V369" s="105">
        <f t="shared" si="61"/>
        <v>234429.58</v>
      </c>
      <c r="W369" s="106">
        <f t="shared" si="62"/>
        <v>1265558.25</v>
      </c>
      <c r="X369" s="94"/>
      <c r="Y369" s="107">
        <f t="shared" si="63"/>
        <v>316875.53999999998</v>
      </c>
      <c r="Z369" s="107">
        <f t="shared" si="64"/>
        <v>316875.53999999998</v>
      </c>
      <c r="AA369" s="107">
        <f t="shared" si="65"/>
        <v>633751.07999999996</v>
      </c>
    </row>
    <row r="370" spans="1:27" s="19" customFormat="1" ht="26.1" customHeight="1" x14ac:dyDescent="0.2">
      <c r="A370" s="90">
        <v>4879</v>
      </c>
      <c r="B370" s="90" t="s">
        <v>718</v>
      </c>
      <c r="C370" s="90" t="s">
        <v>719</v>
      </c>
      <c r="D370" s="90" t="s">
        <v>19</v>
      </c>
      <c r="E370" s="90" t="s">
        <v>38</v>
      </c>
      <c r="F370" s="100" t="s">
        <v>1545</v>
      </c>
      <c r="G370" s="100">
        <v>455916</v>
      </c>
      <c r="H370" s="100">
        <v>1477158244</v>
      </c>
      <c r="I370" s="91" t="s">
        <v>46</v>
      </c>
      <c r="J370" s="90">
        <v>1004849</v>
      </c>
      <c r="K370" s="91">
        <v>43831</v>
      </c>
      <c r="L370" s="91">
        <v>44196</v>
      </c>
      <c r="M370" s="92">
        <v>23878</v>
      </c>
      <c r="N370" s="92">
        <v>29866</v>
      </c>
      <c r="O370" s="93">
        <v>0.79950445322440233</v>
      </c>
      <c r="P370" s="101">
        <f t="shared" si="55"/>
        <v>23878</v>
      </c>
      <c r="Q370" s="102">
        <f t="shared" si="56"/>
        <v>0</v>
      </c>
      <c r="R370" s="103">
        <f t="shared" si="57"/>
        <v>1.4055692992974923E-3</v>
      </c>
      <c r="S370" s="104">
        <f t="shared" si="58"/>
        <v>0</v>
      </c>
      <c r="T370" s="105">
        <f t="shared" si="59"/>
        <v>224621.22</v>
      </c>
      <c r="U370" s="105">
        <f t="shared" si="60"/>
        <v>336931.83</v>
      </c>
      <c r="V370" s="105">
        <f t="shared" si="61"/>
        <v>0</v>
      </c>
      <c r="W370" s="106">
        <f t="shared" si="62"/>
        <v>561553.05000000005</v>
      </c>
      <c r="X370" s="94"/>
      <c r="Y370" s="107">
        <f t="shared" si="63"/>
        <v>0</v>
      </c>
      <c r="Z370" s="107">
        <f t="shared" si="64"/>
        <v>0</v>
      </c>
      <c r="AA370" s="107">
        <f t="shared" si="65"/>
        <v>0</v>
      </c>
    </row>
    <row r="371" spans="1:27" s="19" customFormat="1" ht="26.1" customHeight="1" x14ac:dyDescent="0.2">
      <c r="A371" s="90">
        <v>4881</v>
      </c>
      <c r="B371" s="90" t="s">
        <v>720</v>
      </c>
      <c r="C371" s="90" t="s">
        <v>721</v>
      </c>
      <c r="D371" s="90" t="s">
        <v>19</v>
      </c>
      <c r="E371" s="90" t="s">
        <v>165</v>
      </c>
      <c r="F371" s="100" t="s">
        <v>1545</v>
      </c>
      <c r="G371" s="100">
        <v>675537</v>
      </c>
      <c r="H371" s="100">
        <v>1245839414</v>
      </c>
      <c r="I371" s="90" t="s">
        <v>528</v>
      </c>
      <c r="J371" s="95">
        <v>1004851</v>
      </c>
      <c r="K371" s="91">
        <v>43101</v>
      </c>
      <c r="L371" s="91">
        <v>43465</v>
      </c>
      <c r="M371" s="92">
        <v>21976</v>
      </c>
      <c r="N371" s="92">
        <v>30593</v>
      </c>
      <c r="O371" s="93">
        <v>0.71833425947112084</v>
      </c>
      <c r="P371" s="101">
        <f t="shared" si="55"/>
        <v>22036.373626373625</v>
      </c>
      <c r="Q371" s="102">
        <f t="shared" si="56"/>
        <v>0</v>
      </c>
      <c r="R371" s="103">
        <f t="shared" si="57"/>
        <v>1.2971626701180885E-3</v>
      </c>
      <c r="S371" s="104">
        <f t="shared" si="58"/>
        <v>0</v>
      </c>
      <c r="T371" s="105">
        <f t="shared" si="59"/>
        <v>207296.97</v>
      </c>
      <c r="U371" s="105">
        <f t="shared" si="60"/>
        <v>310945.46000000002</v>
      </c>
      <c r="V371" s="105">
        <f t="shared" si="61"/>
        <v>0</v>
      </c>
      <c r="W371" s="106">
        <f t="shared" si="62"/>
        <v>518242.43000000005</v>
      </c>
      <c r="X371" s="94"/>
      <c r="Y371" s="107">
        <f t="shared" si="63"/>
        <v>0</v>
      </c>
      <c r="Z371" s="107">
        <f t="shared" si="64"/>
        <v>0</v>
      </c>
      <c r="AA371" s="107">
        <f t="shared" si="65"/>
        <v>0</v>
      </c>
    </row>
    <row r="372" spans="1:27" s="19" customFormat="1" ht="26.1" customHeight="1" x14ac:dyDescent="0.2">
      <c r="A372" s="90">
        <v>4883</v>
      </c>
      <c r="B372" s="90" t="s">
        <v>722</v>
      </c>
      <c r="C372" s="90" t="s">
        <v>160</v>
      </c>
      <c r="D372" s="90" t="s">
        <v>26</v>
      </c>
      <c r="E372" s="90" t="s">
        <v>723</v>
      </c>
      <c r="F372" s="100" t="s">
        <v>1546</v>
      </c>
      <c r="G372" s="100">
        <v>676242</v>
      </c>
      <c r="H372" s="100">
        <v>1750702627</v>
      </c>
      <c r="I372" s="91" t="s">
        <v>18</v>
      </c>
      <c r="J372" s="90">
        <v>1025773</v>
      </c>
      <c r="K372" s="91" t="s">
        <v>34</v>
      </c>
      <c r="L372" s="91" t="s">
        <v>35</v>
      </c>
      <c r="M372" s="92">
        <v>14573</v>
      </c>
      <c r="N372" s="92">
        <v>22391</v>
      </c>
      <c r="O372" s="93">
        <v>0.65084185610289846</v>
      </c>
      <c r="P372" s="101">
        <f t="shared" si="55"/>
        <v>14573.000000000002</v>
      </c>
      <c r="Q372" s="102">
        <f t="shared" si="56"/>
        <v>1.1837441036130388E-3</v>
      </c>
      <c r="R372" s="103">
        <f t="shared" si="57"/>
        <v>8.5783404802170871E-4</v>
      </c>
      <c r="S372" s="104">
        <f t="shared" si="58"/>
        <v>573648.31000000006</v>
      </c>
      <c r="T372" s="105">
        <f t="shared" si="59"/>
        <v>137088.74</v>
      </c>
      <c r="U372" s="105">
        <f t="shared" si="60"/>
        <v>205633.12</v>
      </c>
      <c r="V372" s="105">
        <f t="shared" si="61"/>
        <v>208338.96</v>
      </c>
      <c r="W372" s="106">
        <f t="shared" si="62"/>
        <v>1124709.1300000001</v>
      </c>
      <c r="X372" s="94"/>
      <c r="Y372" s="107">
        <f t="shared" si="63"/>
        <v>281609.17</v>
      </c>
      <c r="Z372" s="107">
        <f t="shared" si="64"/>
        <v>281609.17</v>
      </c>
      <c r="AA372" s="107">
        <f t="shared" si="65"/>
        <v>563218.34</v>
      </c>
    </row>
    <row r="373" spans="1:27" s="19" customFormat="1" ht="26.1" customHeight="1" x14ac:dyDescent="0.2">
      <c r="A373" s="90">
        <v>4884</v>
      </c>
      <c r="B373" s="90" t="s">
        <v>724</v>
      </c>
      <c r="C373" s="90" t="s">
        <v>725</v>
      </c>
      <c r="D373" s="90" t="s">
        <v>19</v>
      </c>
      <c r="E373" s="90" t="s">
        <v>21</v>
      </c>
      <c r="F373" s="100" t="s">
        <v>21</v>
      </c>
      <c r="G373" s="100">
        <v>675374</v>
      </c>
      <c r="H373" s="100">
        <v>1063029031</v>
      </c>
      <c r="I373" s="91" t="s">
        <v>46</v>
      </c>
      <c r="J373" s="90">
        <v>1004877</v>
      </c>
      <c r="K373" s="91">
        <v>43831</v>
      </c>
      <c r="L373" s="91">
        <v>44135</v>
      </c>
      <c r="M373" s="92">
        <v>13133</v>
      </c>
      <c r="N373" s="92">
        <v>14586</v>
      </c>
      <c r="O373" s="93">
        <v>0.90038392979569448</v>
      </c>
      <c r="P373" s="101">
        <f t="shared" si="55"/>
        <v>15768.240131578947</v>
      </c>
      <c r="Q373" s="102">
        <f t="shared" si="56"/>
        <v>0</v>
      </c>
      <c r="R373" s="103">
        <f t="shared" si="57"/>
        <v>9.2819139931728039E-4</v>
      </c>
      <c r="S373" s="104">
        <f t="shared" si="58"/>
        <v>0</v>
      </c>
      <c r="T373" s="105">
        <f t="shared" si="59"/>
        <v>148332.41</v>
      </c>
      <c r="U373" s="105">
        <f t="shared" si="60"/>
        <v>222498.62</v>
      </c>
      <c r="V373" s="105">
        <f t="shared" si="61"/>
        <v>0</v>
      </c>
      <c r="W373" s="106">
        <f t="shared" si="62"/>
        <v>370831.03</v>
      </c>
      <c r="X373" s="94"/>
      <c r="Y373" s="107">
        <f t="shared" si="63"/>
        <v>0</v>
      </c>
      <c r="Z373" s="107">
        <f t="shared" si="64"/>
        <v>0</v>
      </c>
      <c r="AA373" s="107">
        <f t="shared" si="65"/>
        <v>0</v>
      </c>
    </row>
    <row r="374" spans="1:27" s="19" customFormat="1" ht="26.1" customHeight="1" x14ac:dyDescent="0.2">
      <c r="A374" s="90">
        <v>4887</v>
      </c>
      <c r="B374" s="90" t="s">
        <v>726</v>
      </c>
      <c r="C374" s="90" t="s">
        <v>95</v>
      </c>
      <c r="D374" s="90" t="s">
        <v>26</v>
      </c>
      <c r="E374" s="90" t="s">
        <v>279</v>
      </c>
      <c r="F374" s="100" t="s">
        <v>21</v>
      </c>
      <c r="G374" s="100">
        <v>675774</v>
      </c>
      <c r="H374" s="100">
        <v>1114388089</v>
      </c>
      <c r="I374" s="91" t="s">
        <v>18</v>
      </c>
      <c r="J374" s="90">
        <v>1028700</v>
      </c>
      <c r="K374" s="91" t="s">
        <v>24</v>
      </c>
      <c r="L374" s="91" t="s">
        <v>25</v>
      </c>
      <c r="M374" s="92">
        <v>18686</v>
      </c>
      <c r="N374" s="92">
        <v>33857</v>
      </c>
      <c r="O374" s="93">
        <v>0.55190950172785536</v>
      </c>
      <c r="P374" s="101">
        <f t="shared" si="55"/>
        <v>18686</v>
      </c>
      <c r="Q374" s="102">
        <f t="shared" si="56"/>
        <v>1.5178372552057391E-3</v>
      </c>
      <c r="R374" s="103">
        <f t="shared" si="57"/>
        <v>1.0999442133626327E-3</v>
      </c>
      <c r="S374" s="104">
        <f t="shared" si="58"/>
        <v>735551.52</v>
      </c>
      <c r="T374" s="105">
        <f t="shared" si="59"/>
        <v>175779.88</v>
      </c>
      <c r="U374" s="105">
        <f t="shared" si="60"/>
        <v>263669.83</v>
      </c>
      <c r="V374" s="105">
        <f t="shared" si="61"/>
        <v>267139.36</v>
      </c>
      <c r="W374" s="106">
        <f t="shared" si="62"/>
        <v>1442140.5899999999</v>
      </c>
      <c r="X374" s="94"/>
      <c r="Y374" s="107">
        <f t="shared" si="63"/>
        <v>361088.93</v>
      </c>
      <c r="Z374" s="107">
        <f t="shared" si="64"/>
        <v>361088.93</v>
      </c>
      <c r="AA374" s="107">
        <f t="shared" si="65"/>
        <v>722177.86</v>
      </c>
    </row>
    <row r="375" spans="1:27" s="19" customFormat="1" ht="26.1" customHeight="1" x14ac:dyDescent="0.2">
      <c r="A375" s="90">
        <v>4888</v>
      </c>
      <c r="B375" s="90" t="s">
        <v>727</v>
      </c>
      <c r="C375" s="90" t="s">
        <v>252</v>
      </c>
      <c r="D375" s="90" t="s">
        <v>26</v>
      </c>
      <c r="E375" s="90" t="s">
        <v>728</v>
      </c>
      <c r="F375" s="100" t="s">
        <v>1545</v>
      </c>
      <c r="G375" s="100">
        <v>455808</v>
      </c>
      <c r="H375" s="100">
        <v>1396798583</v>
      </c>
      <c r="I375" s="91" t="s">
        <v>18</v>
      </c>
      <c r="J375" s="90">
        <v>1026254</v>
      </c>
      <c r="K375" s="91" t="s">
        <v>24</v>
      </c>
      <c r="L375" s="91" t="s">
        <v>25</v>
      </c>
      <c r="M375" s="92">
        <v>6382</v>
      </c>
      <c r="N375" s="92">
        <v>14216</v>
      </c>
      <c r="O375" s="93">
        <v>0.44893078221722005</v>
      </c>
      <c r="P375" s="101">
        <f t="shared" si="55"/>
        <v>6382</v>
      </c>
      <c r="Q375" s="102">
        <f t="shared" si="56"/>
        <v>5.184008007451048E-4</v>
      </c>
      <c r="R375" s="103">
        <f t="shared" si="57"/>
        <v>3.7567397889758759E-4</v>
      </c>
      <c r="S375" s="104">
        <f t="shared" si="58"/>
        <v>251219.62</v>
      </c>
      <c r="T375" s="105">
        <f t="shared" si="59"/>
        <v>60035.71</v>
      </c>
      <c r="U375" s="105">
        <f t="shared" si="60"/>
        <v>90053.56</v>
      </c>
      <c r="V375" s="105">
        <f t="shared" si="61"/>
        <v>91238.54</v>
      </c>
      <c r="W375" s="106">
        <f t="shared" si="62"/>
        <v>492547.43</v>
      </c>
      <c r="X375" s="94"/>
      <c r="Y375" s="107">
        <f t="shared" si="63"/>
        <v>123326</v>
      </c>
      <c r="Z375" s="107">
        <f t="shared" si="64"/>
        <v>123326</v>
      </c>
      <c r="AA375" s="107">
        <f t="shared" si="65"/>
        <v>246652</v>
      </c>
    </row>
    <row r="376" spans="1:27" s="19" customFormat="1" ht="26.1" customHeight="1" x14ac:dyDescent="0.2">
      <c r="A376" s="90">
        <v>4889</v>
      </c>
      <c r="B376" s="90" t="s">
        <v>729</v>
      </c>
      <c r="C376" s="90" t="s">
        <v>730</v>
      </c>
      <c r="D376" s="90" t="s">
        <v>26</v>
      </c>
      <c r="E376" s="90" t="s">
        <v>731</v>
      </c>
      <c r="F376" s="100" t="s">
        <v>1545</v>
      </c>
      <c r="G376" s="100">
        <v>675880</v>
      </c>
      <c r="H376" s="100">
        <v>1598768681</v>
      </c>
      <c r="I376" s="91" t="s">
        <v>18</v>
      </c>
      <c r="J376" s="90">
        <v>488901</v>
      </c>
      <c r="K376" s="91" t="s">
        <v>52</v>
      </c>
      <c r="L376" s="91" t="s">
        <v>53</v>
      </c>
      <c r="M376" s="92">
        <v>6614</v>
      </c>
      <c r="N376" s="92">
        <v>10969</v>
      </c>
      <c r="O376" s="93">
        <v>0.60297201203391371</v>
      </c>
      <c r="P376" s="101">
        <f t="shared" si="55"/>
        <v>6614</v>
      </c>
      <c r="Q376" s="102">
        <f t="shared" si="56"/>
        <v>5.3724583142089046E-4</v>
      </c>
      <c r="R376" s="103">
        <f t="shared" si="57"/>
        <v>3.8933056979452278E-4</v>
      </c>
      <c r="S376" s="104">
        <f t="shared" si="58"/>
        <v>260352.02</v>
      </c>
      <c r="T376" s="105">
        <f t="shared" si="59"/>
        <v>62218.14</v>
      </c>
      <c r="U376" s="105">
        <f t="shared" si="60"/>
        <v>93327.21</v>
      </c>
      <c r="V376" s="105">
        <f t="shared" si="61"/>
        <v>94555.27</v>
      </c>
      <c r="W376" s="106">
        <f t="shared" si="62"/>
        <v>510452.64</v>
      </c>
      <c r="X376" s="94"/>
      <c r="Y376" s="107">
        <f t="shared" si="63"/>
        <v>127809.17</v>
      </c>
      <c r="Z376" s="107">
        <f t="shared" si="64"/>
        <v>127809.17</v>
      </c>
      <c r="AA376" s="107">
        <f t="shared" si="65"/>
        <v>255618.34</v>
      </c>
    </row>
    <row r="377" spans="1:27" s="19" customFormat="1" ht="26.1" customHeight="1" x14ac:dyDescent="0.2">
      <c r="A377" s="90">
        <v>4890</v>
      </c>
      <c r="B377" s="90" t="s">
        <v>732</v>
      </c>
      <c r="C377" s="90" t="s">
        <v>42</v>
      </c>
      <c r="D377" s="90" t="s">
        <v>26</v>
      </c>
      <c r="E377" s="90" t="s">
        <v>29</v>
      </c>
      <c r="F377" s="100" t="s">
        <v>29</v>
      </c>
      <c r="G377" s="100">
        <v>675714</v>
      </c>
      <c r="H377" s="100">
        <v>1336647866</v>
      </c>
      <c r="I377" s="91" t="s">
        <v>18</v>
      </c>
      <c r="J377" s="90">
        <v>1029312</v>
      </c>
      <c r="K377" s="91" t="s">
        <v>24</v>
      </c>
      <c r="L377" s="91" t="s">
        <v>25</v>
      </c>
      <c r="M377" s="92">
        <v>24270</v>
      </c>
      <c r="N377" s="92">
        <v>30854</v>
      </c>
      <c r="O377" s="93">
        <v>0.78660789524859009</v>
      </c>
      <c r="P377" s="101">
        <f t="shared" si="55"/>
        <v>24270</v>
      </c>
      <c r="Q377" s="102">
        <f t="shared" si="56"/>
        <v>1.9714176487125811E-3</v>
      </c>
      <c r="R377" s="103">
        <f t="shared" si="57"/>
        <v>1.428644228744038E-3</v>
      </c>
      <c r="S377" s="104">
        <f t="shared" si="58"/>
        <v>955358.85</v>
      </c>
      <c r="T377" s="105">
        <f t="shared" si="59"/>
        <v>228308.78</v>
      </c>
      <c r="U377" s="105">
        <f t="shared" si="60"/>
        <v>342463.17</v>
      </c>
      <c r="V377" s="105">
        <f t="shared" si="61"/>
        <v>346969.51</v>
      </c>
      <c r="W377" s="106">
        <f t="shared" si="62"/>
        <v>1873100.3099999998</v>
      </c>
      <c r="X377" s="94"/>
      <c r="Y377" s="107">
        <f t="shared" si="63"/>
        <v>468994.34</v>
      </c>
      <c r="Z377" s="107">
        <f t="shared" si="64"/>
        <v>468994.34</v>
      </c>
      <c r="AA377" s="107">
        <f t="shared" si="65"/>
        <v>937988.68</v>
      </c>
    </row>
    <row r="378" spans="1:27" s="19" customFormat="1" ht="26.1" customHeight="1" x14ac:dyDescent="0.2">
      <c r="A378" s="90">
        <v>4891</v>
      </c>
      <c r="B378" s="90" t="s">
        <v>733</v>
      </c>
      <c r="C378" s="90" t="s">
        <v>734</v>
      </c>
      <c r="D378" s="90" t="s">
        <v>19</v>
      </c>
      <c r="E378" s="90" t="s">
        <v>163</v>
      </c>
      <c r="F378" s="100" t="s">
        <v>47</v>
      </c>
      <c r="G378" s="100">
        <v>675053</v>
      </c>
      <c r="H378" s="100">
        <v>1437191285</v>
      </c>
      <c r="I378" s="91" t="s">
        <v>18</v>
      </c>
      <c r="J378" s="90">
        <v>1014345</v>
      </c>
      <c r="K378" s="91" t="s">
        <v>16</v>
      </c>
      <c r="L378" s="91" t="s">
        <v>17</v>
      </c>
      <c r="M378" s="92">
        <v>16597</v>
      </c>
      <c r="N378" s="92">
        <v>24663</v>
      </c>
      <c r="O378" s="93">
        <v>0.67295138466528803</v>
      </c>
      <c r="P378" s="101">
        <f t="shared" si="55"/>
        <v>16597</v>
      </c>
      <c r="Q378" s="102">
        <f t="shared" si="56"/>
        <v>0</v>
      </c>
      <c r="R378" s="103">
        <f t="shared" si="57"/>
        <v>9.769760306742811E-4</v>
      </c>
      <c r="S378" s="104">
        <f t="shared" si="58"/>
        <v>0</v>
      </c>
      <c r="T378" s="105">
        <f t="shared" si="59"/>
        <v>156128.59</v>
      </c>
      <c r="U378" s="105">
        <f t="shared" si="60"/>
        <v>234192.88</v>
      </c>
      <c r="V378" s="105">
        <f t="shared" si="61"/>
        <v>0</v>
      </c>
      <c r="W378" s="106">
        <f t="shared" si="62"/>
        <v>390321.47</v>
      </c>
      <c r="X378" s="94"/>
      <c r="Y378" s="107">
        <f t="shared" si="63"/>
        <v>0</v>
      </c>
      <c r="Z378" s="107">
        <f t="shared" si="64"/>
        <v>0</v>
      </c>
      <c r="AA378" s="107">
        <f t="shared" si="65"/>
        <v>0</v>
      </c>
    </row>
    <row r="379" spans="1:27" s="19" customFormat="1" ht="26.1" customHeight="1" x14ac:dyDescent="0.2">
      <c r="A379" s="90">
        <v>4894</v>
      </c>
      <c r="B379" s="90" t="s">
        <v>735</v>
      </c>
      <c r="C379" s="90" t="s">
        <v>499</v>
      </c>
      <c r="D379" s="90" t="s">
        <v>26</v>
      </c>
      <c r="E379" s="90" t="s">
        <v>63</v>
      </c>
      <c r="F379" s="100" t="s">
        <v>63</v>
      </c>
      <c r="G379" s="100">
        <v>455557</v>
      </c>
      <c r="H379" s="100">
        <v>1447741665</v>
      </c>
      <c r="I379" s="91" t="s">
        <v>18</v>
      </c>
      <c r="J379" s="90">
        <v>1030917</v>
      </c>
      <c r="K379" s="91" t="s">
        <v>736</v>
      </c>
      <c r="L379" s="91" t="s">
        <v>53</v>
      </c>
      <c r="M379" s="92">
        <v>13719</v>
      </c>
      <c r="N379" s="92">
        <v>23110</v>
      </c>
      <c r="O379" s="93">
        <v>0.59363911726525309</v>
      </c>
      <c r="P379" s="101">
        <f t="shared" si="55"/>
        <v>25418.451776649745</v>
      </c>
      <c r="Q379" s="102">
        <f t="shared" si="56"/>
        <v>2.064704756301482E-3</v>
      </c>
      <c r="R379" s="103">
        <f t="shared" si="57"/>
        <v>1.4962474014964689E-3</v>
      </c>
      <c r="S379" s="104">
        <f t="shared" si="58"/>
        <v>1000566.25</v>
      </c>
      <c r="T379" s="105">
        <f t="shared" si="59"/>
        <v>239112.3</v>
      </c>
      <c r="U379" s="105">
        <f t="shared" si="60"/>
        <v>358668.46</v>
      </c>
      <c r="V379" s="105">
        <f t="shared" si="61"/>
        <v>363388.04</v>
      </c>
      <c r="W379" s="106">
        <f t="shared" si="62"/>
        <v>1961735.05</v>
      </c>
      <c r="X379" s="94"/>
      <c r="Y379" s="107">
        <f t="shared" si="63"/>
        <v>491187.07</v>
      </c>
      <c r="Z379" s="107">
        <f t="shared" si="64"/>
        <v>491187.07</v>
      </c>
      <c r="AA379" s="107">
        <f t="shared" si="65"/>
        <v>982374.14</v>
      </c>
    </row>
    <row r="380" spans="1:27" s="19" customFormat="1" ht="26.1" customHeight="1" x14ac:dyDescent="0.2">
      <c r="A380" s="90">
        <v>4896</v>
      </c>
      <c r="B380" s="90" t="s">
        <v>737</v>
      </c>
      <c r="C380" s="90" t="s">
        <v>482</v>
      </c>
      <c r="D380" s="90" t="s">
        <v>26</v>
      </c>
      <c r="E380" s="90" t="s">
        <v>712</v>
      </c>
      <c r="F380" s="100" t="s">
        <v>1545</v>
      </c>
      <c r="G380" s="100">
        <v>455555</v>
      </c>
      <c r="H380" s="100">
        <v>1629021803</v>
      </c>
      <c r="I380" s="91" t="s">
        <v>18</v>
      </c>
      <c r="J380" s="90">
        <v>1026248</v>
      </c>
      <c r="K380" s="91" t="s">
        <v>24</v>
      </c>
      <c r="L380" s="91" t="s">
        <v>25</v>
      </c>
      <c r="M380" s="92">
        <v>8219</v>
      </c>
      <c r="N380" s="92">
        <v>19977</v>
      </c>
      <c r="O380" s="93">
        <v>0.41142313660709817</v>
      </c>
      <c r="P380" s="101">
        <f t="shared" si="55"/>
        <v>8219</v>
      </c>
      <c r="Q380" s="102">
        <f t="shared" si="56"/>
        <v>6.6761770312190783E-4</v>
      </c>
      <c r="R380" s="103">
        <f t="shared" si="57"/>
        <v>4.8380827837030279E-4</v>
      </c>
      <c r="S380" s="104">
        <f t="shared" si="58"/>
        <v>323530.88</v>
      </c>
      <c r="T380" s="105">
        <f t="shared" si="59"/>
        <v>77316.429999999993</v>
      </c>
      <c r="U380" s="105">
        <f t="shared" si="60"/>
        <v>115974.65</v>
      </c>
      <c r="V380" s="105">
        <f t="shared" si="61"/>
        <v>117500.72</v>
      </c>
      <c r="W380" s="106">
        <f t="shared" si="62"/>
        <v>634322.67999999993</v>
      </c>
      <c r="X380" s="94"/>
      <c r="Y380" s="107">
        <f t="shared" si="63"/>
        <v>158824.25</v>
      </c>
      <c r="Z380" s="107">
        <f t="shared" si="64"/>
        <v>158824.25</v>
      </c>
      <c r="AA380" s="107">
        <f t="shared" si="65"/>
        <v>317648.5</v>
      </c>
    </row>
    <row r="381" spans="1:27" s="19" customFormat="1" ht="26.1" customHeight="1" x14ac:dyDescent="0.2">
      <c r="A381" s="90">
        <v>4898</v>
      </c>
      <c r="B381" s="90" t="s">
        <v>738</v>
      </c>
      <c r="C381" s="90" t="s">
        <v>739</v>
      </c>
      <c r="D381" s="90" t="s">
        <v>19</v>
      </c>
      <c r="E381" s="90" t="s">
        <v>39</v>
      </c>
      <c r="F381" s="100" t="s">
        <v>39</v>
      </c>
      <c r="G381" s="100">
        <v>455586</v>
      </c>
      <c r="H381" s="100">
        <v>1902132301</v>
      </c>
      <c r="I381" s="91" t="s">
        <v>18</v>
      </c>
      <c r="J381" s="90">
        <v>1017924</v>
      </c>
      <c r="K381" s="91" t="s">
        <v>16</v>
      </c>
      <c r="L381" s="91" t="s">
        <v>17</v>
      </c>
      <c r="M381" s="92">
        <v>17278</v>
      </c>
      <c r="N381" s="92">
        <v>23930</v>
      </c>
      <c r="O381" s="93">
        <v>0.72202256581696611</v>
      </c>
      <c r="P381" s="101">
        <f t="shared" si="55"/>
        <v>17278</v>
      </c>
      <c r="Q381" s="102">
        <f t="shared" si="56"/>
        <v>0</v>
      </c>
      <c r="R381" s="103">
        <f t="shared" si="57"/>
        <v>1.0170628341260605E-3</v>
      </c>
      <c r="S381" s="104">
        <f t="shared" si="58"/>
        <v>0</v>
      </c>
      <c r="T381" s="105">
        <f t="shared" si="59"/>
        <v>162534.78</v>
      </c>
      <c r="U381" s="105">
        <f t="shared" si="60"/>
        <v>243802.17</v>
      </c>
      <c r="V381" s="105">
        <f t="shared" si="61"/>
        <v>0</v>
      </c>
      <c r="W381" s="106">
        <f t="shared" si="62"/>
        <v>406336.95</v>
      </c>
      <c r="X381" s="94"/>
      <c r="Y381" s="107">
        <f t="shared" si="63"/>
        <v>0</v>
      </c>
      <c r="Z381" s="107">
        <f t="shared" si="64"/>
        <v>0</v>
      </c>
      <c r="AA381" s="107">
        <f t="shared" si="65"/>
        <v>0</v>
      </c>
    </row>
    <row r="382" spans="1:27" s="19" customFormat="1" ht="26.1" customHeight="1" x14ac:dyDescent="0.2">
      <c r="A382" s="90">
        <v>4900</v>
      </c>
      <c r="B382" s="90" t="s">
        <v>740</v>
      </c>
      <c r="C382" s="90" t="s">
        <v>741</v>
      </c>
      <c r="D382" s="90" t="s">
        <v>26</v>
      </c>
      <c r="E382" s="90" t="s">
        <v>142</v>
      </c>
      <c r="F382" s="100" t="s">
        <v>1545</v>
      </c>
      <c r="G382" s="100">
        <v>675681</v>
      </c>
      <c r="H382" s="100">
        <v>1609945708</v>
      </c>
      <c r="I382" s="91" t="s">
        <v>18</v>
      </c>
      <c r="J382" s="90">
        <v>490001</v>
      </c>
      <c r="K382" s="91" t="s">
        <v>34</v>
      </c>
      <c r="L382" s="91" t="s">
        <v>35</v>
      </c>
      <c r="M382" s="92">
        <v>6448</v>
      </c>
      <c r="N382" s="92">
        <v>12219</v>
      </c>
      <c r="O382" s="93">
        <v>0.52770275799983635</v>
      </c>
      <c r="P382" s="101">
        <f t="shared" si="55"/>
        <v>6448</v>
      </c>
      <c r="Q382" s="102">
        <f t="shared" si="56"/>
        <v>5.2376188705804375E-4</v>
      </c>
      <c r="R382" s="103">
        <f t="shared" si="57"/>
        <v>3.7955904354930193E-4</v>
      </c>
      <c r="S382" s="104">
        <f t="shared" si="58"/>
        <v>253817.63</v>
      </c>
      <c r="T382" s="105">
        <f t="shared" si="59"/>
        <v>60656.57</v>
      </c>
      <c r="U382" s="105">
        <f t="shared" si="60"/>
        <v>90984.86</v>
      </c>
      <c r="V382" s="105">
        <f t="shared" si="61"/>
        <v>92182.09</v>
      </c>
      <c r="W382" s="106">
        <f t="shared" si="62"/>
        <v>497641.15</v>
      </c>
      <c r="X382" s="94"/>
      <c r="Y382" s="107">
        <f t="shared" si="63"/>
        <v>124601.38</v>
      </c>
      <c r="Z382" s="107">
        <f t="shared" si="64"/>
        <v>124601.38</v>
      </c>
      <c r="AA382" s="107">
        <f t="shared" si="65"/>
        <v>249202.76</v>
      </c>
    </row>
    <row r="383" spans="1:27" s="19" customFormat="1" ht="26.1" customHeight="1" x14ac:dyDescent="0.2">
      <c r="A383" s="90">
        <v>4903</v>
      </c>
      <c r="B383" s="90" t="s">
        <v>742</v>
      </c>
      <c r="C383" s="90" t="s">
        <v>55</v>
      </c>
      <c r="D383" s="90" t="s">
        <v>26</v>
      </c>
      <c r="E383" s="90" t="s">
        <v>743</v>
      </c>
      <c r="F383" s="100" t="s">
        <v>1546</v>
      </c>
      <c r="G383" s="100">
        <v>676486</v>
      </c>
      <c r="H383" s="100">
        <v>1558984278</v>
      </c>
      <c r="I383" s="91" t="s">
        <v>46</v>
      </c>
      <c r="J383" s="90">
        <v>490304</v>
      </c>
      <c r="K383" s="91">
        <v>43831</v>
      </c>
      <c r="L383" s="91">
        <v>43861</v>
      </c>
      <c r="M383" s="92">
        <v>846</v>
      </c>
      <c r="N383" s="92">
        <v>1145</v>
      </c>
      <c r="O383" s="93">
        <v>0.73886462882096071</v>
      </c>
      <c r="P383" s="101">
        <f t="shared" si="55"/>
        <v>10293</v>
      </c>
      <c r="Q383" s="102">
        <f t="shared" si="56"/>
        <v>8.3608577907699202E-4</v>
      </c>
      <c r="R383" s="103">
        <f t="shared" si="57"/>
        <v>6.0589349181962857E-4</v>
      </c>
      <c r="S383" s="104">
        <f t="shared" si="58"/>
        <v>405171.35</v>
      </c>
      <c r="T383" s="105">
        <f t="shared" si="59"/>
        <v>96826.63</v>
      </c>
      <c r="U383" s="105">
        <f t="shared" si="60"/>
        <v>145239.94</v>
      </c>
      <c r="V383" s="105">
        <f t="shared" si="61"/>
        <v>147151.1</v>
      </c>
      <c r="W383" s="106">
        <f t="shared" si="62"/>
        <v>794389.0199999999</v>
      </c>
      <c r="X383" s="94"/>
      <c r="Y383" s="107">
        <f t="shared" si="63"/>
        <v>198902.3</v>
      </c>
      <c r="Z383" s="107">
        <f t="shared" si="64"/>
        <v>198902.3</v>
      </c>
      <c r="AA383" s="107">
        <f t="shared" si="65"/>
        <v>397804.6</v>
      </c>
    </row>
    <row r="384" spans="1:27" s="19" customFormat="1" ht="26.1" customHeight="1" x14ac:dyDescent="0.2">
      <c r="A384" s="90">
        <v>4906</v>
      </c>
      <c r="B384" s="90" t="s">
        <v>744</v>
      </c>
      <c r="C384" s="90" t="s">
        <v>745</v>
      </c>
      <c r="D384" s="90" t="s">
        <v>19</v>
      </c>
      <c r="E384" s="90" t="s">
        <v>217</v>
      </c>
      <c r="F384" s="100" t="s">
        <v>1546</v>
      </c>
      <c r="G384" s="100">
        <v>67647</v>
      </c>
      <c r="H384" s="100">
        <v>1386213197</v>
      </c>
      <c r="I384" s="91" t="s">
        <v>18</v>
      </c>
      <c r="J384" s="90">
        <v>1030717</v>
      </c>
      <c r="K384" s="91" t="s">
        <v>16</v>
      </c>
      <c r="L384" s="91" t="s">
        <v>17</v>
      </c>
      <c r="M384" s="92">
        <v>8068</v>
      </c>
      <c r="N384" s="92">
        <v>12347</v>
      </c>
      <c r="O384" s="93">
        <v>0.65343808212521259</v>
      </c>
      <c r="P384" s="101">
        <f t="shared" si="55"/>
        <v>8067.9999999999991</v>
      </c>
      <c r="Q384" s="102">
        <f t="shared" si="56"/>
        <v>0</v>
      </c>
      <c r="R384" s="103">
        <f t="shared" si="57"/>
        <v>4.7491972136410785E-4</v>
      </c>
      <c r="S384" s="104">
        <f t="shared" si="58"/>
        <v>0</v>
      </c>
      <c r="T384" s="105">
        <f t="shared" si="59"/>
        <v>75895.97</v>
      </c>
      <c r="U384" s="105">
        <f t="shared" si="60"/>
        <v>113843.96</v>
      </c>
      <c r="V384" s="105">
        <f t="shared" si="61"/>
        <v>0</v>
      </c>
      <c r="W384" s="106">
        <f t="shared" si="62"/>
        <v>189739.93</v>
      </c>
      <c r="X384" s="94"/>
      <c r="Y384" s="107">
        <f t="shared" si="63"/>
        <v>0</v>
      </c>
      <c r="Z384" s="107">
        <f t="shared" si="64"/>
        <v>0</v>
      </c>
      <c r="AA384" s="107">
        <f t="shared" si="65"/>
        <v>0</v>
      </c>
    </row>
    <row r="385" spans="1:27" s="19" customFormat="1" ht="26.1" customHeight="1" x14ac:dyDescent="0.2">
      <c r="A385" s="90">
        <v>4907</v>
      </c>
      <c r="B385" s="90" t="s">
        <v>746</v>
      </c>
      <c r="C385" s="90" t="s">
        <v>189</v>
      </c>
      <c r="D385" s="90" t="s">
        <v>26</v>
      </c>
      <c r="E385" s="90" t="s">
        <v>747</v>
      </c>
      <c r="F385" s="100" t="s">
        <v>1546</v>
      </c>
      <c r="G385" s="100">
        <v>675065</v>
      </c>
      <c r="H385" s="100">
        <v>1447205646</v>
      </c>
      <c r="I385" s="91" t="s">
        <v>18</v>
      </c>
      <c r="J385" s="90">
        <v>1028838</v>
      </c>
      <c r="K385" s="91" t="s">
        <v>52</v>
      </c>
      <c r="L385" s="91" t="s">
        <v>53</v>
      </c>
      <c r="M385" s="92">
        <v>8486</v>
      </c>
      <c r="N385" s="92">
        <v>11283</v>
      </c>
      <c r="O385" s="93">
        <v>0.75210493663032885</v>
      </c>
      <c r="P385" s="101">
        <f t="shared" si="55"/>
        <v>8486</v>
      </c>
      <c r="Q385" s="102">
        <f t="shared" si="56"/>
        <v>6.8930573411516121E-4</v>
      </c>
      <c r="R385" s="103">
        <f t="shared" si="57"/>
        <v>4.9952513082496524E-4</v>
      </c>
      <c r="S385" s="104">
        <f t="shared" si="58"/>
        <v>334041.01</v>
      </c>
      <c r="T385" s="105">
        <f t="shared" si="59"/>
        <v>79828.11</v>
      </c>
      <c r="U385" s="105">
        <f t="shared" si="60"/>
        <v>119742.17</v>
      </c>
      <c r="V385" s="105">
        <f t="shared" si="61"/>
        <v>121317.81</v>
      </c>
      <c r="W385" s="106">
        <f t="shared" si="62"/>
        <v>654929.10000000009</v>
      </c>
      <c r="X385" s="94"/>
      <c r="Y385" s="107">
        <f t="shared" si="63"/>
        <v>163983.76999999999</v>
      </c>
      <c r="Z385" s="107">
        <f t="shared" si="64"/>
        <v>163983.76999999999</v>
      </c>
      <c r="AA385" s="107">
        <f t="shared" si="65"/>
        <v>327967.53999999998</v>
      </c>
    </row>
    <row r="386" spans="1:27" s="19" customFormat="1" ht="26.1" customHeight="1" x14ac:dyDescent="0.2">
      <c r="A386" s="90">
        <v>4909</v>
      </c>
      <c r="B386" s="90" t="s">
        <v>748</v>
      </c>
      <c r="C386" s="90" t="s">
        <v>83</v>
      </c>
      <c r="D386" s="90" t="s">
        <v>26</v>
      </c>
      <c r="E386" s="90" t="s">
        <v>274</v>
      </c>
      <c r="F386" s="100" t="s">
        <v>1546</v>
      </c>
      <c r="G386" s="100">
        <v>676071</v>
      </c>
      <c r="H386" s="100">
        <v>1497788269</v>
      </c>
      <c r="I386" s="91" t="s">
        <v>18</v>
      </c>
      <c r="J386" s="90">
        <v>1029351</v>
      </c>
      <c r="K386" s="91" t="s">
        <v>52</v>
      </c>
      <c r="L386" s="91" t="s">
        <v>53</v>
      </c>
      <c r="M386" s="92">
        <v>14624</v>
      </c>
      <c r="N386" s="92">
        <v>26549</v>
      </c>
      <c r="O386" s="93">
        <v>0.55083053975667629</v>
      </c>
      <c r="P386" s="101">
        <f t="shared" si="55"/>
        <v>14624</v>
      </c>
      <c r="Q386" s="102">
        <f t="shared" si="56"/>
        <v>1.1878867612184914E-3</v>
      </c>
      <c r="R386" s="103">
        <f t="shared" si="57"/>
        <v>8.6083614343439687E-4</v>
      </c>
      <c r="S386" s="104">
        <f t="shared" si="58"/>
        <v>575655.86</v>
      </c>
      <c r="T386" s="105">
        <f t="shared" si="59"/>
        <v>137568.5</v>
      </c>
      <c r="U386" s="105">
        <f t="shared" si="60"/>
        <v>206352.75</v>
      </c>
      <c r="V386" s="105">
        <f t="shared" si="61"/>
        <v>209068.07</v>
      </c>
      <c r="W386" s="106">
        <f t="shared" si="62"/>
        <v>1128645.18</v>
      </c>
      <c r="X386" s="94"/>
      <c r="Y386" s="107">
        <f t="shared" si="63"/>
        <v>282594.7</v>
      </c>
      <c r="Z386" s="107">
        <f t="shared" si="64"/>
        <v>282594.7</v>
      </c>
      <c r="AA386" s="107">
        <f t="shared" si="65"/>
        <v>565189.4</v>
      </c>
    </row>
    <row r="387" spans="1:27" s="19" customFormat="1" ht="26.1" customHeight="1" x14ac:dyDescent="0.2">
      <c r="A387" s="90">
        <v>4910</v>
      </c>
      <c r="B387" s="90" t="s">
        <v>749</v>
      </c>
      <c r="C387" s="90" t="s">
        <v>55</v>
      </c>
      <c r="D387" s="90" t="s">
        <v>26</v>
      </c>
      <c r="E387" s="90" t="s">
        <v>73</v>
      </c>
      <c r="F387" s="100" t="s">
        <v>1546</v>
      </c>
      <c r="G387" s="100">
        <v>455954</v>
      </c>
      <c r="H387" s="100">
        <v>1457304891</v>
      </c>
      <c r="I387" s="91" t="s">
        <v>18</v>
      </c>
      <c r="J387" s="90">
        <v>1026416</v>
      </c>
      <c r="K387" s="91" t="s">
        <v>52</v>
      </c>
      <c r="L387" s="91" t="s">
        <v>53</v>
      </c>
      <c r="M387" s="92">
        <v>6589</v>
      </c>
      <c r="N387" s="92">
        <v>13039</v>
      </c>
      <c r="O387" s="93">
        <v>0.5053301633560856</v>
      </c>
      <c r="P387" s="101">
        <f t="shared" si="55"/>
        <v>6589</v>
      </c>
      <c r="Q387" s="102">
        <f t="shared" si="56"/>
        <v>5.3521511690841352E-4</v>
      </c>
      <c r="R387" s="103">
        <f t="shared" si="57"/>
        <v>3.8785895439614614E-4</v>
      </c>
      <c r="S387" s="104">
        <f t="shared" si="58"/>
        <v>259367.92</v>
      </c>
      <c r="T387" s="105">
        <f t="shared" si="59"/>
        <v>61982.96</v>
      </c>
      <c r="U387" s="105">
        <f t="shared" si="60"/>
        <v>92974.45</v>
      </c>
      <c r="V387" s="105">
        <f t="shared" si="61"/>
        <v>94197.86</v>
      </c>
      <c r="W387" s="106">
        <f t="shared" si="62"/>
        <v>508523.19</v>
      </c>
      <c r="X387" s="94"/>
      <c r="Y387" s="107">
        <f t="shared" si="63"/>
        <v>127326.07</v>
      </c>
      <c r="Z387" s="107">
        <f t="shared" si="64"/>
        <v>127326.07</v>
      </c>
      <c r="AA387" s="107">
        <f t="shared" si="65"/>
        <v>254652.14</v>
      </c>
    </row>
    <row r="388" spans="1:27" s="19" customFormat="1" ht="26.1" customHeight="1" x14ac:dyDescent="0.2">
      <c r="A388" s="90">
        <v>4914</v>
      </c>
      <c r="B388" s="90" t="s">
        <v>750</v>
      </c>
      <c r="C388" s="90" t="s">
        <v>92</v>
      </c>
      <c r="D388" s="90" t="s">
        <v>26</v>
      </c>
      <c r="E388" s="90" t="s">
        <v>751</v>
      </c>
      <c r="F388" s="100" t="s">
        <v>47</v>
      </c>
      <c r="G388" s="100">
        <v>675651</v>
      </c>
      <c r="H388" s="100">
        <v>1528308640</v>
      </c>
      <c r="I388" s="91" t="s">
        <v>18</v>
      </c>
      <c r="J388" s="90">
        <v>1028628</v>
      </c>
      <c r="K388" s="91" t="s">
        <v>52</v>
      </c>
      <c r="L388" s="91" t="s">
        <v>53</v>
      </c>
      <c r="M388" s="92">
        <v>23358</v>
      </c>
      <c r="N388" s="92">
        <v>32617</v>
      </c>
      <c r="O388" s="93">
        <v>0.71612962565533311</v>
      </c>
      <c r="P388" s="101">
        <f t="shared" si="55"/>
        <v>23358</v>
      </c>
      <c r="Q388" s="102">
        <f t="shared" si="56"/>
        <v>1.8973371832974235E-3</v>
      </c>
      <c r="R388" s="103">
        <f t="shared" si="57"/>
        <v>1.3749596990112584E-3</v>
      </c>
      <c r="S388" s="104">
        <f t="shared" si="58"/>
        <v>919459.09</v>
      </c>
      <c r="T388" s="105">
        <f t="shared" si="59"/>
        <v>219729.56</v>
      </c>
      <c r="U388" s="105">
        <f t="shared" si="60"/>
        <v>329594.34000000003</v>
      </c>
      <c r="V388" s="105">
        <f t="shared" si="61"/>
        <v>333931.34000000003</v>
      </c>
      <c r="W388" s="106">
        <f t="shared" si="62"/>
        <v>1802714.33</v>
      </c>
      <c r="X388" s="94"/>
      <c r="Y388" s="107">
        <f t="shared" si="63"/>
        <v>451370.82</v>
      </c>
      <c r="Z388" s="107">
        <f t="shared" si="64"/>
        <v>451370.82</v>
      </c>
      <c r="AA388" s="107">
        <f t="shared" si="65"/>
        <v>902741.64</v>
      </c>
    </row>
    <row r="389" spans="1:27" s="19" customFormat="1" ht="26.1" customHeight="1" x14ac:dyDescent="0.2">
      <c r="A389" s="90">
        <v>4918</v>
      </c>
      <c r="B389" s="90" t="s">
        <v>752</v>
      </c>
      <c r="C389" s="90" t="s">
        <v>753</v>
      </c>
      <c r="D389" s="90" t="s">
        <v>19</v>
      </c>
      <c r="E389" s="90" t="s">
        <v>754</v>
      </c>
      <c r="F389" s="100" t="s">
        <v>1545</v>
      </c>
      <c r="G389" s="100">
        <v>676411</v>
      </c>
      <c r="H389" s="100">
        <v>1447619663</v>
      </c>
      <c r="I389" s="91" t="s">
        <v>18</v>
      </c>
      <c r="J389" s="90">
        <v>1027973</v>
      </c>
      <c r="K389" s="91" t="s">
        <v>16</v>
      </c>
      <c r="L389" s="91" t="s">
        <v>17</v>
      </c>
      <c r="M389" s="92">
        <v>16949</v>
      </c>
      <c r="N389" s="92">
        <v>19274</v>
      </c>
      <c r="O389" s="93">
        <v>0.87937117360174333</v>
      </c>
      <c r="P389" s="101">
        <f t="shared" si="55"/>
        <v>16949</v>
      </c>
      <c r="Q389" s="102">
        <f t="shared" si="56"/>
        <v>0</v>
      </c>
      <c r="R389" s="103">
        <f t="shared" si="57"/>
        <v>9.9769637548342404E-4</v>
      </c>
      <c r="S389" s="104">
        <f t="shared" si="58"/>
        <v>0</v>
      </c>
      <c r="T389" s="105">
        <f t="shared" si="59"/>
        <v>159439.85999999999</v>
      </c>
      <c r="U389" s="105">
        <f t="shared" si="60"/>
        <v>239159.79</v>
      </c>
      <c r="V389" s="105">
        <f t="shared" si="61"/>
        <v>0</v>
      </c>
      <c r="W389" s="106">
        <f t="shared" si="62"/>
        <v>398599.65</v>
      </c>
      <c r="X389" s="94"/>
      <c r="Y389" s="107">
        <f t="shared" si="63"/>
        <v>0</v>
      </c>
      <c r="Z389" s="107">
        <f t="shared" si="64"/>
        <v>0</v>
      </c>
      <c r="AA389" s="107">
        <f t="shared" si="65"/>
        <v>0</v>
      </c>
    </row>
    <row r="390" spans="1:27" s="19" customFormat="1" ht="26.1" customHeight="1" x14ac:dyDescent="0.2">
      <c r="A390" s="90">
        <v>4919</v>
      </c>
      <c r="B390" s="90" t="s">
        <v>755</v>
      </c>
      <c r="C390" s="90" t="s">
        <v>756</v>
      </c>
      <c r="D390" s="90" t="s">
        <v>19</v>
      </c>
      <c r="E390" s="90" t="s">
        <v>486</v>
      </c>
      <c r="F390" s="100" t="s">
        <v>1546</v>
      </c>
      <c r="G390" s="100">
        <v>675134</v>
      </c>
      <c r="H390" s="100">
        <v>1053665612</v>
      </c>
      <c r="I390" s="91" t="s">
        <v>18</v>
      </c>
      <c r="J390" s="90">
        <v>1021148</v>
      </c>
      <c r="K390" s="91" t="s">
        <v>16</v>
      </c>
      <c r="L390" s="91" t="s">
        <v>17</v>
      </c>
      <c r="M390" s="92">
        <v>12285</v>
      </c>
      <c r="N390" s="92">
        <v>18341</v>
      </c>
      <c r="O390" s="93">
        <v>0.66981080639005508</v>
      </c>
      <c r="P390" s="101">
        <f t="shared" si="55"/>
        <v>12285.000000000002</v>
      </c>
      <c r="Q390" s="102">
        <f t="shared" si="56"/>
        <v>0</v>
      </c>
      <c r="R390" s="103">
        <f t="shared" si="57"/>
        <v>7.2315180676227895E-4</v>
      </c>
      <c r="S390" s="104">
        <f t="shared" si="58"/>
        <v>0</v>
      </c>
      <c r="T390" s="105">
        <f t="shared" si="59"/>
        <v>115565.44</v>
      </c>
      <c r="U390" s="105">
        <f t="shared" si="60"/>
        <v>173348.17</v>
      </c>
      <c r="V390" s="105">
        <f t="shared" si="61"/>
        <v>0</v>
      </c>
      <c r="W390" s="106">
        <f t="shared" si="62"/>
        <v>288913.61</v>
      </c>
      <c r="X390" s="94"/>
      <c r="Y390" s="107">
        <f t="shared" si="63"/>
        <v>0</v>
      </c>
      <c r="Z390" s="107">
        <f t="shared" si="64"/>
        <v>0</v>
      </c>
      <c r="AA390" s="107">
        <f t="shared" si="65"/>
        <v>0</v>
      </c>
    </row>
    <row r="391" spans="1:27" s="19" customFormat="1" ht="26.1" customHeight="1" x14ac:dyDescent="0.2">
      <c r="A391" s="90">
        <v>4922</v>
      </c>
      <c r="B391" s="90" t="s">
        <v>757</v>
      </c>
      <c r="C391" s="84" t="s">
        <v>485</v>
      </c>
      <c r="D391" s="84" t="s">
        <v>26</v>
      </c>
      <c r="E391" s="90" t="s">
        <v>221</v>
      </c>
      <c r="F391" s="100" t="s">
        <v>1546</v>
      </c>
      <c r="G391" s="100">
        <v>675319</v>
      </c>
      <c r="H391" s="100">
        <v>1275171910</v>
      </c>
      <c r="I391" s="91" t="s">
        <v>18</v>
      </c>
      <c r="J391" s="90">
        <v>1030929</v>
      </c>
      <c r="K391" s="91" t="s">
        <v>187</v>
      </c>
      <c r="L391" s="91" t="s">
        <v>25</v>
      </c>
      <c r="M391" s="92">
        <v>5733</v>
      </c>
      <c r="N391" s="92">
        <v>10112</v>
      </c>
      <c r="O391" s="93">
        <v>0.56695015822784811</v>
      </c>
      <c r="P391" s="101">
        <f t="shared" si="55"/>
        <v>9870.4952830188686</v>
      </c>
      <c r="Q391" s="102">
        <f t="shared" si="56"/>
        <v>8.0176632066245078E-4</v>
      </c>
      <c r="R391" s="103">
        <f t="shared" si="57"/>
        <v>5.8102291392378067E-4</v>
      </c>
      <c r="S391" s="104">
        <f t="shared" si="58"/>
        <v>388539.97</v>
      </c>
      <c r="T391" s="105">
        <f t="shared" si="59"/>
        <v>92852.11</v>
      </c>
      <c r="U391" s="105">
        <f t="shared" si="60"/>
        <v>139278.16</v>
      </c>
      <c r="V391" s="105">
        <f t="shared" si="61"/>
        <v>141110.87</v>
      </c>
      <c r="W391" s="106">
        <f t="shared" si="62"/>
        <v>761781.11</v>
      </c>
      <c r="X391" s="94"/>
      <c r="Y391" s="107">
        <f t="shared" si="63"/>
        <v>190737.8</v>
      </c>
      <c r="Z391" s="107">
        <f t="shared" si="64"/>
        <v>190737.8</v>
      </c>
      <c r="AA391" s="107">
        <f t="shared" si="65"/>
        <v>381475.6</v>
      </c>
    </row>
    <row r="392" spans="1:27" s="19" customFormat="1" ht="26.1" customHeight="1" x14ac:dyDescent="0.2">
      <c r="A392" s="90">
        <v>4924</v>
      </c>
      <c r="B392" s="90" t="s">
        <v>758</v>
      </c>
      <c r="C392" s="90" t="s">
        <v>55</v>
      </c>
      <c r="D392" s="90" t="s">
        <v>26</v>
      </c>
      <c r="E392" s="90" t="s">
        <v>147</v>
      </c>
      <c r="F392" s="100" t="s">
        <v>21</v>
      </c>
      <c r="G392" s="100">
        <v>675802</v>
      </c>
      <c r="H392" s="100">
        <v>1003384587</v>
      </c>
      <c r="I392" s="91" t="s">
        <v>18</v>
      </c>
      <c r="J392" s="90">
        <v>1031153</v>
      </c>
      <c r="K392" s="91" t="s">
        <v>57</v>
      </c>
      <c r="L392" s="91" t="s">
        <v>53</v>
      </c>
      <c r="M392" s="92">
        <v>9975</v>
      </c>
      <c r="N392" s="92">
        <v>18011</v>
      </c>
      <c r="O392" s="93">
        <v>0.55382821609016708</v>
      </c>
      <c r="P392" s="101">
        <f t="shared" ref="P392:P455" si="66">IFERROR((M392/(L392-K392)*365),0)</f>
        <v>20004.807692307691</v>
      </c>
      <c r="Q392" s="102">
        <f t="shared" ref="Q392:Q455" si="67">IF(D392="NSGO",P392/Q$4,0)</f>
        <v>1.6249621320031556E-3</v>
      </c>
      <c r="R392" s="103">
        <f t="shared" ref="R392:R455" si="68">P392/R$4</f>
        <v>1.1775753216625349E-3</v>
      </c>
      <c r="S392" s="104">
        <f t="shared" ref="S392:S455" si="69">IF(Q392&gt;0,ROUND($S$4*Q392,2),0)</f>
        <v>787464.77</v>
      </c>
      <c r="T392" s="105">
        <f t="shared" ref="T392:T455" si="70">IF(R392&gt;0,ROUND($T$4*R392,2),0)</f>
        <v>188185.96</v>
      </c>
      <c r="U392" s="105">
        <f t="shared" ref="U392:U455" si="71">IF(R392&gt;0,ROUND($U$4*R392,2),0)</f>
        <v>282278.94</v>
      </c>
      <c r="V392" s="105">
        <f t="shared" ref="V392:V455" si="72">IF(Q392&gt;0,ROUND($V$4*Q392,2),0)</f>
        <v>285993.34000000003</v>
      </c>
      <c r="W392" s="106">
        <f t="shared" ref="W392:W455" si="73">S392+T392+U392+V392</f>
        <v>1543923.01</v>
      </c>
      <c r="X392" s="94"/>
      <c r="Y392" s="107">
        <f t="shared" ref="Y392:Y455" si="74">IF($D392="NSGO",ROUND($Q392*$Y$4,2),0)</f>
        <v>386573.62</v>
      </c>
      <c r="Z392" s="107">
        <f t="shared" ref="Z392:Z455" si="75">IF($D392="NSGO",ROUND($Q392*$Z$4,2),0)</f>
        <v>386573.62</v>
      </c>
      <c r="AA392" s="107">
        <f t="shared" ref="AA392:AA455" si="76">SUM(Y392:Z392)</f>
        <v>773147.24</v>
      </c>
    </row>
    <row r="393" spans="1:27" s="19" customFormat="1" ht="26.1" customHeight="1" x14ac:dyDescent="0.2">
      <c r="A393" s="90">
        <v>4927</v>
      </c>
      <c r="B393" s="90" t="s">
        <v>759</v>
      </c>
      <c r="C393" s="90" t="s">
        <v>760</v>
      </c>
      <c r="D393" s="90" t="s">
        <v>19</v>
      </c>
      <c r="E393" s="90" t="s">
        <v>459</v>
      </c>
      <c r="F393" s="100" t="s">
        <v>1547</v>
      </c>
      <c r="G393" s="100">
        <v>455963</v>
      </c>
      <c r="H393" s="100">
        <v>1538157300</v>
      </c>
      <c r="I393" s="91" t="s">
        <v>18</v>
      </c>
      <c r="J393" s="90">
        <v>1029939</v>
      </c>
      <c r="K393" s="91" t="s">
        <v>24</v>
      </c>
      <c r="L393" s="91" t="s">
        <v>25</v>
      </c>
      <c r="M393" s="92">
        <v>15898</v>
      </c>
      <c r="N393" s="92">
        <v>20853</v>
      </c>
      <c r="O393" s="93">
        <v>0.76238430921210376</v>
      </c>
      <c r="P393" s="101">
        <f t="shared" si="66"/>
        <v>15898</v>
      </c>
      <c r="Q393" s="102">
        <f t="shared" si="67"/>
        <v>0</v>
      </c>
      <c r="R393" s="103">
        <f t="shared" si="68"/>
        <v>9.3582966413567029E-4</v>
      </c>
      <c r="S393" s="104">
        <f t="shared" si="69"/>
        <v>0</v>
      </c>
      <c r="T393" s="105">
        <f t="shared" si="70"/>
        <v>149553.07</v>
      </c>
      <c r="U393" s="105">
        <f t="shared" si="71"/>
        <v>224329.60000000001</v>
      </c>
      <c r="V393" s="105">
        <f t="shared" si="72"/>
        <v>0</v>
      </c>
      <c r="W393" s="106">
        <f t="shared" si="73"/>
        <v>373882.67000000004</v>
      </c>
      <c r="X393" s="94"/>
      <c r="Y393" s="107">
        <f t="shared" si="74"/>
        <v>0</v>
      </c>
      <c r="Z393" s="107">
        <f t="shared" si="75"/>
        <v>0</v>
      </c>
      <c r="AA393" s="107">
        <f t="shared" si="76"/>
        <v>0</v>
      </c>
    </row>
    <row r="394" spans="1:27" s="19" customFormat="1" ht="26.1" customHeight="1" x14ac:dyDescent="0.2">
      <c r="A394" s="90">
        <v>4929</v>
      </c>
      <c r="B394" s="90" t="s">
        <v>761</v>
      </c>
      <c r="C394" s="84" t="s">
        <v>189</v>
      </c>
      <c r="D394" s="84" t="s">
        <v>26</v>
      </c>
      <c r="E394" s="90" t="s">
        <v>36</v>
      </c>
      <c r="F394" s="100" t="s">
        <v>36</v>
      </c>
      <c r="G394" s="100">
        <v>675527</v>
      </c>
      <c r="H394" s="100">
        <v>1881945335</v>
      </c>
      <c r="I394" s="91" t="s">
        <v>18</v>
      </c>
      <c r="J394" s="90">
        <v>1020831</v>
      </c>
      <c r="K394" s="91" t="s">
        <v>24</v>
      </c>
      <c r="L394" s="91" t="s">
        <v>25</v>
      </c>
      <c r="M394" s="92">
        <v>18357</v>
      </c>
      <c r="N394" s="92">
        <v>29834</v>
      </c>
      <c r="O394" s="93">
        <v>0.61530468592880605</v>
      </c>
      <c r="P394" s="101">
        <f t="shared" si="66"/>
        <v>18357</v>
      </c>
      <c r="Q394" s="102">
        <f t="shared" si="67"/>
        <v>1.4911130522215431E-3</v>
      </c>
      <c r="R394" s="103">
        <f t="shared" si="68"/>
        <v>1.0805777547199962E-3</v>
      </c>
      <c r="S394" s="104">
        <f t="shared" si="69"/>
        <v>722600.84</v>
      </c>
      <c r="T394" s="105">
        <f t="shared" si="70"/>
        <v>172684.97</v>
      </c>
      <c r="U394" s="105">
        <f t="shared" si="71"/>
        <v>259027.45</v>
      </c>
      <c r="V394" s="105">
        <f t="shared" si="72"/>
        <v>262435.90000000002</v>
      </c>
      <c r="W394" s="106">
        <f t="shared" si="73"/>
        <v>1416749.1600000001</v>
      </c>
      <c r="X394" s="94"/>
      <c r="Y394" s="107">
        <f t="shared" si="74"/>
        <v>354731.32</v>
      </c>
      <c r="Z394" s="107">
        <f t="shared" si="75"/>
        <v>354731.32</v>
      </c>
      <c r="AA394" s="107">
        <f t="shared" si="76"/>
        <v>709462.64</v>
      </c>
    </row>
    <row r="395" spans="1:27" s="19" customFormat="1" ht="26.1" customHeight="1" x14ac:dyDescent="0.2">
      <c r="A395" s="90">
        <v>4930</v>
      </c>
      <c r="B395" s="90" t="s">
        <v>762</v>
      </c>
      <c r="C395" s="90" t="s">
        <v>763</v>
      </c>
      <c r="D395" s="90" t="s">
        <v>19</v>
      </c>
      <c r="E395" s="90" t="s">
        <v>346</v>
      </c>
      <c r="F395" s="100" t="s">
        <v>1545</v>
      </c>
      <c r="G395" s="100">
        <v>675769</v>
      </c>
      <c r="H395" s="100">
        <v>1831839711</v>
      </c>
      <c r="I395" s="91" t="s">
        <v>18</v>
      </c>
      <c r="J395" s="90">
        <v>1030207</v>
      </c>
      <c r="K395" s="91" t="s">
        <v>16</v>
      </c>
      <c r="L395" s="91" t="s">
        <v>17</v>
      </c>
      <c r="M395" s="92">
        <v>8573</v>
      </c>
      <c r="N395" s="92">
        <v>12098</v>
      </c>
      <c r="O395" s="93">
        <v>0.70862952554141179</v>
      </c>
      <c r="P395" s="101">
        <f t="shared" si="66"/>
        <v>8573</v>
      </c>
      <c r="Q395" s="102">
        <f t="shared" si="67"/>
        <v>0</v>
      </c>
      <c r="R395" s="103">
        <f t="shared" si="68"/>
        <v>5.0464635241131593E-4</v>
      </c>
      <c r="S395" s="104">
        <f t="shared" si="69"/>
        <v>0</v>
      </c>
      <c r="T395" s="105">
        <f t="shared" si="70"/>
        <v>80646.52</v>
      </c>
      <c r="U395" s="105">
        <f t="shared" si="71"/>
        <v>120969.79</v>
      </c>
      <c r="V395" s="105">
        <f t="shared" si="72"/>
        <v>0</v>
      </c>
      <c r="W395" s="106">
        <f t="shared" si="73"/>
        <v>201616.31</v>
      </c>
      <c r="X395" s="94"/>
      <c r="Y395" s="107">
        <f t="shared" si="74"/>
        <v>0</v>
      </c>
      <c r="Z395" s="107">
        <f t="shared" si="75"/>
        <v>0</v>
      </c>
      <c r="AA395" s="107">
        <f t="shared" si="76"/>
        <v>0</v>
      </c>
    </row>
    <row r="396" spans="1:27" s="19" customFormat="1" ht="26.1" customHeight="1" x14ac:dyDescent="0.2">
      <c r="A396" s="90">
        <v>4931</v>
      </c>
      <c r="B396" s="90" t="s">
        <v>764</v>
      </c>
      <c r="C396" s="90" t="s">
        <v>765</v>
      </c>
      <c r="D396" s="90" t="s">
        <v>19</v>
      </c>
      <c r="E396" s="90" t="s">
        <v>766</v>
      </c>
      <c r="F396" s="100" t="s">
        <v>1545</v>
      </c>
      <c r="G396" s="100">
        <v>675945</v>
      </c>
      <c r="H396" s="100">
        <v>1487890596</v>
      </c>
      <c r="I396" s="91" t="s">
        <v>18</v>
      </c>
      <c r="J396" s="90">
        <v>1016653</v>
      </c>
      <c r="K396" s="91" t="s">
        <v>24</v>
      </c>
      <c r="L396" s="91" t="s">
        <v>25</v>
      </c>
      <c r="M396" s="92">
        <v>12759</v>
      </c>
      <c r="N396" s="92">
        <v>16259</v>
      </c>
      <c r="O396" s="93">
        <v>0.78473460852450949</v>
      </c>
      <c r="P396" s="101">
        <f t="shared" si="66"/>
        <v>12759</v>
      </c>
      <c r="Q396" s="102">
        <f t="shared" si="67"/>
        <v>0</v>
      </c>
      <c r="R396" s="103">
        <f t="shared" si="68"/>
        <v>7.5105363471549989E-4</v>
      </c>
      <c r="S396" s="104">
        <f t="shared" si="69"/>
        <v>0</v>
      </c>
      <c r="T396" s="105">
        <f t="shared" si="70"/>
        <v>120024.38</v>
      </c>
      <c r="U396" s="105">
        <f t="shared" si="71"/>
        <v>180036.57</v>
      </c>
      <c r="V396" s="105">
        <f t="shared" si="72"/>
        <v>0</v>
      </c>
      <c r="W396" s="106">
        <f t="shared" si="73"/>
        <v>300060.95</v>
      </c>
      <c r="X396" s="94"/>
      <c r="Y396" s="107">
        <f t="shared" si="74"/>
        <v>0</v>
      </c>
      <c r="Z396" s="107">
        <f t="shared" si="75"/>
        <v>0</v>
      </c>
      <c r="AA396" s="107">
        <f t="shared" si="76"/>
        <v>0</v>
      </c>
    </row>
    <row r="397" spans="1:27" s="19" customFormat="1" ht="26.1" customHeight="1" x14ac:dyDescent="0.2">
      <c r="A397" s="90">
        <v>4935</v>
      </c>
      <c r="B397" s="90" t="s">
        <v>767</v>
      </c>
      <c r="C397" s="90" t="s">
        <v>768</v>
      </c>
      <c r="D397" s="90" t="s">
        <v>19</v>
      </c>
      <c r="E397" s="90" t="s">
        <v>287</v>
      </c>
      <c r="F397" s="100" t="s">
        <v>1547</v>
      </c>
      <c r="G397" s="100">
        <v>675398</v>
      </c>
      <c r="H397" s="100">
        <v>1417493404</v>
      </c>
      <c r="I397" s="91" t="s">
        <v>18</v>
      </c>
      <c r="J397" s="90">
        <v>1028526</v>
      </c>
      <c r="K397" s="91" t="s">
        <v>16</v>
      </c>
      <c r="L397" s="91" t="s">
        <v>17</v>
      </c>
      <c r="M397" s="92">
        <v>12498</v>
      </c>
      <c r="N397" s="92">
        <v>16767</v>
      </c>
      <c r="O397" s="93">
        <v>0.74539273573090004</v>
      </c>
      <c r="P397" s="101">
        <f t="shared" si="66"/>
        <v>12498</v>
      </c>
      <c r="Q397" s="102">
        <f t="shared" si="67"/>
        <v>0</v>
      </c>
      <c r="R397" s="103">
        <f t="shared" si="68"/>
        <v>7.3568996995644783E-4</v>
      </c>
      <c r="S397" s="104">
        <f t="shared" si="69"/>
        <v>0</v>
      </c>
      <c r="T397" s="105">
        <f t="shared" si="70"/>
        <v>117569.14</v>
      </c>
      <c r="U397" s="105">
        <f t="shared" si="71"/>
        <v>176353.71</v>
      </c>
      <c r="V397" s="105">
        <f t="shared" si="72"/>
        <v>0</v>
      </c>
      <c r="W397" s="106">
        <f t="shared" si="73"/>
        <v>293922.84999999998</v>
      </c>
      <c r="X397" s="94"/>
      <c r="Y397" s="107">
        <f t="shared" si="74"/>
        <v>0</v>
      </c>
      <c r="Z397" s="107">
        <f t="shared" si="75"/>
        <v>0</v>
      </c>
      <c r="AA397" s="107">
        <f t="shared" si="76"/>
        <v>0</v>
      </c>
    </row>
    <row r="398" spans="1:27" s="19" customFormat="1" ht="26.1" customHeight="1" x14ac:dyDescent="0.2">
      <c r="A398" s="90">
        <v>4938</v>
      </c>
      <c r="B398" s="90" t="s">
        <v>1572</v>
      </c>
      <c r="C398" s="84" t="s">
        <v>485</v>
      </c>
      <c r="D398" s="84" t="s">
        <v>26</v>
      </c>
      <c r="E398" s="90" t="s">
        <v>597</v>
      </c>
      <c r="F398" s="100" t="s">
        <v>1545</v>
      </c>
      <c r="G398" s="100">
        <v>455570</v>
      </c>
      <c r="H398" s="100">
        <v>1821332586</v>
      </c>
      <c r="I398" s="91" t="s">
        <v>18</v>
      </c>
      <c r="J398" s="90">
        <v>1020867</v>
      </c>
      <c r="K398" s="91" t="s">
        <v>24</v>
      </c>
      <c r="L398" s="91" t="s">
        <v>25</v>
      </c>
      <c r="M398" s="92">
        <v>14861</v>
      </c>
      <c r="N398" s="92">
        <v>27282</v>
      </c>
      <c r="O398" s="93">
        <v>0.54471812916941575</v>
      </c>
      <c r="P398" s="101">
        <f t="shared" si="66"/>
        <v>14860.999999999998</v>
      </c>
      <c r="Q398" s="102">
        <f t="shared" si="67"/>
        <v>1.2071379347967724E-3</v>
      </c>
      <c r="R398" s="103">
        <f t="shared" si="68"/>
        <v>8.7478705741100729E-4</v>
      </c>
      <c r="S398" s="104">
        <f t="shared" si="69"/>
        <v>584985.07999999996</v>
      </c>
      <c r="T398" s="105">
        <f t="shared" si="70"/>
        <v>139797.97</v>
      </c>
      <c r="U398" s="105">
        <f t="shared" si="71"/>
        <v>209696.96</v>
      </c>
      <c r="V398" s="105">
        <f t="shared" si="72"/>
        <v>212456.28</v>
      </c>
      <c r="W398" s="106">
        <f t="shared" si="73"/>
        <v>1146936.2899999998</v>
      </c>
      <c r="X398" s="94"/>
      <c r="Y398" s="107">
        <f t="shared" si="74"/>
        <v>287174.49</v>
      </c>
      <c r="Z398" s="107">
        <f t="shared" si="75"/>
        <v>287174.49</v>
      </c>
      <c r="AA398" s="107">
        <f t="shared" si="76"/>
        <v>574348.98</v>
      </c>
    </row>
    <row r="399" spans="1:27" s="19" customFormat="1" ht="26.1" customHeight="1" x14ac:dyDescent="0.2">
      <c r="A399" s="90">
        <v>4939</v>
      </c>
      <c r="B399" s="90" t="s">
        <v>769</v>
      </c>
      <c r="C399" s="90" t="s">
        <v>80</v>
      </c>
      <c r="D399" s="90" t="s">
        <v>26</v>
      </c>
      <c r="E399" s="90" t="s">
        <v>158</v>
      </c>
      <c r="F399" s="100" t="s">
        <v>21</v>
      </c>
      <c r="G399" s="100">
        <v>675889</v>
      </c>
      <c r="H399" s="100">
        <v>1194369546</v>
      </c>
      <c r="I399" s="91" t="s">
        <v>18</v>
      </c>
      <c r="J399" s="90">
        <v>1030850</v>
      </c>
      <c r="K399" s="91" t="s">
        <v>644</v>
      </c>
      <c r="L399" s="91" t="s">
        <v>35</v>
      </c>
      <c r="M399" s="92">
        <v>9963</v>
      </c>
      <c r="N399" s="92">
        <v>15588</v>
      </c>
      <c r="O399" s="93">
        <v>0.63914549653579678</v>
      </c>
      <c r="P399" s="101">
        <f t="shared" si="66"/>
        <v>17153.278301886792</v>
      </c>
      <c r="Q399" s="102">
        <f t="shared" si="67"/>
        <v>1.3933364473678695E-3</v>
      </c>
      <c r="R399" s="103">
        <f t="shared" si="68"/>
        <v>1.0097211392678573E-3</v>
      </c>
      <c r="S399" s="104">
        <f t="shared" si="69"/>
        <v>675217.81</v>
      </c>
      <c r="T399" s="105">
        <f t="shared" si="70"/>
        <v>161361.51999999999</v>
      </c>
      <c r="U399" s="105">
        <f t="shared" si="71"/>
        <v>242042.27</v>
      </c>
      <c r="V399" s="105">
        <f t="shared" si="72"/>
        <v>245227.21</v>
      </c>
      <c r="W399" s="106">
        <f t="shared" si="73"/>
        <v>1323848.81</v>
      </c>
      <c r="X399" s="94"/>
      <c r="Y399" s="107">
        <f t="shared" si="74"/>
        <v>331470.56</v>
      </c>
      <c r="Z399" s="107">
        <f t="shared" si="75"/>
        <v>331470.56</v>
      </c>
      <c r="AA399" s="107">
        <f t="shared" si="76"/>
        <v>662941.12</v>
      </c>
    </row>
    <row r="400" spans="1:27" s="19" customFormat="1" ht="26.1" customHeight="1" x14ac:dyDescent="0.2">
      <c r="A400" s="90">
        <v>4942</v>
      </c>
      <c r="B400" s="90" t="s">
        <v>770</v>
      </c>
      <c r="C400" s="90" t="s">
        <v>419</v>
      </c>
      <c r="D400" s="90" t="s">
        <v>26</v>
      </c>
      <c r="E400" s="90" t="s">
        <v>36</v>
      </c>
      <c r="F400" s="100" t="s">
        <v>36</v>
      </c>
      <c r="G400" s="100">
        <v>675853</v>
      </c>
      <c r="H400" s="100">
        <v>1518270370</v>
      </c>
      <c r="I400" s="91" t="s">
        <v>18</v>
      </c>
      <c r="J400" s="90">
        <v>1029300</v>
      </c>
      <c r="K400" s="91" t="s">
        <v>52</v>
      </c>
      <c r="L400" s="91" t="s">
        <v>53</v>
      </c>
      <c r="M400" s="92">
        <v>15264</v>
      </c>
      <c r="N400" s="92">
        <v>23952</v>
      </c>
      <c r="O400" s="93">
        <v>0.63727454909819636</v>
      </c>
      <c r="P400" s="101">
        <f t="shared" si="66"/>
        <v>15264</v>
      </c>
      <c r="Q400" s="102">
        <f t="shared" si="67"/>
        <v>1.2398730527379003E-3</v>
      </c>
      <c r="R400" s="103">
        <f t="shared" si="68"/>
        <v>8.9850949763283883E-4</v>
      </c>
      <c r="S400" s="104">
        <f t="shared" si="69"/>
        <v>600848.68000000005</v>
      </c>
      <c r="T400" s="105">
        <f t="shared" si="70"/>
        <v>143589.01</v>
      </c>
      <c r="U400" s="105">
        <f t="shared" si="71"/>
        <v>215383.51</v>
      </c>
      <c r="V400" s="105">
        <f t="shared" si="72"/>
        <v>218217.66</v>
      </c>
      <c r="W400" s="106">
        <f t="shared" si="73"/>
        <v>1178038.8600000001</v>
      </c>
      <c r="X400" s="94"/>
      <c r="Y400" s="107">
        <f t="shared" si="74"/>
        <v>294962.08</v>
      </c>
      <c r="Z400" s="107">
        <f t="shared" si="75"/>
        <v>294962.08</v>
      </c>
      <c r="AA400" s="107">
        <f t="shared" si="76"/>
        <v>589924.16</v>
      </c>
    </row>
    <row r="401" spans="1:27" s="19" customFormat="1" ht="26.1" customHeight="1" x14ac:dyDescent="0.2">
      <c r="A401" s="90">
        <v>4943</v>
      </c>
      <c r="B401" s="90" t="s">
        <v>771</v>
      </c>
      <c r="C401" s="90" t="s">
        <v>772</v>
      </c>
      <c r="D401" s="90" t="s">
        <v>19</v>
      </c>
      <c r="E401" s="90" t="s">
        <v>385</v>
      </c>
      <c r="F401" s="100" t="s">
        <v>110</v>
      </c>
      <c r="G401" s="100">
        <v>675433</v>
      </c>
      <c r="H401" s="100">
        <v>1699211011</v>
      </c>
      <c r="I401" s="91" t="s">
        <v>18</v>
      </c>
      <c r="J401" s="90">
        <v>1028518</v>
      </c>
      <c r="K401" s="91" t="s">
        <v>16</v>
      </c>
      <c r="L401" s="91" t="s">
        <v>17</v>
      </c>
      <c r="M401" s="92">
        <v>16901</v>
      </c>
      <c r="N401" s="92">
        <v>20759</v>
      </c>
      <c r="O401" s="93">
        <v>0.81415289753841702</v>
      </c>
      <c r="P401" s="101">
        <f t="shared" si="66"/>
        <v>16901</v>
      </c>
      <c r="Q401" s="102">
        <f t="shared" si="67"/>
        <v>0</v>
      </c>
      <c r="R401" s="103">
        <f t="shared" si="68"/>
        <v>9.9487087391854096E-4</v>
      </c>
      <c r="S401" s="104">
        <f t="shared" si="69"/>
        <v>0</v>
      </c>
      <c r="T401" s="105">
        <f t="shared" si="70"/>
        <v>158988.32</v>
      </c>
      <c r="U401" s="105">
        <f t="shared" si="71"/>
        <v>238482.49</v>
      </c>
      <c r="V401" s="105">
        <f t="shared" si="72"/>
        <v>0</v>
      </c>
      <c r="W401" s="106">
        <f t="shared" si="73"/>
        <v>397470.81</v>
      </c>
      <c r="X401" s="94"/>
      <c r="Y401" s="107">
        <f t="shared" si="74"/>
        <v>0</v>
      </c>
      <c r="Z401" s="107">
        <f t="shared" si="75"/>
        <v>0</v>
      </c>
      <c r="AA401" s="107">
        <f t="shared" si="76"/>
        <v>0</v>
      </c>
    </row>
    <row r="402" spans="1:27" s="19" customFormat="1" ht="26.1" customHeight="1" x14ac:dyDescent="0.2">
      <c r="A402" s="90">
        <v>4944</v>
      </c>
      <c r="B402" s="90" t="s">
        <v>773</v>
      </c>
      <c r="C402" s="90" t="s">
        <v>774</v>
      </c>
      <c r="D402" s="90" t="s">
        <v>19</v>
      </c>
      <c r="E402" s="90" t="s">
        <v>20</v>
      </c>
      <c r="F402" s="100" t="s">
        <v>20</v>
      </c>
      <c r="G402" s="100">
        <v>675002</v>
      </c>
      <c r="H402" s="100">
        <v>1821119249</v>
      </c>
      <c r="I402" s="91" t="s">
        <v>18</v>
      </c>
      <c r="J402" s="90">
        <v>1013347</v>
      </c>
      <c r="K402" s="91" t="s">
        <v>24</v>
      </c>
      <c r="L402" s="91" t="s">
        <v>25</v>
      </c>
      <c r="M402" s="92">
        <v>31631</v>
      </c>
      <c r="N402" s="92">
        <v>38632</v>
      </c>
      <c r="O402" s="93">
        <v>0.81877717954027751</v>
      </c>
      <c r="P402" s="101">
        <f t="shared" si="66"/>
        <v>31631</v>
      </c>
      <c r="Q402" s="102">
        <f t="shared" si="67"/>
        <v>0</v>
      </c>
      <c r="R402" s="103">
        <f t="shared" si="68"/>
        <v>1.8619466666420547E-3</v>
      </c>
      <c r="S402" s="104">
        <f t="shared" si="69"/>
        <v>0</v>
      </c>
      <c r="T402" s="105">
        <f t="shared" si="70"/>
        <v>297553.96999999997</v>
      </c>
      <c r="U402" s="105">
        <f t="shared" si="71"/>
        <v>446330.96</v>
      </c>
      <c r="V402" s="105">
        <f t="shared" si="72"/>
        <v>0</v>
      </c>
      <c r="W402" s="106">
        <f t="shared" si="73"/>
        <v>743884.92999999993</v>
      </c>
      <c r="X402" s="94"/>
      <c r="Y402" s="107">
        <f t="shared" si="74"/>
        <v>0</v>
      </c>
      <c r="Z402" s="107">
        <f t="shared" si="75"/>
        <v>0</v>
      </c>
      <c r="AA402" s="107">
        <f t="shared" si="76"/>
        <v>0</v>
      </c>
    </row>
    <row r="403" spans="1:27" s="19" customFormat="1" ht="26.1" customHeight="1" x14ac:dyDescent="0.2">
      <c r="A403" s="90">
        <v>4945</v>
      </c>
      <c r="B403" s="90" t="s">
        <v>1571</v>
      </c>
      <c r="C403" s="84" t="s">
        <v>485</v>
      </c>
      <c r="D403" s="84" t="s">
        <v>26</v>
      </c>
      <c r="E403" s="90" t="s">
        <v>415</v>
      </c>
      <c r="F403" s="100" t="s">
        <v>37</v>
      </c>
      <c r="G403" s="100">
        <v>676004</v>
      </c>
      <c r="H403" s="100">
        <v>1326343898</v>
      </c>
      <c r="I403" s="91" t="s">
        <v>18</v>
      </c>
      <c r="J403" s="90">
        <v>1019309</v>
      </c>
      <c r="K403" s="91" t="s">
        <v>24</v>
      </c>
      <c r="L403" s="91" t="s">
        <v>25</v>
      </c>
      <c r="M403" s="92">
        <v>10963</v>
      </c>
      <c r="N403" s="92">
        <v>22732</v>
      </c>
      <c r="O403" s="93">
        <v>0.48227168748900229</v>
      </c>
      <c r="P403" s="101">
        <f t="shared" si="66"/>
        <v>10963</v>
      </c>
      <c r="Q403" s="102">
        <f t="shared" si="67"/>
        <v>8.9050892801137318E-4</v>
      </c>
      <c r="R403" s="103">
        <f t="shared" si="68"/>
        <v>6.4533278449612234E-4</v>
      </c>
      <c r="S403" s="104">
        <f t="shared" si="69"/>
        <v>431545.08</v>
      </c>
      <c r="T403" s="105">
        <f t="shared" si="70"/>
        <v>103129.34</v>
      </c>
      <c r="U403" s="105">
        <f t="shared" si="71"/>
        <v>154694.01</v>
      </c>
      <c r="V403" s="105">
        <f t="shared" si="72"/>
        <v>156729.57</v>
      </c>
      <c r="W403" s="106">
        <f t="shared" si="73"/>
        <v>846098</v>
      </c>
      <c r="X403" s="94"/>
      <c r="Y403" s="107">
        <f t="shared" si="74"/>
        <v>211849.4</v>
      </c>
      <c r="Z403" s="107">
        <f t="shared" si="75"/>
        <v>211849.4</v>
      </c>
      <c r="AA403" s="107">
        <f t="shared" si="76"/>
        <v>423698.8</v>
      </c>
    </row>
    <row r="404" spans="1:27" s="19" customFormat="1" ht="26.1" customHeight="1" x14ac:dyDescent="0.2">
      <c r="A404" s="90">
        <v>4946</v>
      </c>
      <c r="B404" s="90" t="s">
        <v>775</v>
      </c>
      <c r="C404" s="90" t="s">
        <v>499</v>
      </c>
      <c r="D404" s="90" t="s">
        <v>26</v>
      </c>
      <c r="E404" s="90" t="s">
        <v>595</v>
      </c>
      <c r="F404" s="100" t="s">
        <v>63</v>
      </c>
      <c r="G404" s="100">
        <v>455726</v>
      </c>
      <c r="H404" s="100">
        <v>1982740098</v>
      </c>
      <c r="I404" s="91" t="s">
        <v>18</v>
      </c>
      <c r="J404" s="90">
        <v>1029314</v>
      </c>
      <c r="K404" s="91" t="s">
        <v>52</v>
      </c>
      <c r="L404" s="91" t="s">
        <v>53</v>
      </c>
      <c r="M404" s="92">
        <v>20855</v>
      </c>
      <c r="N404" s="92">
        <v>26972</v>
      </c>
      <c r="O404" s="93">
        <v>0.77320925404122798</v>
      </c>
      <c r="P404" s="101">
        <f t="shared" si="66"/>
        <v>20855</v>
      </c>
      <c r="Q404" s="102">
        <f t="shared" si="67"/>
        <v>1.6940220463082356E-3</v>
      </c>
      <c r="R404" s="103">
        <f t="shared" si="68"/>
        <v>1.2276215653257896E-3</v>
      </c>
      <c r="S404" s="104">
        <f t="shared" si="69"/>
        <v>820931.55</v>
      </c>
      <c r="T404" s="105">
        <f t="shared" si="70"/>
        <v>196183.75</v>
      </c>
      <c r="U404" s="105">
        <f t="shared" si="71"/>
        <v>294275.62</v>
      </c>
      <c r="V404" s="105">
        <f t="shared" si="72"/>
        <v>298147.88</v>
      </c>
      <c r="W404" s="106">
        <f t="shared" si="73"/>
        <v>1609538.7999999998</v>
      </c>
      <c r="X404" s="94"/>
      <c r="Y404" s="107">
        <f t="shared" si="74"/>
        <v>403002.76</v>
      </c>
      <c r="Z404" s="107">
        <f t="shared" si="75"/>
        <v>403002.76</v>
      </c>
      <c r="AA404" s="107">
        <f t="shared" si="76"/>
        <v>806005.52</v>
      </c>
    </row>
    <row r="405" spans="1:27" s="19" customFormat="1" ht="26.1" customHeight="1" x14ac:dyDescent="0.2">
      <c r="A405" s="90">
        <v>4948</v>
      </c>
      <c r="B405" s="90" t="s">
        <v>776</v>
      </c>
      <c r="C405" s="90" t="s">
        <v>776</v>
      </c>
      <c r="D405" s="90" t="s">
        <v>19</v>
      </c>
      <c r="E405" s="90" t="s">
        <v>777</v>
      </c>
      <c r="F405" s="100" t="s">
        <v>1545</v>
      </c>
      <c r="G405" s="100">
        <v>676186</v>
      </c>
      <c r="H405" s="100">
        <v>1205017472</v>
      </c>
      <c r="I405" s="91" t="s">
        <v>18</v>
      </c>
      <c r="J405" s="90">
        <v>1015400</v>
      </c>
      <c r="K405" s="91" t="s">
        <v>16</v>
      </c>
      <c r="L405" s="91" t="s">
        <v>17</v>
      </c>
      <c r="M405" s="92">
        <v>8654</v>
      </c>
      <c r="N405" s="92">
        <v>12317</v>
      </c>
      <c r="O405" s="93">
        <v>0.70260615409596494</v>
      </c>
      <c r="P405" s="101">
        <f t="shared" si="66"/>
        <v>8654</v>
      </c>
      <c r="Q405" s="102">
        <f t="shared" si="67"/>
        <v>0</v>
      </c>
      <c r="R405" s="103">
        <f t="shared" si="68"/>
        <v>5.0941438630205623E-4</v>
      </c>
      <c r="S405" s="104">
        <f t="shared" si="69"/>
        <v>0</v>
      </c>
      <c r="T405" s="105">
        <f t="shared" si="70"/>
        <v>81408.490000000005</v>
      </c>
      <c r="U405" s="105">
        <f t="shared" si="71"/>
        <v>122112.74</v>
      </c>
      <c r="V405" s="105">
        <f t="shared" si="72"/>
        <v>0</v>
      </c>
      <c r="W405" s="106">
        <f t="shared" si="73"/>
        <v>203521.23</v>
      </c>
      <c r="X405" s="94"/>
      <c r="Y405" s="107">
        <f t="shared" si="74"/>
        <v>0</v>
      </c>
      <c r="Z405" s="107">
        <f t="shared" si="75"/>
        <v>0</v>
      </c>
      <c r="AA405" s="107">
        <f t="shared" si="76"/>
        <v>0</v>
      </c>
    </row>
    <row r="406" spans="1:27" s="19" customFormat="1" ht="26.1" customHeight="1" x14ac:dyDescent="0.2">
      <c r="A406" s="90">
        <v>4951</v>
      </c>
      <c r="B406" s="90" t="s">
        <v>778</v>
      </c>
      <c r="C406" s="90" t="s">
        <v>485</v>
      </c>
      <c r="D406" s="90" t="s">
        <v>26</v>
      </c>
      <c r="E406" s="90" t="s">
        <v>779</v>
      </c>
      <c r="F406" s="100" t="s">
        <v>63</v>
      </c>
      <c r="G406" s="100">
        <v>675630</v>
      </c>
      <c r="H406" s="100">
        <v>1164021002</v>
      </c>
      <c r="I406" s="91" t="s">
        <v>46</v>
      </c>
      <c r="J406" s="90">
        <v>1004411</v>
      </c>
      <c r="K406" s="91">
        <v>43831</v>
      </c>
      <c r="L406" s="91">
        <v>44165</v>
      </c>
      <c r="M406" s="92">
        <v>10537</v>
      </c>
      <c r="N406" s="92">
        <v>13990</v>
      </c>
      <c r="O406" s="93">
        <v>0.753180843459614</v>
      </c>
      <c r="P406" s="101">
        <f t="shared" si="66"/>
        <v>11514.985029940119</v>
      </c>
      <c r="Q406" s="102">
        <f t="shared" si="67"/>
        <v>9.3534588845014914E-4</v>
      </c>
      <c r="R406" s="103">
        <f t="shared" si="68"/>
        <v>6.7782517128545301E-4</v>
      </c>
      <c r="S406" s="104">
        <f t="shared" si="69"/>
        <v>453273.29</v>
      </c>
      <c r="T406" s="105">
        <f t="shared" si="70"/>
        <v>108321.88</v>
      </c>
      <c r="U406" s="105">
        <f t="shared" si="71"/>
        <v>162482.82999999999</v>
      </c>
      <c r="V406" s="105">
        <f t="shared" si="72"/>
        <v>164620.88</v>
      </c>
      <c r="W406" s="106">
        <f t="shared" si="73"/>
        <v>888698.87999999989</v>
      </c>
      <c r="X406" s="94"/>
      <c r="Y406" s="107">
        <f t="shared" si="74"/>
        <v>222515.98</v>
      </c>
      <c r="Z406" s="107">
        <f t="shared" si="75"/>
        <v>222515.98</v>
      </c>
      <c r="AA406" s="107">
        <f t="shared" si="76"/>
        <v>445031.96</v>
      </c>
    </row>
    <row r="407" spans="1:27" s="18" customFormat="1" ht="26.1" customHeight="1" x14ac:dyDescent="0.2">
      <c r="A407" s="90">
        <v>4952</v>
      </c>
      <c r="B407" s="90" t="s">
        <v>780</v>
      </c>
      <c r="C407" s="90" t="s">
        <v>781</v>
      </c>
      <c r="D407" s="90" t="s">
        <v>19</v>
      </c>
      <c r="E407" s="90" t="s">
        <v>307</v>
      </c>
      <c r="F407" s="100" t="s">
        <v>1546</v>
      </c>
      <c r="G407" s="100">
        <v>455589</v>
      </c>
      <c r="H407" s="100">
        <v>1063054823</v>
      </c>
      <c r="I407" s="91" t="s">
        <v>18</v>
      </c>
      <c r="J407" s="90">
        <v>1030739</v>
      </c>
      <c r="K407" s="91" t="s">
        <v>644</v>
      </c>
      <c r="L407" s="91" t="s">
        <v>25</v>
      </c>
      <c r="M407" s="92">
        <v>14751</v>
      </c>
      <c r="N407" s="92">
        <v>19750</v>
      </c>
      <c r="O407" s="93">
        <v>0.74688607594936707</v>
      </c>
      <c r="P407" s="101">
        <f t="shared" si="66"/>
        <v>19650.054744525547</v>
      </c>
      <c r="Q407" s="102">
        <f t="shared" si="67"/>
        <v>0</v>
      </c>
      <c r="R407" s="103">
        <f t="shared" si="68"/>
        <v>1.1566929256395066E-3</v>
      </c>
      <c r="S407" s="104">
        <f t="shared" si="69"/>
        <v>0</v>
      </c>
      <c r="T407" s="105">
        <f t="shared" si="70"/>
        <v>184848.78</v>
      </c>
      <c r="U407" s="105">
        <f t="shared" si="71"/>
        <v>277273.17</v>
      </c>
      <c r="V407" s="105">
        <f t="shared" si="72"/>
        <v>0</v>
      </c>
      <c r="W407" s="106">
        <f t="shared" si="73"/>
        <v>462121.94999999995</v>
      </c>
      <c r="X407" s="96"/>
      <c r="Y407" s="107">
        <f t="shared" si="74"/>
        <v>0</v>
      </c>
      <c r="Z407" s="107">
        <f t="shared" si="75"/>
        <v>0</v>
      </c>
      <c r="AA407" s="107">
        <f t="shared" si="76"/>
        <v>0</v>
      </c>
    </row>
    <row r="408" spans="1:27" s="18" customFormat="1" ht="26.1" customHeight="1" x14ac:dyDescent="0.2">
      <c r="A408" s="90">
        <v>4955</v>
      </c>
      <c r="B408" s="90" t="s">
        <v>782</v>
      </c>
      <c r="C408" s="90" t="s">
        <v>342</v>
      </c>
      <c r="D408" s="90" t="s">
        <v>26</v>
      </c>
      <c r="E408" s="90" t="s">
        <v>293</v>
      </c>
      <c r="F408" s="100" t="s">
        <v>37</v>
      </c>
      <c r="G408" s="100">
        <v>455957</v>
      </c>
      <c r="H408" s="100">
        <v>1568861888</v>
      </c>
      <c r="I408" s="91" t="s">
        <v>18</v>
      </c>
      <c r="J408" s="90">
        <v>1026274</v>
      </c>
      <c r="K408" s="91" t="s">
        <v>24</v>
      </c>
      <c r="L408" s="91" t="s">
        <v>25</v>
      </c>
      <c r="M408" s="92">
        <v>20355</v>
      </c>
      <c r="N408" s="92">
        <v>29748</v>
      </c>
      <c r="O408" s="93">
        <v>0.68424768051633722</v>
      </c>
      <c r="P408" s="101">
        <f t="shared" si="66"/>
        <v>20355</v>
      </c>
      <c r="Q408" s="102">
        <f t="shared" si="67"/>
        <v>1.6534077560586974E-3</v>
      </c>
      <c r="R408" s="103">
        <f t="shared" si="68"/>
        <v>1.198189257358257E-3</v>
      </c>
      <c r="S408" s="104">
        <f t="shared" si="69"/>
        <v>801249.67</v>
      </c>
      <c r="T408" s="105">
        <f t="shared" si="70"/>
        <v>191480.23</v>
      </c>
      <c r="U408" s="105">
        <f t="shared" si="71"/>
        <v>287220.34000000003</v>
      </c>
      <c r="V408" s="105">
        <f t="shared" si="72"/>
        <v>290999.77</v>
      </c>
      <c r="W408" s="106">
        <f t="shared" si="73"/>
        <v>1570950.01</v>
      </c>
      <c r="X408" s="96"/>
      <c r="Y408" s="107">
        <f t="shared" si="74"/>
        <v>393340.74</v>
      </c>
      <c r="Z408" s="107">
        <f t="shared" si="75"/>
        <v>393340.74</v>
      </c>
      <c r="AA408" s="107">
        <f t="shared" si="76"/>
        <v>786681.48</v>
      </c>
    </row>
    <row r="409" spans="1:27" s="18" customFormat="1" ht="26.1" customHeight="1" x14ac:dyDescent="0.2">
      <c r="A409" s="90">
        <v>4958</v>
      </c>
      <c r="B409" s="90" t="s">
        <v>783</v>
      </c>
      <c r="C409" s="90" t="s">
        <v>784</v>
      </c>
      <c r="D409" s="90" t="s">
        <v>19</v>
      </c>
      <c r="E409" s="90" t="s">
        <v>281</v>
      </c>
      <c r="F409" s="100" t="s">
        <v>1547</v>
      </c>
      <c r="G409" s="100">
        <v>676045</v>
      </c>
      <c r="H409" s="100">
        <v>1235326349</v>
      </c>
      <c r="I409" s="91" t="s">
        <v>18</v>
      </c>
      <c r="J409" s="90">
        <v>1015376</v>
      </c>
      <c r="K409" s="91" t="s">
        <v>16</v>
      </c>
      <c r="L409" s="91" t="s">
        <v>17</v>
      </c>
      <c r="M409" s="92">
        <v>24028</v>
      </c>
      <c r="N409" s="92">
        <v>32208</v>
      </c>
      <c r="O409" s="93">
        <v>0.74602583209140583</v>
      </c>
      <c r="P409" s="101">
        <f t="shared" si="66"/>
        <v>24028</v>
      </c>
      <c r="Q409" s="102">
        <f t="shared" si="67"/>
        <v>0</v>
      </c>
      <c r="R409" s="103">
        <f t="shared" si="68"/>
        <v>1.4143989916877522E-3</v>
      </c>
      <c r="S409" s="104">
        <f t="shared" si="69"/>
        <v>0</v>
      </c>
      <c r="T409" s="105">
        <f t="shared" si="70"/>
        <v>226032.27</v>
      </c>
      <c r="U409" s="105">
        <f t="shared" si="71"/>
        <v>339048.41</v>
      </c>
      <c r="V409" s="105">
        <f t="shared" si="72"/>
        <v>0</v>
      </c>
      <c r="W409" s="106">
        <f t="shared" si="73"/>
        <v>565080.67999999993</v>
      </c>
      <c r="X409" s="96"/>
      <c r="Y409" s="107">
        <f t="shared" si="74"/>
        <v>0</v>
      </c>
      <c r="Z409" s="107">
        <f t="shared" si="75"/>
        <v>0</v>
      </c>
      <c r="AA409" s="107">
        <f t="shared" si="76"/>
        <v>0</v>
      </c>
    </row>
    <row r="410" spans="1:27" s="18" customFormat="1" ht="26.1" customHeight="1" x14ac:dyDescent="0.2">
      <c r="A410" s="90">
        <v>4960</v>
      </c>
      <c r="B410" s="90" t="s">
        <v>785</v>
      </c>
      <c r="C410" s="90" t="s">
        <v>342</v>
      </c>
      <c r="D410" s="90" t="s">
        <v>26</v>
      </c>
      <c r="E410" s="90" t="s">
        <v>37</v>
      </c>
      <c r="F410" s="100" t="s">
        <v>37</v>
      </c>
      <c r="G410" s="100">
        <v>455572</v>
      </c>
      <c r="H410" s="100">
        <v>1598164881</v>
      </c>
      <c r="I410" s="91" t="s">
        <v>18</v>
      </c>
      <c r="J410" s="90">
        <v>1026240</v>
      </c>
      <c r="K410" s="91" t="s">
        <v>24</v>
      </c>
      <c r="L410" s="91" t="s">
        <v>25</v>
      </c>
      <c r="M410" s="92">
        <v>23026</v>
      </c>
      <c r="N410" s="92">
        <v>30235</v>
      </c>
      <c r="O410" s="93">
        <v>0.76156771953034563</v>
      </c>
      <c r="P410" s="101">
        <f t="shared" si="66"/>
        <v>23026</v>
      </c>
      <c r="Q410" s="102">
        <f t="shared" si="67"/>
        <v>1.8703692945717303E-3</v>
      </c>
      <c r="R410" s="103">
        <f t="shared" si="68"/>
        <v>1.3554166465208166E-3</v>
      </c>
      <c r="S410" s="104">
        <f t="shared" si="69"/>
        <v>906390.31</v>
      </c>
      <c r="T410" s="105">
        <f t="shared" si="70"/>
        <v>216606.42</v>
      </c>
      <c r="U410" s="105">
        <f t="shared" si="71"/>
        <v>324909.64</v>
      </c>
      <c r="V410" s="105">
        <f t="shared" si="72"/>
        <v>329185</v>
      </c>
      <c r="W410" s="106">
        <f t="shared" si="73"/>
        <v>1777091.37</v>
      </c>
      <c r="X410" s="96"/>
      <c r="Y410" s="107">
        <f t="shared" si="74"/>
        <v>444955.24</v>
      </c>
      <c r="Z410" s="107">
        <f t="shared" si="75"/>
        <v>444955.24</v>
      </c>
      <c r="AA410" s="107">
        <f t="shared" si="76"/>
        <v>889910.48</v>
      </c>
    </row>
    <row r="411" spans="1:27" s="18" customFormat="1" ht="26.1" customHeight="1" x14ac:dyDescent="0.2">
      <c r="A411" s="90">
        <v>4962</v>
      </c>
      <c r="B411" s="90" t="s">
        <v>786</v>
      </c>
      <c r="C411" s="90" t="s">
        <v>231</v>
      </c>
      <c r="D411" s="90" t="s">
        <v>26</v>
      </c>
      <c r="E411" s="90" t="s">
        <v>99</v>
      </c>
      <c r="F411" s="100" t="s">
        <v>1546</v>
      </c>
      <c r="G411" s="100">
        <v>455744</v>
      </c>
      <c r="H411" s="100">
        <v>1497172514</v>
      </c>
      <c r="I411" s="91" t="s">
        <v>18</v>
      </c>
      <c r="J411" s="90">
        <v>1026642</v>
      </c>
      <c r="K411" s="91" t="s">
        <v>16</v>
      </c>
      <c r="L411" s="91" t="s">
        <v>17</v>
      </c>
      <c r="M411" s="92">
        <v>20991</v>
      </c>
      <c r="N411" s="92">
        <v>29841</v>
      </c>
      <c r="O411" s="93">
        <v>0.70342816929727559</v>
      </c>
      <c r="P411" s="101">
        <f t="shared" si="66"/>
        <v>20991</v>
      </c>
      <c r="Q411" s="102">
        <f t="shared" si="67"/>
        <v>1.70506913325611E-3</v>
      </c>
      <c r="R411" s="103">
        <f t="shared" si="68"/>
        <v>1.2356271530929584E-3</v>
      </c>
      <c r="S411" s="104">
        <f t="shared" si="69"/>
        <v>826285.03</v>
      </c>
      <c r="T411" s="105">
        <f t="shared" si="70"/>
        <v>197463.1</v>
      </c>
      <c r="U411" s="105">
        <f t="shared" si="71"/>
        <v>296194.65999999997</v>
      </c>
      <c r="V411" s="105">
        <f t="shared" si="72"/>
        <v>300092.17</v>
      </c>
      <c r="W411" s="106">
        <f t="shared" si="73"/>
        <v>1620034.96</v>
      </c>
      <c r="X411" s="96"/>
      <c r="Y411" s="107">
        <f t="shared" si="74"/>
        <v>405630.83</v>
      </c>
      <c r="Z411" s="107">
        <f t="shared" si="75"/>
        <v>405630.83</v>
      </c>
      <c r="AA411" s="107">
        <f t="shared" si="76"/>
        <v>811261.66</v>
      </c>
    </row>
    <row r="412" spans="1:27" s="18" customFormat="1" ht="26.1" customHeight="1" x14ac:dyDescent="0.2">
      <c r="A412" s="90">
        <v>4966</v>
      </c>
      <c r="B412" s="90" t="s">
        <v>787</v>
      </c>
      <c r="C412" s="84" t="s">
        <v>1583</v>
      </c>
      <c r="D412" s="84" t="s">
        <v>19</v>
      </c>
      <c r="E412" s="90" t="s">
        <v>29</v>
      </c>
      <c r="F412" s="100" t="s">
        <v>29</v>
      </c>
      <c r="G412" s="100">
        <v>675392</v>
      </c>
      <c r="H412" s="100">
        <v>1376202234</v>
      </c>
      <c r="I412" s="91" t="s">
        <v>18</v>
      </c>
      <c r="J412" s="90">
        <v>1017145</v>
      </c>
      <c r="K412" s="91" t="s">
        <v>24</v>
      </c>
      <c r="L412" s="91" t="s">
        <v>25</v>
      </c>
      <c r="M412" s="92">
        <v>18862</v>
      </c>
      <c r="N412" s="92">
        <v>28034</v>
      </c>
      <c r="O412" s="93">
        <v>0.67282585431975461</v>
      </c>
      <c r="P412" s="101">
        <f t="shared" si="66"/>
        <v>18862</v>
      </c>
      <c r="Q412" s="102">
        <f t="shared" si="67"/>
        <v>0</v>
      </c>
      <c r="R412" s="103">
        <f t="shared" si="68"/>
        <v>1.1103043857672043E-3</v>
      </c>
      <c r="S412" s="104">
        <f t="shared" si="69"/>
        <v>0</v>
      </c>
      <c r="T412" s="105">
        <f t="shared" si="70"/>
        <v>177435.51999999999</v>
      </c>
      <c r="U412" s="105">
        <f t="shared" si="71"/>
        <v>266153.28000000003</v>
      </c>
      <c r="V412" s="105">
        <f t="shared" si="72"/>
        <v>0</v>
      </c>
      <c r="W412" s="106">
        <f t="shared" si="73"/>
        <v>443588.80000000005</v>
      </c>
      <c r="X412" s="96"/>
      <c r="Y412" s="107">
        <f t="shared" si="74"/>
        <v>0</v>
      </c>
      <c r="Z412" s="107">
        <f t="shared" si="75"/>
        <v>0</v>
      </c>
      <c r="AA412" s="107">
        <f t="shared" si="76"/>
        <v>0</v>
      </c>
    </row>
    <row r="413" spans="1:27" s="18" customFormat="1" ht="26.1" customHeight="1" x14ac:dyDescent="0.2">
      <c r="A413" s="90">
        <v>4967</v>
      </c>
      <c r="B413" s="90" t="s">
        <v>789</v>
      </c>
      <c r="C413" s="90" t="s">
        <v>790</v>
      </c>
      <c r="D413" s="90" t="s">
        <v>19</v>
      </c>
      <c r="E413" s="90" t="s">
        <v>29</v>
      </c>
      <c r="F413" s="100" t="s">
        <v>29</v>
      </c>
      <c r="G413" s="100">
        <v>675127</v>
      </c>
      <c r="H413" s="100">
        <v>1609312024</v>
      </c>
      <c r="I413" s="91" t="s">
        <v>18</v>
      </c>
      <c r="J413" s="90">
        <v>1028520</v>
      </c>
      <c r="K413" s="91" t="s">
        <v>16</v>
      </c>
      <c r="L413" s="91" t="s">
        <v>17</v>
      </c>
      <c r="M413" s="92">
        <v>10219</v>
      </c>
      <c r="N413" s="92">
        <v>15434</v>
      </c>
      <c r="O413" s="93">
        <v>0.66210962809381879</v>
      </c>
      <c r="P413" s="101">
        <f t="shared" si="66"/>
        <v>10219</v>
      </c>
      <c r="Q413" s="102">
        <f t="shared" si="67"/>
        <v>0</v>
      </c>
      <c r="R413" s="103">
        <f t="shared" si="68"/>
        <v>6.0153751024043364E-4</v>
      </c>
      <c r="S413" s="104">
        <f t="shared" si="69"/>
        <v>0</v>
      </c>
      <c r="T413" s="105">
        <f t="shared" si="70"/>
        <v>96130.51</v>
      </c>
      <c r="U413" s="105">
        <f t="shared" si="71"/>
        <v>144195.76</v>
      </c>
      <c r="V413" s="105">
        <f t="shared" si="72"/>
        <v>0</v>
      </c>
      <c r="W413" s="106">
        <f t="shared" si="73"/>
        <v>240326.27000000002</v>
      </c>
      <c r="X413" s="96"/>
      <c r="Y413" s="107">
        <f t="shared" si="74"/>
        <v>0</v>
      </c>
      <c r="Z413" s="107">
        <f t="shared" si="75"/>
        <v>0</v>
      </c>
      <c r="AA413" s="107">
        <f t="shared" si="76"/>
        <v>0</v>
      </c>
    </row>
    <row r="414" spans="1:27" s="18" customFormat="1" ht="26.1" customHeight="1" x14ac:dyDescent="0.2">
      <c r="A414" s="90">
        <v>4969</v>
      </c>
      <c r="B414" s="90" t="s">
        <v>791</v>
      </c>
      <c r="C414" s="90" t="s">
        <v>792</v>
      </c>
      <c r="D414" s="90" t="s">
        <v>19</v>
      </c>
      <c r="E414" s="90" t="s">
        <v>332</v>
      </c>
      <c r="F414" s="100" t="s">
        <v>1547</v>
      </c>
      <c r="G414" s="100">
        <v>676154</v>
      </c>
      <c r="H414" s="100">
        <v>1821525601</v>
      </c>
      <c r="I414" s="91" t="s">
        <v>18</v>
      </c>
      <c r="J414" s="90">
        <v>1028808</v>
      </c>
      <c r="K414" s="91" t="s">
        <v>16</v>
      </c>
      <c r="L414" s="91" t="s">
        <v>17</v>
      </c>
      <c r="M414" s="92">
        <v>8192</v>
      </c>
      <c r="N414" s="92">
        <v>12390</v>
      </c>
      <c r="O414" s="93">
        <v>0.66117836965294596</v>
      </c>
      <c r="P414" s="101">
        <f t="shared" si="66"/>
        <v>8192</v>
      </c>
      <c r="Q414" s="102">
        <f t="shared" si="67"/>
        <v>0</v>
      </c>
      <c r="R414" s="103">
        <f t="shared" si="68"/>
        <v>4.8221893374005606E-4</v>
      </c>
      <c r="S414" s="104">
        <f t="shared" si="69"/>
        <v>0</v>
      </c>
      <c r="T414" s="105">
        <f t="shared" si="70"/>
        <v>77062.44</v>
      </c>
      <c r="U414" s="105">
        <f t="shared" si="71"/>
        <v>115593.67</v>
      </c>
      <c r="V414" s="105">
        <f t="shared" si="72"/>
        <v>0</v>
      </c>
      <c r="W414" s="106">
        <f t="shared" si="73"/>
        <v>192656.11</v>
      </c>
      <c r="X414" s="96"/>
      <c r="Y414" s="107">
        <f t="shared" si="74"/>
        <v>0</v>
      </c>
      <c r="Z414" s="107">
        <f t="shared" si="75"/>
        <v>0</v>
      </c>
      <c r="AA414" s="107">
        <f t="shared" si="76"/>
        <v>0</v>
      </c>
    </row>
    <row r="415" spans="1:27" s="18" customFormat="1" ht="26.1" customHeight="1" x14ac:dyDescent="0.2">
      <c r="A415" s="90">
        <v>4970</v>
      </c>
      <c r="B415" s="90" t="s">
        <v>793</v>
      </c>
      <c r="C415" s="84" t="s">
        <v>211</v>
      </c>
      <c r="D415" s="84" t="s">
        <v>26</v>
      </c>
      <c r="E415" s="90" t="s">
        <v>47</v>
      </c>
      <c r="F415" s="100" t="s">
        <v>47</v>
      </c>
      <c r="G415" s="100">
        <v>675956</v>
      </c>
      <c r="H415" s="100">
        <v>1851629430</v>
      </c>
      <c r="I415" s="91" t="s">
        <v>18</v>
      </c>
      <c r="J415" s="90">
        <v>1029942</v>
      </c>
      <c r="K415" s="91" t="s">
        <v>16</v>
      </c>
      <c r="L415" s="91" t="s">
        <v>17</v>
      </c>
      <c r="M415" s="92">
        <v>56712</v>
      </c>
      <c r="N415" s="92">
        <v>66473</v>
      </c>
      <c r="O415" s="93">
        <v>0.8531584252252794</v>
      </c>
      <c r="P415" s="101">
        <f t="shared" si="66"/>
        <v>56712</v>
      </c>
      <c r="Q415" s="102">
        <f t="shared" si="67"/>
        <v>4.6066352572636136E-3</v>
      </c>
      <c r="R415" s="103">
        <f t="shared" si="68"/>
        <v>3.338330098909431E-3</v>
      </c>
      <c r="S415" s="104">
        <f t="shared" si="69"/>
        <v>2232398.48</v>
      </c>
      <c r="T415" s="105">
        <f t="shared" si="70"/>
        <v>533491.86</v>
      </c>
      <c r="U415" s="105">
        <f t="shared" si="71"/>
        <v>800237.78</v>
      </c>
      <c r="V415" s="105">
        <f t="shared" si="72"/>
        <v>810767.81</v>
      </c>
      <c r="W415" s="106">
        <f t="shared" si="73"/>
        <v>4376895.93</v>
      </c>
      <c r="X415" s="96"/>
      <c r="Y415" s="107">
        <f t="shared" si="74"/>
        <v>1095904.71</v>
      </c>
      <c r="Z415" s="107">
        <f t="shared" si="75"/>
        <v>1095904.71</v>
      </c>
      <c r="AA415" s="107">
        <f t="shared" si="76"/>
        <v>2191809.42</v>
      </c>
    </row>
    <row r="416" spans="1:27" s="18" customFormat="1" ht="26.1" customHeight="1" x14ac:dyDescent="0.2">
      <c r="A416" s="90">
        <v>4975</v>
      </c>
      <c r="B416" s="90" t="s">
        <v>794</v>
      </c>
      <c r="C416" s="90" t="s">
        <v>160</v>
      </c>
      <c r="D416" s="90" t="s">
        <v>26</v>
      </c>
      <c r="E416" s="90" t="s">
        <v>595</v>
      </c>
      <c r="F416" s="100" t="s">
        <v>63</v>
      </c>
      <c r="G416" s="100">
        <v>675638</v>
      </c>
      <c r="H416" s="100">
        <v>1073934949</v>
      </c>
      <c r="I416" s="91" t="s">
        <v>18</v>
      </c>
      <c r="J416" s="90">
        <v>1025772</v>
      </c>
      <c r="K416" s="91" t="s">
        <v>34</v>
      </c>
      <c r="L416" s="91" t="s">
        <v>35</v>
      </c>
      <c r="M416" s="92">
        <v>39810</v>
      </c>
      <c r="N416" s="92">
        <v>59349</v>
      </c>
      <c r="O416" s="93">
        <v>0.67077794065611884</v>
      </c>
      <c r="P416" s="101">
        <f t="shared" si="66"/>
        <v>39810</v>
      </c>
      <c r="Q416" s="102">
        <f t="shared" si="67"/>
        <v>3.2337097896682262E-3</v>
      </c>
      <c r="R416" s="103">
        <f t="shared" si="68"/>
        <v>2.343400360374955E-3</v>
      </c>
      <c r="S416" s="104">
        <f t="shared" si="69"/>
        <v>1567071.93</v>
      </c>
      <c r="T416" s="105">
        <f t="shared" si="70"/>
        <v>374494.12</v>
      </c>
      <c r="U416" s="105">
        <f t="shared" si="71"/>
        <v>561741.18999999994</v>
      </c>
      <c r="V416" s="105">
        <f t="shared" si="72"/>
        <v>569132.92000000004</v>
      </c>
      <c r="W416" s="106">
        <f t="shared" si="73"/>
        <v>3072440.1599999997</v>
      </c>
      <c r="X416" s="96"/>
      <c r="Y416" s="107">
        <f t="shared" si="74"/>
        <v>769289.86</v>
      </c>
      <c r="Z416" s="107">
        <f t="shared" si="75"/>
        <v>769289.86</v>
      </c>
      <c r="AA416" s="107">
        <f t="shared" si="76"/>
        <v>1538579.72</v>
      </c>
    </row>
    <row r="417" spans="1:27" s="18" customFormat="1" ht="26.1" customHeight="1" x14ac:dyDescent="0.2">
      <c r="A417" s="90">
        <v>4977</v>
      </c>
      <c r="B417" s="90" t="s">
        <v>795</v>
      </c>
      <c r="C417" s="90" t="s">
        <v>796</v>
      </c>
      <c r="D417" s="90" t="s">
        <v>19</v>
      </c>
      <c r="E417" s="90" t="s">
        <v>535</v>
      </c>
      <c r="F417" s="100" t="s">
        <v>21</v>
      </c>
      <c r="G417" s="100">
        <v>675251</v>
      </c>
      <c r="H417" s="100">
        <v>1649734146</v>
      </c>
      <c r="I417" s="91" t="s">
        <v>18</v>
      </c>
      <c r="J417" s="90">
        <v>1030458</v>
      </c>
      <c r="K417" s="91" t="s">
        <v>16</v>
      </c>
      <c r="L417" s="91" t="s">
        <v>17</v>
      </c>
      <c r="M417" s="92">
        <v>11165</v>
      </c>
      <c r="N417" s="92">
        <v>15609</v>
      </c>
      <c r="O417" s="93">
        <v>0.71529245947850595</v>
      </c>
      <c r="P417" s="101">
        <f t="shared" si="66"/>
        <v>11165</v>
      </c>
      <c r="Q417" s="102">
        <f t="shared" si="67"/>
        <v>0</v>
      </c>
      <c r="R417" s="103">
        <f t="shared" si="68"/>
        <v>6.5722343691500555E-4</v>
      </c>
      <c r="S417" s="104">
        <f t="shared" si="69"/>
        <v>0</v>
      </c>
      <c r="T417" s="105">
        <f t="shared" si="70"/>
        <v>105029.56</v>
      </c>
      <c r="U417" s="105">
        <f t="shared" si="71"/>
        <v>157544.34</v>
      </c>
      <c r="V417" s="105">
        <f t="shared" si="72"/>
        <v>0</v>
      </c>
      <c r="W417" s="106">
        <f t="shared" si="73"/>
        <v>262573.90000000002</v>
      </c>
      <c r="X417" s="96"/>
      <c r="Y417" s="107">
        <f t="shared" si="74"/>
        <v>0</v>
      </c>
      <c r="Z417" s="107">
        <f t="shared" si="75"/>
        <v>0</v>
      </c>
      <c r="AA417" s="107">
        <f t="shared" si="76"/>
        <v>0</v>
      </c>
    </row>
    <row r="418" spans="1:27" s="18" customFormat="1" ht="26.1" customHeight="1" x14ac:dyDescent="0.2">
      <c r="A418" s="90">
        <v>4979</v>
      </c>
      <c r="B418" s="90" t="s">
        <v>797</v>
      </c>
      <c r="C418" s="90" t="s">
        <v>797</v>
      </c>
      <c r="D418" s="90" t="s">
        <v>19</v>
      </c>
      <c r="E418" s="90" t="s">
        <v>37</v>
      </c>
      <c r="F418" s="100" t="s">
        <v>37</v>
      </c>
      <c r="G418" s="100">
        <v>675018</v>
      </c>
      <c r="H418" s="100">
        <v>1063069656</v>
      </c>
      <c r="I418" s="91" t="s">
        <v>18</v>
      </c>
      <c r="J418" s="90">
        <v>1030646</v>
      </c>
      <c r="K418" s="91" t="s">
        <v>16</v>
      </c>
      <c r="L418" s="91" t="s">
        <v>17</v>
      </c>
      <c r="M418" s="92">
        <v>18270</v>
      </c>
      <c r="N418" s="92">
        <v>25181</v>
      </c>
      <c r="O418" s="93">
        <v>0.72554703943449428</v>
      </c>
      <c r="P418" s="101">
        <f t="shared" si="66"/>
        <v>18270</v>
      </c>
      <c r="Q418" s="102">
        <f t="shared" si="67"/>
        <v>0</v>
      </c>
      <c r="R418" s="103">
        <f t="shared" si="68"/>
        <v>1.0754565331336455E-3</v>
      </c>
      <c r="S418" s="104">
        <f t="shared" si="69"/>
        <v>0</v>
      </c>
      <c r="T418" s="105">
        <f t="shared" si="70"/>
        <v>171866.56</v>
      </c>
      <c r="U418" s="105">
        <f t="shared" si="71"/>
        <v>257799.84</v>
      </c>
      <c r="V418" s="105">
        <f t="shared" si="72"/>
        <v>0</v>
      </c>
      <c r="W418" s="106">
        <f t="shared" si="73"/>
        <v>429666.4</v>
      </c>
      <c r="X418" s="96"/>
      <c r="Y418" s="107">
        <f t="shared" si="74"/>
        <v>0</v>
      </c>
      <c r="Z418" s="107">
        <f t="shared" si="75"/>
        <v>0</v>
      </c>
      <c r="AA418" s="107">
        <f t="shared" si="76"/>
        <v>0</v>
      </c>
    </row>
    <row r="419" spans="1:27" s="18" customFormat="1" ht="26.1" customHeight="1" x14ac:dyDescent="0.2">
      <c r="A419" s="90">
        <v>4980</v>
      </c>
      <c r="B419" s="90" t="s">
        <v>798</v>
      </c>
      <c r="C419" s="90" t="s">
        <v>49</v>
      </c>
      <c r="D419" s="90" t="s">
        <v>26</v>
      </c>
      <c r="E419" s="90" t="s">
        <v>37</v>
      </c>
      <c r="F419" s="100" t="s">
        <v>37</v>
      </c>
      <c r="G419" s="100">
        <v>455416</v>
      </c>
      <c r="H419" s="100">
        <v>1003289646</v>
      </c>
      <c r="I419" s="91" t="s">
        <v>18</v>
      </c>
      <c r="J419" s="90">
        <v>1029297</v>
      </c>
      <c r="K419" s="91" t="s">
        <v>24</v>
      </c>
      <c r="L419" s="91" t="s">
        <v>25</v>
      </c>
      <c r="M419" s="92">
        <v>25658</v>
      </c>
      <c r="N419" s="92">
        <v>32263</v>
      </c>
      <c r="O419" s="93">
        <v>0.79527632272262339</v>
      </c>
      <c r="P419" s="101">
        <f t="shared" si="66"/>
        <v>25658</v>
      </c>
      <c r="Q419" s="102">
        <f t="shared" si="67"/>
        <v>2.0841629184452991E-3</v>
      </c>
      <c r="R419" s="103">
        <f t="shared" si="68"/>
        <v>1.5103483156619088E-3</v>
      </c>
      <c r="S419" s="104">
        <f t="shared" si="69"/>
        <v>1009995.77</v>
      </c>
      <c r="T419" s="105">
        <f t="shared" si="70"/>
        <v>241365.74</v>
      </c>
      <c r="U419" s="105">
        <f t="shared" si="71"/>
        <v>362048.62</v>
      </c>
      <c r="V419" s="105">
        <f t="shared" si="72"/>
        <v>366812.67</v>
      </c>
      <c r="W419" s="106">
        <f t="shared" si="73"/>
        <v>1980222.7999999998</v>
      </c>
      <c r="X419" s="96"/>
      <c r="Y419" s="107">
        <f t="shared" si="74"/>
        <v>495816.11</v>
      </c>
      <c r="Z419" s="107">
        <f t="shared" si="75"/>
        <v>495816.11</v>
      </c>
      <c r="AA419" s="107">
        <f t="shared" si="76"/>
        <v>991632.22</v>
      </c>
    </row>
    <row r="420" spans="1:27" s="18" customFormat="1" ht="26.1" customHeight="1" x14ac:dyDescent="0.2">
      <c r="A420" s="90">
        <v>4982</v>
      </c>
      <c r="B420" s="90" t="s">
        <v>799</v>
      </c>
      <c r="C420" s="90" t="s">
        <v>261</v>
      </c>
      <c r="D420" s="90" t="s">
        <v>26</v>
      </c>
      <c r="E420" s="90" t="s">
        <v>262</v>
      </c>
      <c r="F420" s="100" t="s">
        <v>1545</v>
      </c>
      <c r="G420" s="100">
        <v>675985</v>
      </c>
      <c r="H420" s="100">
        <v>1841664349</v>
      </c>
      <c r="I420" s="91" t="s">
        <v>18</v>
      </c>
      <c r="J420" s="90">
        <v>1028622</v>
      </c>
      <c r="K420" s="91" t="s">
        <v>52</v>
      </c>
      <c r="L420" s="91" t="s">
        <v>53</v>
      </c>
      <c r="M420" s="92">
        <v>26867</v>
      </c>
      <c r="N420" s="92">
        <v>31088</v>
      </c>
      <c r="O420" s="93">
        <v>0.86422413793103448</v>
      </c>
      <c r="P420" s="101">
        <f t="shared" si="66"/>
        <v>26867</v>
      </c>
      <c r="Q420" s="102">
        <f t="shared" si="67"/>
        <v>2.1823682722686821E-3</v>
      </c>
      <c r="R420" s="103">
        <f t="shared" si="68"/>
        <v>1.581515636327403E-3</v>
      </c>
      <c r="S420" s="104">
        <f t="shared" si="69"/>
        <v>1057586.58</v>
      </c>
      <c r="T420" s="105">
        <f t="shared" si="70"/>
        <v>252738.85</v>
      </c>
      <c r="U420" s="105">
        <f t="shared" si="71"/>
        <v>379108.28</v>
      </c>
      <c r="V420" s="105">
        <f t="shared" si="72"/>
        <v>384096.82</v>
      </c>
      <c r="W420" s="106">
        <f t="shared" si="73"/>
        <v>2073530.5300000003</v>
      </c>
      <c r="X420" s="96"/>
      <c r="Y420" s="107">
        <f t="shared" si="74"/>
        <v>519178.86</v>
      </c>
      <c r="Z420" s="107">
        <f t="shared" si="75"/>
        <v>519178.86</v>
      </c>
      <c r="AA420" s="107">
        <f t="shared" si="76"/>
        <v>1038357.72</v>
      </c>
    </row>
    <row r="421" spans="1:27" s="18" customFormat="1" ht="26.1" customHeight="1" x14ac:dyDescent="0.2">
      <c r="A421" s="90">
        <v>4983</v>
      </c>
      <c r="B421" s="90" t="s">
        <v>800</v>
      </c>
      <c r="C421" s="90" t="s">
        <v>801</v>
      </c>
      <c r="D421" s="90" t="s">
        <v>19</v>
      </c>
      <c r="E421" s="90" t="s">
        <v>40</v>
      </c>
      <c r="F421" s="100" t="s">
        <v>39</v>
      </c>
      <c r="G421" s="100">
        <v>675933</v>
      </c>
      <c r="H421" s="100">
        <v>1104470293</v>
      </c>
      <c r="I421" s="91" t="s">
        <v>18</v>
      </c>
      <c r="J421" s="90">
        <v>1030833</v>
      </c>
      <c r="K421" s="91" t="s">
        <v>16</v>
      </c>
      <c r="L421" s="91" t="s">
        <v>17</v>
      </c>
      <c r="M421" s="92">
        <v>20847</v>
      </c>
      <c r="N421" s="92">
        <v>29857</v>
      </c>
      <c r="O421" s="93">
        <v>0.69822822118766115</v>
      </c>
      <c r="P421" s="101">
        <f t="shared" si="66"/>
        <v>20847</v>
      </c>
      <c r="Q421" s="102">
        <f t="shared" si="67"/>
        <v>0</v>
      </c>
      <c r="R421" s="103">
        <f t="shared" si="68"/>
        <v>1.2271506483983092E-3</v>
      </c>
      <c r="S421" s="104">
        <f t="shared" si="69"/>
        <v>0</v>
      </c>
      <c r="T421" s="105">
        <f t="shared" si="70"/>
        <v>196108.49</v>
      </c>
      <c r="U421" s="105">
        <f t="shared" si="71"/>
        <v>294162.74</v>
      </c>
      <c r="V421" s="105">
        <f t="shared" si="72"/>
        <v>0</v>
      </c>
      <c r="W421" s="106">
        <f t="shared" si="73"/>
        <v>490271.23</v>
      </c>
      <c r="X421" s="96"/>
      <c r="Y421" s="107">
        <f t="shared" si="74"/>
        <v>0</v>
      </c>
      <c r="Z421" s="107">
        <f t="shared" si="75"/>
        <v>0</v>
      </c>
      <c r="AA421" s="107">
        <f t="shared" si="76"/>
        <v>0</v>
      </c>
    </row>
    <row r="422" spans="1:27" s="18" customFormat="1" ht="26.1" customHeight="1" x14ac:dyDescent="0.2">
      <c r="A422" s="90">
        <v>4984</v>
      </c>
      <c r="B422" s="90" t="s">
        <v>802</v>
      </c>
      <c r="C422" s="90" t="s">
        <v>803</v>
      </c>
      <c r="D422" s="90" t="s">
        <v>19</v>
      </c>
      <c r="E422" s="90" t="s">
        <v>37</v>
      </c>
      <c r="F422" s="100" t="s">
        <v>37</v>
      </c>
      <c r="G422" s="100">
        <v>676003</v>
      </c>
      <c r="H422" s="100">
        <v>1982609269</v>
      </c>
      <c r="I422" s="91" t="s">
        <v>18</v>
      </c>
      <c r="J422" s="90">
        <v>1025390</v>
      </c>
      <c r="K422" s="91" t="s">
        <v>24</v>
      </c>
      <c r="L422" s="91" t="s">
        <v>25</v>
      </c>
      <c r="M422" s="92">
        <v>33371</v>
      </c>
      <c r="N422" s="92">
        <v>42516</v>
      </c>
      <c r="O422" s="93">
        <v>0.7849045065387148</v>
      </c>
      <c r="P422" s="101">
        <f t="shared" si="66"/>
        <v>33371</v>
      </c>
      <c r="Q422" s="102">
        <f t="shared" si="67"/>
        <v>0</v>
      </c>
      <c r="R422" s="103">
        <f t="shared" si="68"/>
        <v>1.9643710983690684E-3</v>
      </c>
      <c r="S422" s="104">
        <f t="shared" si="69"/>
        <v>0</v>
      </c>
      <c r="T422" s="105">
        <f t="shared" si="70"/>
        <v>313922.21999999997</v>
      </c>
      <c r="U422" s="105">
        <f t="shared" si="71"/>
        <v>470883.32</v>
      </c>
      <c r="V422" s="105">
        <f t="shared" si="72"/>
        <v>0</v>
      </c>
      <c r="W422" s="106">
        <f t="shared" si="73"/>
        <v>784805.54</v>
      </c>
      <c r="X422" s="96"/>
      <c r="Y422" s="107">
        <f t="shared" si="74"/>
        <v>0</v>
      </c>
      <c r="Z422" s="107">
        <f t="shared" si="75"/>
        <v>0</v>
      </c>
      <c r="AA422" s="107">
        <f t="shared" si="76"/>
        <v>0</v>
      </c>
    </row>
    <row r="423" spans="1:27" s="18" customFormat="1" ht="26.1" customHeight="1" x14ac:dyDescent="0.2">
      <c r="A423" s="90">
        <v>4985</v>
      </c>
      <c r="B423" s="90" t="s">
        <v>804</v>
      </c>
      <c r="C423" s="84" t="s">
        <v>485</v>
      </c>
      <c r="D423" s="84" t="s">
        <v>26</v>
      </c>
      <c r="E423" s="90" t="s">
        <v>532</v>
      </c>
      <c r="F423" s="100" t="s">
        <v>532</v>
      </c>
      <c r="G423" s="100">
        <v>675479</v>
      </c>
      <c r="H423" s="100">
        <v>1386884047</v>
      </c>
      <c r="I423" s="91" t="s">
        <v>18</v>
      </c>
      <c r="J423" s="90">
        <v>1016942</v>
      </c>
      <c r="K423" s="91" t="s">
        <v>24</v>
      </c>
      <c r="L423" s="91" t="s">
        <v>25</v>
      </c>
      <c r="M423" s="92">
        <v>30791</v>
      </c>
      <c r="N423" s="92">
        <v>38628</v>
      </c>
      <c r="O423" s="93">
        <v>0.79711608159884018</v>
      </c>
      <c r="P423" s="101">
        <f t="shared" si="66"/>
        <v>30791.000000000004</v>
      </c>
      <c r="Q423" s="102">
        <f t="shared" si="67"/>
        <v>2.5011092221470578E-3</v>
      </c>
      <c r="R423" s="103">
        <f t="shared" si="68"/>
        <v>1.8125003892565999E-3</v>
      </c>
      <c r="S423" s="104">
        <f t="shared" si="69"/>
        <v>1212050.03</v>
      </c>
      <c r="T423" s="105">
        <f t="shared" si="70"/>
        <v>289652.06</v>
      </c>
      <c r="U423" s="105">
        <f t="shared" si="71"/>
        <v>434478.09</v>
      </c>
      <c r="V423" s="105">
        <f t="shared" si="72"/>
        <v>440195.22</v>
      </c>
      <c r="W423" s="106">
        <f t="shared" si="73"/>
        <v>2376375.4000000004</v>
      </c>
      <c r="X423" s="96"/>
      <c r="Y423" s="107">
        <f t="shared" si="74"/>
        <v>595006.38</v>
      </c>
      <c r="Z423" s="107">
        <f t="shared" si="75"/>
        <v>595006.38</v>
      </c>
      <c r="AA423" s="107">
        <f t="shared" si="76"/>
        <v>1190012.76</v>
      </c>
    </row>
    <row r="424" spans="1:27" s="18" customFormat="1" ht="26.1" customHeight="1" x14ac:dyDescent="0.2">
      <c r="A424" s="90">
        <v>4988</v>
      </c>
      <c r="B424" s="90" t="s">
        <v>805</v>
      </c>
      <c r="C424" s="90" t="s">
        <v>76</v>
      </c>
      <c r="D424" s="90" t="s">
        <v>26</v>
      </c>
      <c r="E424" s="90" t="s">
        <v>21</v>
      </c>
      <c r="F424" s="100" t="s">
        <v>21</v>
      </c>
      <c r="G424" s="100">
        <v>675352</v>
      </c>
      <c r="H424" s="100">
        <v>1053700617</v>
      </c>
      <c r="I424" s="91" t="s">
        <v>18</v>
      </c>
      <c r="J424" s="90">
        <v>1026648</v>
      </c>
      <c r="K424" s="91" t="s">
        <v>24</v>
      </c>
      <c r="L424" s="91" t="s">
        <v>25</v>
      </c>
      <c r="M424" s="92">
        <v>25178</v>
      </c>
      <c r="N424" s="92">
        <v>32701</v>
      </c>
      <c r="O424" s="93">
        <v>0.76994587321488639</v>
      </c>
      <c r="P424" s="101">
        <f t="shared" si="66"/>
        <v>25177.999999999996</v>
      </c>
      <c r="Q424" s="102">
        <f t="shared" si="67"/>
        <v>2.0451731998057422E-3</v>
      </c>
      <c r="R424" s="103">
        <f t="shared" si="68"/>
        <v>1.4820933000130774E-3</v>
      </c>
      <c r="S424" s="104">
        <f t="shared" si="69"/>
        <v>991101.16</v>
      </c>
      <c r="T424" s="105">
        <f t="shared" si="70"/>
        <v>236850.37</v>
      </c>
      <c r="U424" s="105">
        <f t="shared" si="71"/>
        <v>355275.55</v>
      </c>
      <c r="V424" s="105">
        <f t="shared" si="72"/>
        <v>359950.48</v>
      </c>
      <c r="W424" s="106">
        <f t="shared" si="73"/>
        <v>1943177.56</v>
      </c>
      <c r="X424" s="96"/>
      <c r="Y424" s="107">
        <f t="shared" si="74"/>
        <v>486540.57</v>
      </c>
      <c r="Z424" s="107">
        <f t="shared" si="75"/>
        <v>486540.57</v>
      </c>
      <c r="AA424" s="107">
        <f t="shared" si="76"/>
        <v>973081.14</v>
      </c>
    </row>
    <row r="425" spans="1:27" s="18" customFormat="1" ht="26.1" customHeight="1" x14ac:dyDescent="0.2">
      <c r="A425" s="90">
        <v>4989</v>
      </c>
      <c r="B425" s="90" t="s">
        <v>1570</v>
      </c>
      <c r="C425" s="84" t="s">
        <v>189</v>
      </c>
      <c r="D425" s="84" t="s">
        <v>26</v>
      </c>
      <c r="E425" s="90" t="s">
        <v>182</v>
      </c>
      <c r="F425" s="100" t="s">
        <v>1547</v>
      </c>
      <c r="G425" s="100">
        <v>675177</v>
      </c>
      <c r="H425" s="100">
        <v>1437117272</v>
      </c>
      <c r="I425" s="91" t="s">
        <v>18</v>
      </c>
      <c r="J425" s="90">
        <v>1004827</v>
      </c>
      <c r="K425" s="91" t="s">
        <v>24</v>
      </c>
      <c r="L425" s="91" t="s">
        <v>25</v>
      </c>
      <c r="M425" s="92">
        <v>16933</v>
      </c>
      <c r="N425" s="92">
        <v>26750</v>
      </c>
      <c r="O425" s="93">
        <v>0.6330093457943925</v>
      </c>
      <c r="P425" s="101">
        <f t="shared" si="66"/>
        <v>16933</v>
      </c>
      <c r="Q425" s="102">
        <f t="shared" si="67"/>
        <v>1.3754435535908585E-3</v>
      </c>
      <c r="R425" s="103">
        <f t="shared" si="68"/>
        <v>9.9675454162846309E-4</v>
      </c>
      <c r="S425" s="104">
        <f t="shared" si="69"/>
        <v>666546.81999999995</v>
      </c>
      <c r="T425" s="105">
        <f t="shared" si="70"/>
        <v>159289.35</v>
      </c>
      <c r="U425" s="105">
        <f t="shared" si="71"/>
        <v>238934.02</v>
      </c>
      <c r="V425" s="105">
        <f t="shared" si="72"/>
        <v>242078.07</v>
      </c>
      <c r="W425" s="106">
        <f t="shared" si="73"/>
        <v>1306848.26</v>
      </c>
      <c r="X425" s="96"/>
      <c r="Y425" s="107">
        <f t="shared" si="74"/>
        <v>327213.90000000002</v>
      </c>
      <c r="Z425" s="107">
        <f t="shared" si="75"/>
        <v>327213.90000000002</v>
      </c>
      <c r="AA425" s="107">
        <f t="shared" si="76"/>
        <v>654427.80000000005</v>
      </c>
    </row>
    <row r="426" spans="1:27" s="18" customFormat="1" ht="26.1" customHeight="1" x14ac:dyDescent="0.2">
      <c r="A426" s="90">
        <v>4995</v>
      </c>
      <c r="B426" s="90" t="s">
        <v>806</v>
      </c>
      <c r="C426" s="90" t="s">
        <v>807</v>
      </c>
      <c r="D426" s="90" t="s">
        <v>19</v>
      </c>
      <c r="E426" s="90" t="s">
        <v>808</v>
      </c>
      <c r="F426" s="100" t="s">
        <v>39</v>
      </c>
      <c r="G426" s="100">
        <v>675421</v>
      </c>
      <c r="H426" s="100">
        <v>1730201708</v>
      </c>
      <c r="I426" s="91" t="s">
        <v>18</v>
      </c>
      <c r="J426" s="90">
        <v>1013355</v>
      </c>
      <c r="K426" s="91" t="s">
        <v>24</v>
      </c>
      <c r="L426" s="91" t="s">
        <v>25</v>
      </c>
      <c r="M426" s="92">
        <v>17189</v>
      </c>
      <c r="N426" s="92">
        <v>20391</v>
      </c>
      <c r="O426" s="93">
        <v>0.84296993771762052</v>
      </c>
      <c r="P426" s="101">
        <f t="shared" si="66"/>
        <v>17189</v>
      </c>
      <c r="Q426" s="102">
        <f t="shared" si="67"/>
        <v>0</v>
      </c>
      <c r="R426" s="103">
        <f t="shared" si="68"/>
        <v>1.0118238833078397E-3</v>
      </c>
      <c r="S426" s="104">
        <f t="shared" si="69"/>
        <v>0</v>
      </c>
      <c r="T426" s="105">
        <f t="shared" si="70"/>
        <v>161697.54999999999</v>
      </c>
      <c r="U426" s="105">
        <f t="shared" si="71"/>
        <v>242546.33</v>
      </c>
      <c r="V426" s="105">
        <f t="shared" si="72"/>
        <v>0</v>
      </c>
      <c r="W426" s="106">
        <f t="shared" si="73"/>
        <v>404243.88</v>
      </c>
      <c r="X426" s="96"/>
      <c r="Y426" s="107">
        <f t="shared" si="74"/>
        <v>0</v>
      </c>
      <c r="Z426" s="107">
        <f t="shared" si="75"/>
        <v>0</v>
      </c>
      <c r="AA426" s="107">
        <f t="shared" si="76"/>
        <v>0</v>
      </c>
    </row>
    <row r="427" spans="1:27" s="18" customFormat="1" ht="26.1" customHeight="1" x14ac:dyDescent="0.2">
      <c r="A427" s="90">
        <v>4996</v>
      </c>
      <c r="B427" s="90" t="s">
        <v>809</v>
      </c>
      <c r="C427" s="90" t="s">
        <v>810</v>
      </c>
      <c r="D427" s="90" t="s">
        <v>19</v>
      </c>
      <c r="E427" s="90" t="s">
        <v>422</v>
      </c>
      <c r="F427" s="100" t="s">
        <v>1547</v>
      </c>
      <c r="G427" s="100">
        <v>675408</v>
      </c>
      <c r="H427" s="100">
        <v>1669425476</v>
      </c>
      <c r="I427" s="91" t="s">
        <v>18</v>
      </c>
      <c r="J427" s="90">
        <v>1029941</v>
      </c>
      <c r="K427" s="91" t="s">
        <v>24</v>
      </c>
      <c r="L427" s="91" t="s">
        <v>25</v>
      </c>
      <c r="M427" s="92">
        <v>14025</v>
      </c>
      <c r="N427" s="92">
        <v>18449</v>
      </c>
      <c r="O427" s="93">
        <v>0.76020380508428642</v>
      </c>
      <c r="P427" s="101">
        <f t="shared" si="66"/>
        <v>14025</v>
      </c>
      <c r="Q427" s="102">
        <f t="shared" si="67"/>
        <v>0</v>
      </c>
      <c r="R427" s="103">
        <f t="shared" si="68"/>
        <v>8.2557623848929272E-4</v>
      </c>
      <c r="S427" s="104">
        <f t="shared" si="69"/>
        <v>0</v>
      </c>
      <c r="T427" s="105">
        <f t="shared" si="70"/>
        <v>131933.69</v>
      </c>
      <c r="U427" s="105">
        <f t="shared" si="71"/>
        <v>197900.53</v>
      </c>
      <c r="V427" s="105">
        <f t="shared" si="72"/>
        <v>0</v>
      </c>
      <c r="W427" s="106">
        <f t="shared" si="73"/>
        <v>329834.21999999997</v>
      </c>
      <c r="X427" s="96"/>
      <c r="Y427" s="107">
        <f t="shared" si="74"/>
        <v>0</v>
      </c>
      <c r="Z427" s="107">
        <f t="shared" si="75"/>
        <v>0</v>
      </c>
      <c r="AA427" s="107">
        <f t="shared" si="76"/>
        <v>0</v>
      </c>
    </row>
    <row r="428" spans="1:27" s="18" customFormat="1" ht="26.1" customHeight="1" x14ac:dyDescent="0.2">
      <c r="A428" s="90">
        <v>4998</v>
      </c>
      <c r="B428" s="90" t="s">
        <v>811</v>
      </c>
      <c r="C428" s="90" t="s">
        <v>55</v>
      </c>
      <c r="D428" s="90" t="s">
        <v>26</v>
      </c>
      <c r="E428" s="90" t="s">
        <v>21</v>
      </c>
      <c r="F428" s="100" t="s">
        <v>21</v>
      </c>
      <c r="G428" s="100">
        <v>675809</v>
      </c>
      <c r="H428" s="100">
        <v>1750985909</v>
      </c>
      <c r="I428" s="91" t="s">
        <v>46</v>
      </c>
      <c r="J428" s="90">
        <v>1004865</v>
      </c>
      <c r="K428" s="91">
        <v>43831</v>
      </c>
      <c r="L428" s="91">
        <v>44196</v>
      </c>
      <c r="M428" s="92">
        <v>16914</v>
      </c>
      <c r="N428" s="92">
        <v>18941</v>
      </c>
      <c r="O428" s="93">
        <v>0.89298347500131992</v>
      </c>
      <c r="P428" s="101">
        <f t="shared" si="66"/>
        <v>16914</v>
      </c>
      <c r="Q428" s="102">
        <f t="shared" si="67"/>
        <v>1.373900210561376E-3</v>
      </c>
      <c r="R428" s="103">
        <f t="shared" si="68"/>
        <v>9.9563611392569683E-4</v>
      </c>
      <c r="S428" s="104">
        <f t="shared" si="69"/>
        <v>665798.91</v>
      </c>
      <c r="T428" s="105">
        <f t="shared" si="70"/>
        <v>159110.62</v>
      </c>
      <c r="U428" s="105">
        <f t="shared" si="71"/>
        <v>238665.92</v>
      </c>
      <c r="V428" s="105">
        <f t="shared" si="72"/>
        <v>241806.44</v>
      </c>
      <c r="W428" s="106">
        <f t="shared" si="73"/>
        <v>1305381.8899999999</v>
      </c>
      <c r="X428" s="96"/>
      <c r="Y428" s="107">
        <f t="shared" si="74"/>
        <v>326846.74</v>
      </c>
      <c r="Z428" s="107">
        <f t="shared" si="75"/>
        <v>326846.74</v>
      </c>
      <c r="AA428" s="107">
        <f t="shared" si="76"/>
        <v>653693.48</v>
      </c>
    </row>
    <row r="429" spans="1:27" s="18" customFormat="1" ht="26.1" customHeight="1" x14ac:dyDescent="0.2">
      <c r="A429" s="90">
        <v>5001</v>
      </c>
      <c r="B429" s="90" t="s">
        <v>812</v>
      </c>
      <c r="C429" s="90" t="s">
        <v>813</v>
      </c>
      <c r="D429" s="90" t="s">
        <v>19</v>
      </c>
      <c r="E429" s="90" t="s">
        <v>37</v>
      </c>
      <c r="F429" s="100" t="s">
        <v>37</v>
      </c>
      <c r="G429" s="100">
        <v>675034</v>
      </c>
      <c r="H429" s="100">
        <v>1578157244</v>
      </c>
      <c r="I429" s="91" t="s">
        <v>18</v>
      </c>
      <c r="J429" s="90">
        <v>1028456</v>
      </c>
      <c r="K429" s="91" t="s">
        <v>16</v>
      </c>
      <c r="L429" s="91" t="s">
        <v>17</v>
      </c>
      <c r="M429" s="92">
        <v>18341</v>
      </c>
      <c r="N429" s="92">
        <v>22406</v>
      </c>
      <c r="O429" s="93">
        <v>0.81857538159421583</v>
      </c>
      <c r="P429" s="101">
        <f t="shared" si="66"/>
        <v>18341</v>
      </c>
      <c r="Q429" s="102">
        <f t="shared" si="67"/>
        <v>0</v>
      </c>
      <c r="R429" s="103">
        <f t="shared" si="68"/>
        <v>1.0796359208650351E-3</v>
      </c>
      <c r="S429" s="104">
        <f t="shared" si="69"/>
        <v>0</v>
      </c>
      <c r="T429" s="105">
        <f t="shared" si="70"/>
        <v>172534.46</v>
      </c>
      <c r="U429" s="105">
        <f t="shared" si="71"/>
        <v>258801.69</v>
      </c>
      <c r="V429" s="105">
        <f t="shared" si="72"/>
        <v>0</v>
      </c>
      <c r="W429" s="106">
        <f t="shared" si="73"/>
        <v>431336.15</v>
      </c>
      <c r="X429" s="96"/>
      <c r="Y429" s="107">
        <f t="shared" si="74"/>
        <v>0</v>
      </c>
      <c r="Z429" s="107">
        <f t="shared" si="75"/>
        <v>0</v>
      </c>
      <c r="AA429" s="107">
        <f t="shared" si="76"/>
        <v>0</v>
      </c>
    </row>
    <row r="430" spans="1:27" s="18" customFormat="1" ht="26.1" customHeight="1" x14ac:dyDescent="0.2">
      <c r="A430" s="90">
        <v>5002</v>
      </c>
      <c r="B430" s="90" t="s">
        <v>814</v>
      </c>
      <c r="C430" s="90" t="s">
        <v>815</v>
      </c>
      <c r="D430" s="90" t="s">
        <v>19</v>
      </c>
      <c r="E430" s="90" t="s">
        <v>40</v>
      </c>
      <c r="F430" s="100" t="s">
        <v>39</v>
      </c>
      <c r="G430" s="100">
        <v>455423</v>
      </c>
      <c r="H430" s="100">
        <v>1194104190</v>
      </c>
      <c r="I430" s="91" t="s">
        <v>18</v>
      </c>
      <c r="J430" s="90">
        <v>1026961</v>
      </c>
      <c r="K430" s="91" t="s">
        <v>16</v>
      </c>
      <c r="L430" s="91" t="s">
        <v>17</v>
      </c>
      <c r="M430" s="92">
        <v>23512</v>
      </c>
      <c r="N430" s="92">
        <v>30514</v>
      </c>
      <c r="O430" s="93">
        <v>0.77053155928426298</v>
      </c>
      <c r="P430" s="101">
        <f t="shared" si="66"/>
        <v>23511.999999999996</v>
      </c>
      <c r="Q430" s="102">
        <f t="shared" si="67"/>
        <v>0</v>
      </c>
      <c r="R430" s="103">
        <f t="shared" si="68"/>
        <v>1.3840248498652582E-3</v>
      </c>
      <c r="S430" s="104">
        <f t="shared" si="69"/>
        <v>0</v>
      </c>
      <c r="T430" s="105">
        <f t="shared" si="70"/>
        <v>221178.23999999999</v>
      </c>
      <c r="U430" s="105">
        <f t="shared" si="71"/>
        <v>331767.36</v>
      </c>
      <c r="V430" s="105">
        <f t="shared" si="72"/>
        <v>0</v>
      </c>
      <c r="W430" s="106">
        <f t="shared" si="73"/>
        <v>552945.6</v>
      </c>
      <c r="X430" s="96"/>
      <c r="Y430" s="107">
        <f t="shared" si="74"/>
        <v>0</v>
      </c>
      <c r="Z430" s="107">
        <f t="shared" si="75"/>
        <v>0</v>
      </c>
      <c r="AA430" s="107">
        <f t="shared" si="76"/>
        <v>0</v>
      </c>
    </row>
    <row r="431" spans="1:27" s="18" customFormat="1" ht="26.1" customHeight="1" x14ac:dyDescent="0.2">
      <c r="A431" s="90">
        <v>5005</v>
      </c>
      <c r="B431" s="90" t="s">
        <v>816</v>
      </c>
      <c r="C431" s="90" t="s">
        <v>817</v>
      </c>
      <c r="D431" s="90" t="s">
        <v>19</v>
      </c>
      <c r="E431" s="90" t="s">
        <v>29</v>
      </c>
      <c r="F431" s="100" t="s">
        <v>29</v>
      </c>
      <c r="G431" s="100">
        <v>455613</v>
      </c>
      <c r="H431" s="100">
        <v>1598270878</v>
      </c>
      <c r="I431" s="91" t="s">
        <v>18</v>
      </c>
      <c r="J431" s="90">
        <v>1029268</v>
      </c>
      <c r="K431" s="91" t="s">
        <v>16</v>
      </c>
      <c r="L431" s="91" t="s">
        <v>17</v>
      </c>
      <c r="M431" s="92">
        <v>20358</v>
      </c>
      <c r="N431" s="92">
        <v>28334</v>
      </c>
      <c r="O431" s="93">
        <v>0.71850074115903151</v>
      </c>
      <c r="P431" s="101">
        <f t="shared" si="66"/>
        <v>20358</v>
      </c>
      <c r="Q431" s="102">
        <f t="shared" si="67"/>
        <v>0</v>
      </c>
      <c r="R431" s="103">
        <f t="shared" si="68"/>
        <v>1.1983658512060621E-3</v>
      </c>
      <c r="S431" s="104">
        <f t="shared" si="69"/>
        <v>0</v>
      </c>
      <c r="T431" s="105">
        <f t="shared" si="70"/>
        <v>191508.45</v>
      </c>
      <c r="U431" s="105">
        <f t="shared" si="71"/>
        <v>287262.67</v>
      </c>
      <c r="V431" s="105">
        <f t="shared" si="72"/>
        <v>0</v>
      </c>
      <c r="W431" s="106">
        <f t="shared" si="73"/>
        <v>478771.12</v>
      </c>
      <c r="X431" s="96"/>
      <c r="Y431" s="107">
        <f t="shared" si="74"/>
        <v>0</v>
      </c>
      <c r="Z431" s="107">
        <f t="shared" si="75"/>
        <v>0</v>
      </c>
      <c r="AA431" s="107">
        <f t="shared" si="76"/>
        <v>0</v>
      </c>
    </row>
    <row r="432" spans="1:27" s="18" customFormat="1" ht="26.1" customHeight="1" x14ac:dyDescent="0.2">
      <c r="A432" s="90">
        <v>5006</v>
      </c>
      <c r="B432" s="90" t="s">
        <v>818</v>
      </c>
      <c r="C432" s="90" t="s">
        <v>819</v>
      </c>
      <c r="D432" s="90" t="s">
        <v>19</v>
      </c>
      <c r="E432" s="90" t="s">
        <v>63</v>
      </c>
      <c r="F432" s="100" t="s">
        <v>63</v>
      </c>
      <c r="G432" s="100">
        <v>675670</v>
      </c>
      <c r="H432" s="100">
        <v>1427519289</v>
      </c>
      <c r="I432" s="91" t="s">
        <v>18</v>
      </c>
      <c r="J432" s="90">
        <v>1030547</v>
      </c>
      <c r="K432" s="91" t="s">
        <v>16</v>
      </c>
      <c r="L432" s="91" t="s">
        <v>17</v>
      </c>
      <c r="M432" s="92">
        <v>13133</v>
      </c>
      <c r="N432" s="92">
        <v>15503</v>
      </c>
      <c r="O432" s="93">
        <v>0.84712636263948915</v>
      </c>
      <c r="P432" s="101">
        <f t="shared" si="66"/>
        <v>13133</v>
      </c>
      <c r="Q432" s="102">
        <f t="shared" si="67"/>
        <v>0</v>
      </c>
      <c r="R432" s="103">
        <f t="shared" si="68"/>
        <v>7.7306900107521439E-4</v>
      </c>
      <c r="S432" s="104">
        <f t="shared" si="69"/>
        <v>0</v>
      </c>
      <c r="T432" s="105">
        <f t="shared" si="70"/>
        <v>123542.61</v>
      </c>
      <c r="U432" s="105">
        <f t="shared" si="71"/>
        <v>185313.92000000001</v>
      </c>
      <c r="V432" s="105">
        <f t="shared" si="72"/>
        <v>0</v>
      </c>
      <c r="W432" s="106">
        <f t="shared" si="73"/>
        <v>308856.53000000003</v>
      </c>
      <c r="X432" s="96"/>
      <c r="Y432" s="107">
        <f t="shared" si="74"/>
        <v>0</v>
      </c>
      <c r="Z432" s="107">
        <f t="shared" si="75"/>
        <v>0</v>
      </c>
      <c r="AA432" s="107">
        <f t="shared" si="76"/>
        <v>0</v>
      </c>
    </row>
    <row r="433" spans="1:27" s="18" customFormat="1" ht="26.1" customHeight="1" x14ac:dyDescent="0.2">
      <c r="A433" s="90">
        <v>5007</v>
      </c>
      <c r="B433" s="90" t="s">
        <v>820</v>
      </c>
      <c r="C433" s="90" t="s">
        <v>211</v>
      </c>
      <c r="D433" s="90" t="s">
        <v>26</v>
      </c>
      <c r="E433" s="90" t="s">
        <v>447</v>
      </c>
      <c r="F433" s="100" t="s">
        <v>20</v>
      </c>
      <c r="G433" s="100">
        <v>675489</v>
      </c>
      <c r="H433" s="100">
        <v>1497072367</v>
      </c>
      <c r="I433" s="91" t="s">
        <v>18</v>
      </c>
      <c r="J433" s="90">
        <v>1018546</v>
      </c>
      <c r="K433" s="91" t="s">
        <v>24</v>
      </c>
      <c r="L433" s="91" t="s">
        <v>25</v>
      </c>
      <c r="M433" s="92">
        <v>9732</v>
      </c>
      <c r="N433" s="92">
        <v>16903</v>
      </c>
      <c r="O433" s="93">
        <v>0.57575578299710106</v>
      </c>
      <c r="P433" s="101">
        <f t="shared" si="66"/>
        <v>9732</v>
      </c>
      <c r="Q433" s="102">
        <f t="shared" si="67"/>
        <v>7.9051654541701028E-4</v>
      </c>
      <c r="R433" s="103">
        <f t="shared" si="68"/>
        <v>5.7287044228005683E-4</v>
      </c>
      <c r="S433" s="104">
        <f t="shared" si="69"/>
        <v>383088.27</v>
      </c>
      <c r="T433" s="105">
        <f t="shared" si="70"/>
        <v>91549.28</v>
      </c>
      <c r="U433" s="105">
        <f t="shared" si="71"/>
        <v>137323.92000000001</v>
      </c>
      <c r="V433" s="105">
        <f t="shared" si="72"/>
        <v>139130.91</v>
      </c>
      <c r="W433" s="106">
        <f t="shared" si="73"/>
        <v>751092.38000000012</v>
      </c>
      <c r="X433" s="96"/>
      <c r="Y433" s="107">
        <f t="shared" si="74"/>
        <v>188061.51</v>
      </c>
      <c r="Z433" s="107">
        <f t="shared" si="75"/>
        <v>188061.51</v>
      </c>
      <c r="AA433" s="107">
        <f t="shared" si="76"/>
        <v>376123.02</v>
      </c>
    </row>
    <row r="434" spans="1:27" s="18" customFormat="1" ht="26.1" customHeight="1" x14ac:dyDescent="0.2">
      <c r="A434" s="90">
        <v>5009</v>
      </c>
      <c r="B434" s="90" t="s">
        <v>821</v>
      </c>
      <c r="C434" s="90" t="s">
        <v>822</v>
      </c>
      <c r="D434" s="90" t="s">
        <v>19</v>
      </c>
      <c r="E434" s="90" t="s">
        <v>823</v>
      </c>
      <c r="F434" s="100" t="s">
        <v>39</v>
      </c>
      <c r="G434" s="100">
        <v>675617</v>
      </c>
      <c r="H434" s="100">
        <v>1225309172</v>
      </c>
      <c r="I434" s="91" t="s">
        <v>18</v>
      </c>
      <c r="J434" s="90">
        <v>1020253</v>
      </c>
      <c r="K434" s="91" t="s">
        <v>24</v>
      </c>
      <c r="L434" s="91" t="s">
        <v>25</v>
      </c>
      <c r="M434" s="92">
        <v>18433</v>
      </c>
      <c r="N434" s="92">
        <v>23508</v>
      </c>
      <c r="O434" s="93">
        <v>0.78411604560149739</v>
      </c>
      <c r="P434" s="101">
        <f t="shared" si="66"/>
        <v>18433</v>
      </c>
      <c r="Q434" s="102">
        <f t="shared" si="67"/>
        <v>0</v>
      </c>
      <c r="R434" s="103">
        <f t="shared" si="68"/>
        <v>1.0850514655310613E-3</v>
      </c>
      <c r="S434" s="104">
        <f t="shared" si="69"/>
        <v>0</v>
      </c>
      <c r="T434" s="105">
        <f t="shared" si="70"/>
        <v>173399.9</v>
      </c>
      <c r="U434" s="105">
        <f t="shared" si="71"/>
        <v>260099.86</v>
      </c>
      <c r="V434" s="105">
        <f t="shared" si="72"/>
        <v>0</v>
      </c>
      <c r="W434" s="106">
        <f t="shared" si="73"/>
        <v>433499.76</v>
      </c>
      <c r="X434" s="96"/>
      <c r="Y434" s="107">
        <f t="shared" si="74"/>
        <v>0</v>
      </c>
      <c r="Z434" s="107">
        <f t="shared" si="75"/>
        <v>0</v>
      </c>
      <c r="AA434" s="107">
        <f t="shared" si="76"/>
        <v>0</v>
      </c>
    </row>
    <row r="435" spans="1:27" s="18" customFormat="1" ht="26.1" customHeight="1" x14ac:dyDescent="0.2">
      <c r="A435" s="90">
        <v>5012</v>
      </c>
      <c r="B435" s="90" t="s">
        <v>824</v>
      </c>
      <c r="C435" s="90" t="s">
        <v>261</v>
      </c>
      <c r="D435" s="90" t="s">
        <v>26</v>
      </c>
      <c r="E435" s="90" t="s">
        <v>186</v>
      </c>
      <c r="F435" s="100" t="s">
        <v>1545</v>
      </c>
      <c r="G435" s="100">
        <v>675751</v>
      </c>
      <c r="H435" s="100">
        <v>1710432877</v>
      </c>
      <c r="I435" s="91" t="s">
        <v>18</v>
      </c>
      <c r="J435" s="90">
        <v>1028618</v>
      </c>
      <c r="K435" s="91" t="s">
        <v>52</v>
      </c>
      <c r="L435" s="91" t="s">
        <v>53</v>
      </c>
      <c r="M435" s="92">
        <v>12656</v>
      </c>
      <c r="N435" s="92">
        <v>18662</v>
      </c>
      <c r="O435" s="93">
        <v>0.67816954238559635</v>
      </c>
      <c r="P435" s="101">
        <f t="shared" si="66"/>
        <v>12656</v>
      </c>
      <c r="Q435" s="102">
        <f t="shared" si="67"/>
        <v>1.0280289147963093E-3</v>
      </c>
      <c r="R435" s="103">
        <f t="shared" si="68"/>
        <v>7.4499057927418814E-4</v>
      </c>
      <c r="S435" s="104">
        <f t="shared" si="69"/>
        <v>498187.95</v>
      </c>
      <c r="T435" s="105">
        <f t="shared" si="70"/>
        <v>119055.45</v>
      </c>
      <c r="U435" s="105">
        <f t="shared" si="71"/>
        <v>178583.18</v>
      </c>
      <c r="V435" s="105">
        <f t="shared" si="72"/>
        <v>180933.09</v>
      </c>
      <c r="W435" s="106">
        <f t="shared" si="73"/>
        <v>976759.67</v>
      </c>
      <c r="X435" s="96"/>
      <c r="Y435" s="107">
        <f t="shared" si="74"/>
        <v>244564.99</v>
      </c>
      <c r="Z435" s="107">
        <f t="shared" si="75"/>
        <v>244564.99</v>
      </c>
      <c r="AA435" s="107">
        <f t="shared" si="76"/>
        <v>489129.98</v>
      </c>
    </row>
    <row r="436" spans="1:27" s="18" customFormat="1" ht="26.1" customHeight="1" x14ac:dyDescent="0.2">
      <c r="A436" s="90">
        <v>5013</v>
      </c>
      <c r="B436" s="90" t="s">
        <v>825</v>
      </c>
      <c r="C436" s="90" t="s">
        <v>83</v>
      </c>
      <c r="D436" s="90" t="s">
        <v>26</v>
      </c>
      <c r="E436" s="90" t="s">
        <v>371</v>
      </c>
      <c r="F436" s="100" t="s">
        <v>1546</v>
      </c>
      <c r="G436" s="100">
        <v>675884</v>
      </c>
      <c r="H436" s="100">
        <v>1780002535</v>
      </c>
      <c r="I436" s="91" t="s">
        <v>18</v>
      </c>
      <c r="J436" s="90">
        <v>1029347</v>
      </c>
      <c r="K436" s="91" t="s">
        <v>52</v>
      </c>
      <c r="L436" s="91" t="s">
        <v>53</v>
      </c>
      <c r="M436" s="92">
        <v>6944</v>
      </c>
      <c r="N436" s="92">
        <v>11132</v>
      </c>
      <c r="O436" s="93">
        <v>0.62378727991376215</v>
      </c>
      <c r="P436" s="101">
        <f t="shared" si="66"/>
        <v>6944</v>
      </c>
      <c r="Q436" s="102">
        <f t="shared" si="67"/>
        <v>5.6405126298558566E-4</v>
      </c>
      <c r="R436" s="103">
        <f t="shared" si="68"/>
        <v>4.0875589305309438E-4</v>
      </c>
      <c r="S436" s="104">
        <f t="shared" si="69"/>
        <v>273342.06</v>
      </c>
      <c r="T436" s="105">
        <f t="shared" si="70"/>
        <v>65322.46</v>
      </c>
      <c r="U436" s="105">
        <f t="shared" si="71"/>
        <v>97983.69</v>
      </c>
      <c r="V436" s="105">
        <f t="shared" si="72"/>
        <v>99273.02</v>
      </c>
      <c r="W436" s="106">
        <f t="shared" si="73"/>
        <v>535921.23</v>
      </c>
      <c r="X436" s="96"/>
      <c r="Y436" s="107">
        <f t="shared" si="74"/>
        <v>134186.1</v>
      </c>
      <c r="Z436" s="107">
        <f t="shared" si="75"/>
        <v>134186.1</v>
      </c>
      <c r="AA436" s="107">
        <f t="shared" si="76"/>
        <v>268372.2</v>
      </c>
    </row>
    <row r="437" spans="1:27" s="18" customFormat="1" ht="26.1" customHeight="1" x14ac:dyDescent="0.2">
      <c r="A437" s="90">
        <v>5014</v>
      </c>
      <c r="B437" s="90" t="s">
        <v>826</v>
      </c>
      <c r="C437" s="90" t="s">
        <v>205</v>
      </c>
      <c r="D437" s="90" t="s">
        <v>26</v>
      </c>
      <c r="E437" s="90" t="s">
        <v>264</v>
      </c>
      <c r="F437" s="100" t="s">
        <v>36</v>
      </c>
      <c r="G437" s="100">
        <v>675019</v>
      </c>
      <c r="H437" s="100">
        <v>1013312248</v>
      </c>
      <c r="I437" s="91" t="s">
        <v>18</v>
      </c>
      <c r="J437" s="90">
        <v>1026410</v>
      </c>
      <c r="K437" s="91" t="s">
        <v>24</v>
      </c>
      <c r="L437" s="91" t="s">
        <v>25</v>
      </c>
      <c r="M437" s="92">
        <v>23162</v>
      </c>
      <c r="N437" s="92">
        <v>29117</v>
      </c>
      <c r="O437" s="93">
        <v>0.79548030360270627</v>
      </c>
      <c r="P437" s="101">
        <f t="shared" si="66"/>
        <v>23162</v>
      </c>
      <c r="Q437" s="102">
        <f t="shared" si="67"/>
        <v>1.8814163815196047E-3</v>
      </c>
      <c r="R437" s="103">
        <f t="shared" si="68"/>
        <v>1.3634222342879857E-3</v>
      </c>
      <c r="S437" s="104">
        <f t="shared" si="69"/>
        <v>911743.79</v>
      </c>
      <c r="T437" s="105">
        <f t="shared" si="70"/>
        <v>217885.78</v>
      </c>
      <c r="U437" s="105">
        <f t="shared" si="71"/>
        <v>326828.67</v>
      </c>
      <c r="V437" s="105">
        <f t="shared" si="72"/>
        <v>331129.28000000003</v>
      </c>
      <c r="W437" s="106">
        <f t="shared" si="73"/>
        <v>1787587.52</v>
      </c>
      <c r="X437" s="96"/>
      <c r="Y437" s="107">
        <f t="shared" si="74"/>
        <v>447583.31</v>
      </c>
      <c r="Z437" s="107">
        <f t="shared" si="75"/>
        <v>447583.31</v>
      </c>
      <c r="AA437" s="107">
        <f t="shared" si="76"/>
        <v>895166.62</v>
      </c>
    </row>
    <row r="438" spans="1:27" s="18" customFormat="1" ht="26.1" customHeight="1" x14ac:dyDescent="0.2">
      <c r="A438" s="90">
        <v>5015</v>
      </c>
      <c r="B438" s="90" t="s">
        <v>827</v>
      </c>
      <c r="C438" s="90" t="s">
        <v>828</v>
      </c>
      <c r="D438" s="90" t="s">
        <v>19</v>
      </c>
      <c r="E438" s="90" t="s">
        <v>182</v>
      </c>
      <c r="F438" s="100" t="s">
        <v>1547</v>
      </c>
      <c r="G438" s="100">
        <v>675379</v>
      </c>
      <c r="H438" s="100">
        <v>1912997222</v>
      </c>
      <c r="I438" s="91" t="s">
        <v>18</v>
      </c>
      <c r="J438" s="90">
        <v>1003942</v>
      </c>
      <c r="K438" s="91" t="s">
        <v>24</v>
      </c>
      <c r="L438" s="91" t="s">
        <v>25</v>
      </c>
      <c r="M438" s="92">
        <v>15619</v>
      </c>
      <c r="N438" s="92">
        <v>23313</v>
      </c>
      <c r="O438" s="93">
        <v>0.66996954488911764</v>
      </c>
      <c r="P438" s="101">
        <f t="shared" si="66"/>
        <v>15619.000000000002</v>
      </c>
      <c r="Q438" s="102">
        <f t="shared" si="67"/>
        <v>0</v>
      </c>
      <c r="R438" s="103">
        <f t="shared" si="68"/>
        <v>9.1940643628978717E-4</v>
      </c>
      <c r="S438" s="104">
        <f t="shared" si="69"/>
        <v>0</v>
      </c>
      <c r="T438" s="105">
        <f t="shared" si="70"/>
        <v>146928.5</v>
      </c>
      <c r="U438" s="105">
        <f t="shared" si="71"/>
        <v>220392.76</v>
      </c>
      <c r="V438" s="105">
        <f t="shared" si="72"/>
        <v>0</v>
      </c>
      <c r="W438" s="106">
        <f t="shared" si="73"/>
        <v>367321.26</v>
      </c>
      <c r="X438" s="96"/>
      <c r="Y438" s="107">
        <f t="shared" si="74"/>
        <v>0</v>
      </c>
      <c r="Z438" s="107">
        <f t="shared" si="75"/>
        <v>0</v>
      </c>
      <c r="AA438" s="107">
        <f t="shared" si="76"/>
        <v>0</v>
      </c>
    </row>
    <row r="439" spans="1:27" s="18" customFormat="1" ht="26.1" customHeight="1" x14ac:dyDescent="0.2">
      <c r="A439" s="90">
        <v>5017</v>
      </c>
      <c r="B439" s="90" t="s">
        <v>829</v>
      </c>
      <c r="C439" s="90" t="s">
        <v>830</v>
      </c>
      <c r="D439" s="90" t="s">
        <v>19</v>
      </c>
      <c r="E439" s="90" t="s">
        <v>244</v>
      </c>
      <c r="F439" s="100" t="s">
        <v>29</v>
      </c>
      <c r="G439" s="100">
        <v>675344</v>
      </c>
      <c r="H439" s="100">
        <v>1952422412</v>
      </c>
      <c r="I439" s="91" t="s">
        <v>18</v>
      </c>
      <c r="J439" s="90">
        <v>1027008</v>
      </c>
      <c r="K439" s="91" t="s">
        <v>24</v>
      </c>
      <c r="L439" s="91" t="s">
        <v>25</v>
      </c>
      <c r="M439" s="92">
        <v>22601</v>
      </c>
      <c r="N439" s="92">
        <v>26921</v>
      </c>
      <c r="O439" s="93">
        <v>0.83953047806545078</v>
      </c>
      <c r="P439" s="101">
        <f t="shared" si="66"/>
        <v>22601</v>
      </c>
      <c r="Q439" s="102">
        <f t="shared" si="67"/>
        <v>0</v>
      </c>
      <c r="R439" s="103">
        <f t="shared" si="68"/>
        <v>1.330399184748414E-3</v>
      </c>
      <c r="S439" s="104">
        <f t="shared" si="69"/>
        <v>0</v>
      </c>
      <c r="T439" s="105">
        <f t="shared" si="70"/>
        <v>212608.43</v>
      </c>
      <c r="U439" s="105">
        <f t="shared" si="71"/>
        <v>318912.65000000002</v>
      </c>
      <c r="V439" s="105">
        <f t="shared" si="72"/>
        <v>0</v>
      </c>
      <c r="W439" s="106">
        <f t="shared" si="73"/>
        <v>531521.08000000007</v>
      </c>
      <c r="X439" s="96"/>
      <c r="Y439" s="107">
        <f t="shared" si="74"/>
        <v>0</v>
      </c>
      <c r="Z439" s="107">
        <f t="shared" si="75"/>
        <v>0</v>
      </c>
      <c r="AA439" s="107">
        <f t="shared" si="76"/>
        <v>0</v>
      </c>
    </row>
    <row r="440" spans="1:27" s="18" customFormat="1" ht="26.1" customHeight="1" x14ac:dyDescent="0.2">
      <c r="A440" s="90">
        <v>5018</v>
      </c>
      <c r="B440" s="90" t="s">
        <v>831</v>
      </c>
      <c r="C440" s="90" t="s">
        <v>832</v>
      </c>
      <c r="D440" s="90" t="s">
        <v>19</v>
      </c>
      <c r="E440" s="90" t="s">
        <v>37</v>
      </c>
      <c r="F440" s="100" t="s">
        <v>37</v>
      </c>
      <c r="G440" s="100">
        <v>455819</v>
      </c>
      <c r="H440" s="100">
        <v>1801917497</v>
      </c>
      <c r="I440" s="90" t="s">
        <v>18</v>
      </c>
      <c r="J440" s="90">
        <v>1030716</v>
      </c>
      <c r="K440" s="91" t="s">
        <v>24</v>
      </c>
      <c r="L440" s="91" t="s">
        <v>25</v>
      </c>
      <c r="M440" s="92">
        <v>32577</v>
      </c>
      <c r="N440" s="92">
        <v>41183</v>
      </c>
      <c r="O440" s="93">
        <v>0.7910302794842532</v>
      </c>
      <c r="P440" s="101">
        <f t="shared" si="66"/>
        <v>32577</v>
      </c>
      <c r="Q440" s="102">
        <f t="shared" si="67"/>
        <v>0</v>
      </c>
      <c r="R440" s="103">
        <f t="shared" si="68"/>
        <v>1.9176325933166266E-3</v>
      </c>
      <c r="S440" s="104">
        <f t="shared" si="69"/>
        <v>0</v>
      </c>
      <c r="T440" s="105">
        <f t="shared" si="70"/>
        <v>306453.03000000003</v>
      </c>
      <c r="U440" s="105">
        <f t="shared" si="71"/>
        <v>459679.54</v>
      </c>
      <c r="V440" s="105">
        <f t="shared" si="72"/>
        <v>0</v>
      </c>
      <c r="W440" s="106">
        <f t="shared" si="73"/>
        <v>766132.57000000007</v>
      </c>
      <c r="X440" s="96"/>
      <c r="Y440" s="107">
        <f t="shared" si="74"/>
        <v>0</v>
      </c>
      <c r="Z440" s="107">
        <f t="shared" si="75"/>
        <v>0</v>
      </c>
      <c r="AA440" s="107">
        <f t="shared" si="76"/>
        <v>0</v>
      </c>
    </row>
    <row r="441" spans="1:27" s="18" customFormat="1" ht="26.1" customHeight="1" x14ac:dyDescent="0.2">
      <c r="A441" s="90">
        <v>5020</v>
      </c>
      <c r="B441" s="90" t="s">
        <v>833</v>
      </c>
      <c r="C441" s="90" t="s">
        <v>834</v>
      </c>
      <c r="D441" s="90" t="s">
        <v>19</v>
      </c>
      <c r="E441" s="90" t="s">
        <v>835</v>
      </c>
      <c r="F441" s="100" t="s">
        <v>1547</v>
      </c>
      <c r="G441" s="100">
        <v>455900</v>
      </c>
      <c r="H441" s="100">
        <v>1134665516</v>
      </c>
      <c r="I441" s="91" t="s">
        <v>18</v>
      </c>
      <c r="J441" s="90">
        <v>1028545</v>
      </c>
      <c r="K441" s="91" t="s">
        <v>16</v>
      </c>
      <c r="L441" s="91" t="s">
        <v>17</v>
      </c>
      <c r="M441" s="92">
        <v>16865</v>
      </c>
      <c r="N441" s="92">
        <v>21901</v>
      </c>
      <c r="O441" s="93">
        <v>0.77005616181909498</v>
      </c>
      <c r="P441" s="101">
        <f t="shared" si="66"/>
        <v>16865</v>
      </c>
      <c r="Q441" s="102">
        <f t="shared" si="67"/>
        <v>0</v>
      </c>
      <c r="R441" s="103">
        <f t="shared" si="68"/>
        <v>9.9275174774487865E-4</v>
      </c>
      <c r="S441" s="104">
        <f t="shared" si="69"/>
        <v>0</v>
      </c>
      <c r="T441" s="105">
        <f t="shared" si="70"/>
        <v>158649.67000000001</v>
      </c>
      <c r="U441" s="105">
        <f t="shared" si="71"/>
        <v>237974.51</v>
      </c>
      <c r="V441" s="105">
        <f t="shared" si="72"/>
        <v>0</v>
      </c>
      <c r="W441" s="106">
        <f t="shared" si="73"/>
        <v>396624.18000000005</v>
      </c>
      <c r="X441" s="96"/>
      <c r="Y441" s="107">
        <f t="shared" si="74"/>
        <v>0</v>
      </c>
      <c r="Z441" s="107">
        <f t="shared" si="75"/>
        <v>0</v>
      </c>
      <c r="AA441" s="107">
        <f t="shared" si="76"/>
        <v>0</v>
      </c>
    </row>
    <row r="442" spans="1:27" s="18" customFormat="1" ht="26.1" customHeight="1" x14ac:dyDescent="0.2">
      <c r="A442" s="90">
        <v>5021</v>
      </c>
      <c r="B442" s="90" t="s">
        <v>836</v>
      </c>
      <c r="C442" s="90" t="s">
        <v>837</v>
      </c>
      <c r="D442" s="90" t="s">
        <v>19</v>
      </c>
      <c r="E442" s="90" t="s">
        <v>20</v>
      </c>
      <c r="F442" s="100" t="s">
        <v>20</v>
      </c>
      <c r="G442" s="100">
        <v>455824</v>
      </c>
      <c r="H442" s="100">
        <v>1598300196</v>
      </c>
      <c r="I442" s="91" t="s">
        <v>18</v>
      </c>
      <c r="J442" s="90">
        <v>1030838</v>
      </c>
      <c r="K442" s="91" t="s">
        <v>16</v>
      </c>
      <c r="L442" s="91" t="s">
        <v>17</v>
      </c>
      <c r="M442" s="92">
        <v>23758</v>
      </c>
      <c r="N442" s="92">
        <v>35442</v>
      </c>
      <c r="O442" s="93">
        <v>0.67033463122848602</v>
      </c>
      <c r="P442" s="101">
        <f t="shared" si="66"/>
        <v>23758.000000000004</v>
      </c>
      <c r="Q442" s="102">
        <f t="shared" si="67"/>
        <v>0</v>
      </c>
      <c r="R442" s="103">
        <f t="shared" si="68"/>
        <v>1.3985055453852849E-3</v>
      </c>
      <c r="S442" s="104">
        <f t="shared" si="69"/>
        <v>0</v>
      </c>
      <c r="T442" s="105">
        <f t="shared" si="70"/>
        <v>223492.37</v>
      </c>
      <c r="U442" s="105">
        <f t="shared" si="71"/>
        <v>335238.56</v>
      </c>
      <c r="V442" s="105">
        <f t="shared" si="72"/>
        <v>0</v>
      </c>
      <c r="W442" s="106">
        <f t="shared" si="73"/>
        <v>558730.92999999993</v>
      </c>
      <c r="X442" s="96"/>
      <c r="Y442" s="107">
        <f t="shared" si="74"/>
        <v>0</v>
      </c>
      <c r="Z442" s="107">
        <f t="shared" si="75"/>
        <v>0</v>
      </c>
      <c r="AA442" s="107">
        <f t="shared" si="76"/>
        <v>0</v>
      </c>
    </row>
    <row r="443" spans="1:27" s="18" customFormat="1" ht="26.1" customHeight="1" x14ac:dyDescent="0.2">
      <c r="A443" s="90">
        <v>5022</v>
      </c>
      <c r="B443" s="90" t="s">
        <v>838</v>
      </c>
      <c r="C443" s="84" t="s">
        <v>211</v>
      </c>
      <c r="D443" s="84" t="s">
        <v>26</v>
      </c>
      <c r="E443" s="90" t="s">
        <v>839</v>
      </c>
      <c r="F443" s="100" t="s">
        <v>1545</v>
      </c>
      <c r="G443" s="100">
        <v>455797</v>
      </c>
      <c r="H443" s="100">
        <v>1205884749</v>
      </c>
      <c r="I443" s="91" t="s">
        <v>18</v>
      </c>
      <c r="J443" s="90">
        <v>1029932</v>
      </c>
      <c r="K443" s="91" t="s">
        <v>16</v>
      </c>
      <c r="L443" s="91" t="s">
        <v>17</v>
      </c>
      <c r="M443" s="92">
        <v>35480</v>
      </c>
      <c r="N443" s="92">
        <v>45252</v>
      </c>
      <c r="O443" s="93">
        <v>0.78405374348095114</v>
      </c>
      <c r="P443" s="101">
        <f t="shared" si="66"/>
        <v>35480</v>
      </c>
      <c r="Q443" s="102">
        <f t="shared" si="67"/>
        <v>2.8819900361072262E-3</v>
      </c>
      <c r="R443" s="103">
        <f t="shared" si="68"/>
        <v>2.0885165733761217E-3</v>
      </c>
      <c r="S443" s="104">
        <f t="shared" si="69"/>
        <v>1396626.78</v>
      </c>
      <c r="T443" s="105">
        <f t="shared" si="70"/>
        <v>333761.65999999997</v>
      </c>
      <c r="U443" s="105">
        <f t="shared" si="71"/>
        <v>500642.48</v>
      </c>
      <c r="V443" s="105">
        <f t="shared" si="72"/>
        <v>507230.25</v>
      </c>
      <c r="W443" s="106">
        <f t="shared" si="73"/>
        <v>2738261.17</v>
      </c>
      <c r="X443" s="96"/>
      <c r="Y443" s="107">
        <f t="shared" si="74"/>
        <v>685616.78</v>
      </c>
      <c r="Z443" s="107">
        <f t="shared" si="75"/>
        <v>685616.78</v>
      </c>
      <c r="AA443" s="107">
        <f t="shared" si="76"/>
        <v>1371233.56</v>
      </c>
    </row>
    <row r="444" spans="1:27" s="18" customFormat="1" ht="26.1" customHeight="1" x14ac:dyDescent="0.2">
      <c r="A444" s="90">
        <v>5023</v>
      </c>
      <c r="B444" s="90" t="s">
        <v>840</v>
      </c>
      <c r="C444" s="90" t="s">
        <v>485</v>
      </c>
      <c r="D444" s="90" t="s">
        <v>26</v>
      </c>
      <c r="E444" s="90" t="s">
        <v>841</v>
      </c>
      <c r="F444" s="100" t="s">
        <v>110</v>
      </c>
      <c r="G444" s="100">
        <v>675709</v>
      </c>
      <c r="H444" s="100">
        <v>1720544786</v>
      </c>
      <c r="I444" s="91" t="s">
        <v>18</v>
      </c>
      <c r="J444" s="90">
        <v>1030339</v>
      </c>
      <c r="K444" s="91" t="s">
        <v>16</v>
      </c>
      <c r="L444" s="91" t="s">
        <v>30</v>
      </c>
      <c r="M444" s="92">
        <v>4355</v>
      </c>
      <c r="N444" s="92">
        <v>6780</v>
      </c>
      <c r="O444" s="93">
        <v>0.64233038348082594</v>
      </c>
      <c r="P444" s="101">
        <f t="shared" si="66"/>
        <v>17661.944444444442</v>
      </c>
      <c r="Q444" s="102">
        <f t="shared" si="67"/>
        <v>1.4346546760757683E-3</v>
      </c>
      <c r="R444" s="103">
        <f t="shared" si="68"/>
        <v>1.0396635763886847E-3</v>
      </c>
      <c r="S444" s="104">
        <f t="shared" si="69"/>
        <v>695240.83</v>
      </c>
      <c r="T444" s="105">
        <f t="shared" si="70"/>
        <v>166146.56</v>
      </c>
      <c r="U444" s="105">
        <f t="shared" si="71"/>
        <v>249219.84</v>
      </c>
      <c r="V444" s="105">
        <f t="shared" si="72"/>
        <v>252499.22</v>
      </c>
      <c r="W444" s="106">
        <f t="shared" si="73"/>
        <v>1363106.45</v>
      </c>
      <c r="X444" s="96"/>
      <c r="Y444" s="107">
        <f t="shared" si="74"/>
        <v>341300.04</v>
      </c>
      <c r="Z444" s="107">
        <f t="shared" si="75"/>
        <v>341300.04</v>
      </c>
      <c r="AA444" s="107">
        <f t="shared" si="76"/>
        <v>682600.08</v>
      </c>
    </row>
    <row r="445" spans="1:27" s="18" customFormat="1" ht="26.1" customHeight="1" x14ac:dyDescent="0.2">
      <c r="A445" s="90">
        <v>5024</v>
      </c>
      <c r="B445" s="90" t="s">
        <v>842</v>
      </c>
      <c r="C445" s="90" t="s">
        <v>843</v>
      </c>
      <c r="D445" s="90" t="s">
        <v>26</v>
      </c>
      <c r="E445" s="90" t="s">
        <v>844</v>
      </c>
      <c r="F445" s="100" t="s">
        <v>1545</v>
      </c>
      <c r="G445" s="112" t="s">
        <v>1550</v>
      </c>
      <c r="H445" s="100">
        <v>1629181565</v>
      </c>
      <c r="I445" s="91" t="s">
        <v>18</v>
      </c>
      <c r="J445" s="90">
        <v>502401</v>
      </c>
      <c r="K445" s="91" t="s">
        <v>52</v>
      </c>
      <c r="L445" s="91" t="s">
        <v>53</v>
      </c>
      <c r="M445" s="92">
        <v>8346</v>
      </c>
      <c r="N445" s="92">
        <v>9433</v>
      </c>
      <c r="O445" s="93">
        <v>0.88476624615710797</v>
      </c>
      <c r="P445" s="101">
        <f t="shared" si="66"/>
        <v>8346</v>
      </c>
      <c r="Q445" s="102">
        <f t="shared" si="67"/>
        <v>6.7793373284529056E-4</v>
      </c>
      <c r="R445" s="103">
        <f t="shared" si="68"/>
        <v>4.9128408459405608E-4</v>
      </c>
      <c r="S445" s="104">
        <f t="shared" si="69"/>
        <v>328530.08</v>
      </c>
      <c r="T445" s="105">
        <f t="shared" si="70"/>
        <v>78511.13</v>
      </c>
      <c r="U445" s="105">
        <f t="shared" si="71"/>
        <v>117766.69</v>
      </c>
      <c r="V445" s="105">
        <f t="shared" si="72"/>
        <v>119316.34</v>
      </c>
      <c r="W445" s="106">
        <f t="shared" si="73"/>
        <v>644124.24</v>
      </c>
      <c r="X445" s="96"/>
      <c r="Y445" s="107">
        <f t="shared" si="74"/>
        <v>161278.39999999999</v>
      </c>
      <c r="Z445" s="107">
        <f t="shared" si="75"/>
        <v>161278.39999999999</v>
      </c>
      <c r="AA445" s="107">
        <f t="shared" si="76"/>
        <v>322556.79999999999</v>
      </c>
    </row>
    <row r="446" spans="1:27" s="18" customFormat="1" ht="26.1" customHeight="1" x14ac:dyDescent="0.2">
      <c r="A446" s="90">
        <v>5031</v>
      </c>
      <c r="B446" s="90" t="s">
        <v>845</v>
      </c>
      <c r="C446" s="90" t="s">
        <v>95</v>
      </c>
      <c r="D446" s="90" t="s">
        <v>26</v>
      </c>
      <c r="E446" s="90" t="s">
        <v>37</v>
      </c>
      <c r="F446" s="100" t="s">
        <v>37</v>
      </c>
      <c r="G446" s="100">
        <v>455835</v>
      </c>
      <c r="H446" s="100">
        <v>1477674968</v>
      </c>
      <c r="I446" s="91" t="s">
        <v>18</v>
      </c>
      <c r="J446" s="90">
        <v>1028814</v>
      </c>
      <c r="K446" s="91" t="s">
        <v>24</v>
      </c>
      <c r="L446" s="91" t="s">
        <v>25</v>
      </c>
      <c r="M446" s="92">
        <v>23895</v>
      </c>
      <c r="N446" s="92">
        <v>31242</v>
      </c>
      <c r="O446" s="93">
        <v>0.76483579796427881</v>
      </c>
      <c r="P446" s="101">
        <f t="shared" si="66"/>
        <v>23895</v>
      </c>
      <c r="Q446" s="102">
        <f t="shared" si="67"/>
        <v>1.9409569310254275E-3</v>
      </c>
      <c r="R446" s="103">
        <f t="shared" si="68"/>
        <v>1.4065699977683886E-3</v>
      </c>
      <c r="S446" s="104">
        <f t="shared" si="69"/>
        <v>940597.43</v>
      </c>
      <c r="T446" s="105">
        <f t="shared" si="70"/>
        <v>224781.14</v>
      </c>
      <c r="U446" s="105">
        <f t="shared" si="71"/>
        <v>337171.71</v>
      </c>
      <c r="V446" s="105">
        <f t="shared" si="72"/>
        <v>341608.42</v>
      </c>
      <c r="W446" s="106">
        <f t="shared" si="73"/>
        <v>1844158.7</v>
      </c>
      <c r="X446" s="96"/>
      <c r="Y446" s="107">
        <f t="shared" si="74"/>
        <v>461747.83</v>
      </c>
      <c r="Z446" s="107">
        <f t="shared" si="75"/>
        <v>461747.83</v>
      </c>
      <c r="AA446" s="107">
        <f t="shared" si="76"/>
        <v>923495.66</v>
      </c>
    </row>
    <row r="447" spans="1:27" s="18" customFormat="1" ht="26.1" customHeight="1" x14ac:dyDescent="0.2">
      <c r="A447" s="90">
        <v>5032</v>
      </c>
      <c r="B447" s="90" t="s">
        <v>846</v>
      </c>
      <c r="C447" s="90" t="s">
        <v>847</v>
      </c>
      <c r="D447" s="90" t="s">
        <v>19</v>
      </c>
      <c r="E447" s="90" t="s">
        <v>39</v>
      </c>
      <c r="F447" s="100" t="s">
        <v>39</v>
      </c>
      <c r="G447" s="100">
        <v>675363</v>
      </c>
      <c r="H447" s="100">
        <v>1134240427</v>
      </c>
      <c r="I447" s="91" t="s">
        <v>18</v>
      </c>
      <c r="J447" s="90">
        <v>1027203</v>
      </c>
      <c r="K447" s="91" t="s">
        <v>24</v>
      </c>
      <c r="L447" s="91" t="s">
        <v>25</v>
      </c>
      <c r="M447" s="92">
        <v>15454</v>
      </c>
      <c r="N447" s="92">
        <v>19709</v>
      </c>
      <c r="O447" s="93">
        <v>0.78410878278958851</v>
      </c>
      <c r="P447" s="101">
        <f t="shared" si="66"/>
        <v>15454</v>
      </c>
      <c r="Q447" s="102">
        <f t="shared" si="67"/>
        <v>0</v>
      </c>
      <c r="R447" s="103">
        <f t="shared" si="68"/>
        <v>9.0969377466050127E-4</v>
      </c>
      <c r="S447" s="104">
        <f t="shared" si="69"/>
        <v>0</v>
      </c>
      <c r="T447" s="105">
        <f t="shared" si="70"/>
        <v>145376.34</v>
      </c>
      <c r="U447" s="105">
        <f t="shared" si="71"/>
        <v>218064.51</v>
      </c>
      <c r="V447" s="105">
        <f t="shared" si="72"/>
        <v>0</v>
      </c>
      <c r="W447" s="106">
        <f t="shared" si="73"/>
        <v>363440.85</v>
      </c>
      <c r="X447" s="96"/>
      <c r="Y447" s="107">
        <f t="shared" si="74"/>
        <v>0</v>
      </c>
      <c r="Z447" s="107">
        <f t="shared" si="75"/>
        <v>0</v>
      </c>
      <c r="AA447" s="107">
        <f t="shared" si="76"/>
        <v>0</v>
      </c>
    </row>
    <row r="448" spans="1:27" s="18" customFormat="1" ht="26.1" customHeight="1" x14ac:dyDescent="0.2">
      <c r="A448" s="90">
        <v>5033</v>
      </c>
      <c r="B448" s="90" t="s">
        <v>848</v>
      </c>
      <c r="C448" s="90" t="s">
        <v>80</v>
      </c>
      <c r="D448" s="90" t="s">
        <v>26</v>
      </c>
      <c r="E448" s="90" t="s">
        <v>81</v>
      </c>
      <c r="F448" s="100" t="s">
        <v>1545</v>
      </c>
      <c r="G448" s="100">
        <v>675330</v>
      </c>
      <c r="H448" s="100">
        <v>1447811021</v>
      </c>
      <c r="I448" s="91" t="s">
        <v>46</v>
      </c>
      <c r="J448" s="90">
        <v>1030627</v>
      </c>
      <c r="K448" s="91">
        <v>43709</v>
      </c>
      <c r="L448" s="91">
        <v>44074</v>
      </c>
      <c r="M448" s="92">
        <v>21928</v>
      </c>
      <c r="N448" s="92">
        <v>32250</v>
      </c>
      <c r="O448" s="93">
        <v>0.67993798449612408</v>
      </c>
      <c r="P448" s="101">
        <f t="shared" si="66"/>
        <v>21928</v>
      </c>
      <c r="Q448" s="102">
        <f t="shared" si="67"/>
        <v>1.7811803131837444E-3</v>
      </c>
      <c r="R448" s="103">
        <f t="shared" si="68"/>
        <v>1.2907832982241149E-3</v>
      </c>
      <c r="S448" s="104">
        <f t="shared" si="69"/>
        <v>863168.89</v>
      </c>
      <c r="T448" s="105">
        <f t="shared" si="70"/>
        <v>206277.5</v>
      </c>
      <c r="U448" s="105">
        <f t="shared" si="71"/>
        <v>309416.25</v>
      </c>
      <c r="V448" s="105">
        <f t="shared" si="72"/>
        <v>313487.74</v>
      </c>
      <c r="W448" s="106">
        <f t="shared" si="73"/>
        <v>1692350.3800000001</v>
      </c>
      <c r="X448" s="96"/>
      <c r="Y448" s="107">
        <f t="shared" si="74"/>
        <v>423737.45</v>
      </c>
      <c r="Z448" s="107">
        <f t="shared" si="75"/>
        <v>423737.45</v>
      </c>
      <c r="AA448" s="107">
        <f t="shared" si="76"/>
        <v>847474.9</v>
      </c>
    </row>
    <row r="449" spans="1:27" s="18" customFormat="1" ht="26.1" customHeight="1" x14ac:dyDescent="0.2">
      <c r="A449" s="90">
        <v>5034</v>
      </c>
      <c r="B449" s="90" t="s">
        <v>849</v>
      </c>
      <c r="C449" s="90" t="s">
        <v>850</v>
      </c>
      <c r="D449" s="90" t="s">
        <v>19</v>
      </c>
      <c r="E449" s="90" t="s">
        <v>502</v>
      </c>
      <c r="F449" s="100" t="s">
        <v>1547</v>
      </c>
      <c r="G449" s="100">
        <v>675217</v>
      </c>
      <c r="H449" s="100">
        <v>1033191879</v>
      </c>
      <c r="I449" s="91" t="s">
        <v>18</v>
      </c>
      <c r="J449" s="90">
        <v>1029569</v>
      </c>
      <c r="K449" s="91" t="s">
        <v>16</v>
      </c>
      <c r="L449" s="91" t="s">
        <v>17</v>
      </c>
      <c r="M449" s="92">
        <v>16206</v>
      </c>
      <c r="N449" s="92">
        <v>20202</v>
      </c>
      <c r="O449" s="93">
        <v>0.80219780219780223</v>
      </c>
      <c r="P449" s="101">
        <f t="shared" si="66"/>
        <v>16206</v>
      </c>
      <c r="Q449" s="102">
        <f t="shared" si="67"/>
        <v>0</v>
      </c>
      <c r="R449" s="103">
        <f t="shared" si="68"/>
        <v>9.5395996584367044E-4</v>
      </c>
      <c r="S449" s="104">
        <f t="shared" si="69"/>
        <v>0</v>
      </c>
      <c r="T449" s="105">
        <f t="shared" si="70"/>
        <v>152450.43</v>
      </c>
      <c r="U449" s="105">
        <f t="shared" si="71"/>
        <v>228675.65</v>
      </c>
      <c r="V449" s="105">
        <f t="shared" si="72"/>
        <v>0</v>
      </c>
      <c r="W449" s="106">
        <f t="shared" si="73"/>
        <v>381126.07999999996</v>
      </c>
      <c r="X449" s="96"/>
      <c r="Y449" s="107">
        <f t="shared" si="74"/>
        <v>0</v>
      </c>
      <c r="Z449" s="107">
        <f t="shared" si="75"/>
        <v>0</v>
      </c>
      <c r="AA449" s="107">
        <f t="shared" si="76"/>
        <v>0</v>
      </c>
    </row>
    <row r="450" spans="1:27" s="18" customFormat="1" ht="26.1" customHeight="1" x14ac:dyDescent="0.2">
      <c r="A450" s="90">
        <v>5035</v>
      </c>
      <c r="B450" s="90" t="s">
        <v>851</v>
      </c>
      <c r="C450" s="90" t="s">
        <v>149</v>
      </c>
      <c r="D450" s="90" t="s">
        <v>26</v>
      </c>
      <c r="E450" s="90" t="s">
        <v>244</v>
      </c>
      <c r="F450" s="100" t="s">
        <v>29</v>
      </c>
      <c r="G450" s="100">
        <v>676264</v>
      </c>
      <c r="H450" s="100">
        <v>1235250705</v>
      </c>
      <c r="I450" s="91" t="s">
        <v>18</v>
      </c>
      <c r="J450" s="90">
        <v>1028534</v>
      </c>
      <c r="K450" s="91" t="s">
        <v>16</v>
      </c>
      <c r="L450" s="91" t="s">
        <v>17</v>
      </c>
      <c r="M450" s="92">
        <v>24397</v>
      </c>
      <c r="N450" s="92">
        <v>29533</v>
      </c>
      <c r="O450" s="93">
        <v>0.82609284529170757</v>
      </c>
      <c r="P450" s="101">
        <f t="shared" si="66"/>
        <v>24397</v>
      </c>
      <c r="Q450" s="102">
        <f t="shared" si="67"/>
        <v>1.9817336784359639E-3</v>
      </c>
      <c r="R450" s="103">
        <f t="shared" si="68"/>
        <v>1.4361200349677914E-3</v>
      </c>
      <c r="S450" s="104">
        <f t="shared" si="69"/>
        <v>960358.05</v>
      </c>
      <c r="T450" s="105">
        <f t="shared" si="70"/>
        <v>229503.47</v>
      </c>
      <c r="U450" s="105">
        <f t="shared" si="71"/>
        <v>344255.21</v>
      </c>
      <c r="V450" s="105">
        <f t="shared" si="72"/>
        <v>348785.13</v>
      </c>
      <c r="W450" s="106">
        <f t="shared" si="73"/>
        <v>1882901.8599999999</v>
      </c>
      <c r="X450" s="96"/>
      <c r="Y450" s="107">
        <f t="shared" si="74"/>
        <v>471448.5</v>
      </c>
      <c r="Z450" s="107">
        <f t="shared" si="75"/>
        <v>471448.5</v>
      </c>
      <c r="AA450" s="107">
        <f t="shared" si="76"/>
        <v>942897</v>
      </c>
    </row>
    <row r="451" spans="1:27" s="18" customFormat="1" ht="26.1" customHeight="1" x14ac:dyDescent="0.2">
      <c r="A451" s="90">
        <v>5037</v>
      </c>
      <c r="B451" s="84" t="s">
        <v>852</v>
      </c>
      <c r="C451" s="84" t="s">
        <v>44</v>
      </c>
      <c r="D451" s="90" t="s">
        <v>26</v>
      </c>
      <c r="E451" s="90" t="s">
        <v>155</v>
      </c>
      <c r="F451" s="100" t="s">
        <v>1547</v>
      </c>
      <c r="G451" s="100">
        <v>675981</v>
      </c>
      <c r="H451" s="100">
        <v>1053876771</v>
      </c>
      <c r="I451" s="91" t="s">
        <v>18</v>
      </c>
      <c r="J451" s="90">
        <v>1030377</v>
      </c>
      <c r="K451" s="91" t="s">
        <v>16</v>
      </c>
      <c r="L451" s="91" t="s">
        <v>17</v>
      </c>
      <c r="M451" s="92">
        <v>8545</v>
      </c>
      <c r="N451" s="92">
        <v>14697</v>
      </c>
      <c r="O451" s="93">
        <v>0.58141117234809825</v>
      </c>
      <c r="P451" s="101">
        <f t="shared" si="66"/>
        <v>8545</v>
      </c>
      <c r="Q451" s="102">
        <f t="shared" si="67"/>
        <v>6.9409822036460675E-4</v>
      </c>
      <c r="R451" s="103">
        <f t="shared" si="68"/>
        <v>5.029981431651341E-4</v>
      </c>
      <c r="S451" s="104">
        <f t="shared" si="69"/>
        <v>336363.47</v>
      </c>
      <c r="T451" s="105">
        <f t="shared" si="70"/>
        <v>80383.13</v>
      </c>
      <c r="U451" s="105">
        <f t="shared" si="71"/>
        <v>120574.69</v>
      </c>
      <c r="V451" s="105">
        <f t="shared" si="72"/>
        <v>122161.29</v>
      </c>
      <c r="W451" s="106">
        <f t="shared" si="73"/>
        <v>659482.58000000007</v>
      </c>
      <c r="X451" s="96"/>
      <c r="Y451" s="107">
        <f t="shared" si="74"/>
        <v>165123.88</v>
      </c>
      <c r="Z451" s="107">
        <f t="shared" si="75"/>
        <v>165123.88</v>
      </c>
      <c r="AA451" s="107">
        <f t="shared" si="76"/>
        <v>330247.76</v>
      </c>
    </row>
    <row r="452" spans="1:27" s="18" customFormat="1" ht="26.1" customHeight="1" x14ac:dyDescent="0.2">
      <c r="A452" s="90">
        <v>5039</v>
      </c>
      <c r="B452" s="90" t="s">
        <v>853</v>
      </c>
      <c r="C452" s="90" t="s">
        <v>51</v>
      </c>
      <c r="D452" s="90" t="s">
        <v>26</v>
      </c>
      <c r="E452" s="90" t="s">
        <v>63</v>
      </c>
      <c r="F452" s="100" t="s">
        <v>63</v>
      </c>
      <c r="G452" s="100">
        <v>676321</v>
      </c>
      <c r="H452" s="100">
        <v>1407127384</v>
      </c>
      <c r="I452" s="91" t="s">
        <v>18</v>
      </c>
      <c r="J452" s="90">
        <v>1026541</v>
      </c>
      <c r="K452" s="91" t="s">
        <v>52</v>
      </c>
      <c r="L452" s="91" t="s">
        <v>53</v>
      </c>
      <c r="M452" s="92">
        <v>25037</v>
      </c>
      <c r="N452" s="92">
        <v>37804</v>
      </c>
      <c r="O452" s="93">
        <v>0.66228441434768803</v>
      </c>
      <c r="P452" s="101">
        <f t="shared" si="66"/>
        <v>25037</v>
      </c>
      <c r="Q452" s="102">
        <f t="shared" si="67"/>
        <v>2.0337199699553728E-3</v>
      </c>
      <c r="R452" s="103">
        <f t="shared" si="68"/>
        <v>1.4737933891662332E-3</v>
      </c>
      <c r="S452" s="104">
        <f t="shared" si="69"/>
        <v>985550.87</v>
      </c>
      <c r="T452" s="105">
        <f t="shared" si="70"/>
        <v>235523.97</v>
      </c>
      <c r="U452" s="105">
        <f t="shared" si="71"/>
        <v>353285.96</v>
      </c>
      <c r="V452" s="105">
        <f t="shared" si="72"/>
        <v>357934.71</v>
      </c>
      <c r="W452" s="106">
        <f t="shared" si="73"/>
        <v>1932295.51</v>
      </c>
      <c r="X452" s="96"/>
      <c r="Y452" s="107">
        <f t="shared" si="74"/>
        <v>483815.88</v>
      </c>
      <c r="Z452" s="107">
        <f t="shared" si="75"/>
        <v>483815.88</v>
      </c>
      <c r="AA452" s="107">
        <f t="shared" si="76"/>
        <v>967631.76</v>
      </c>
    </row>
    <row r="453" spans="1:27" s="18" customFormat="1" ht="26.1" customHeight="1" x14ac:dyDescent="0.2">
      <c r="A453" s="90">
        <v>5040</v>
      </c>
      <c r="B453" s="90" t="s">
        <v>854</v>
      </c>
      <c r="C453" s="90" t="s">
        <v>205</v>
      </c>
      <c r="D453" s="90" t="s">
        <v>26</v>
      </c>
      <c r="E453" s="90" t="s">
        <v>855</v>
      </c>
      <c r="F453" s="100" t="s">
        <v>1545</v>
      </c>
      <c r="G453" s="100">
        <v>675055</v>
      </c>
      <c r="H453" s="100">
        <v>1669424388</v>
      </c>
      <c r="I453" s="91" t="s">
        <v>18</v>
      </c>
      <c r="J453" s="90">
        <v>1026206</v>
      </c>
      <c r="K453" s="91" t="s">
        <v>24</v>
      </c>
      <c r="L453" s="91" t="s">
        <v>25</v>
      </c>
      <c r="M453" s="92">
        <v>13560</v>
      </c>
      <c r="N453" s="92">
        <v>17543</v>
      </c>
      <c r="O453" s="93">
        <v>0.77295787493587187</v>
      </c>
      <c r="P453" s="101">
        <f t="shared" si="66"/>
        <v>13560.000000000002</v>
      </c>
      <c r="Q453" s="102">
        <f t="shared" si="67"/>
        <v>1.1014595515674744E-3</v>
      </c>
      <c r="R453" s="103">
        <f t="shared" si="68"/>
        <v>7.9820419207948736E-4</v>
      </c>
      <c r="S453" s="104">
        <f t="shared" si="69"/>
        <v>533772.81000000006</v>
      </c>
      <c r="T453" s="105">
        <f t="shared" si="70"/>
        <v>127559.42</v>
      </c>
      <c r="U453" s="105">
        <f t="shared" si="71"/>
        <v>191339.12</v>
      </c>
      <c r="V453" s="105">
        <f t="shared" si="72"/>
        <v>193856.88</v>
      </c>
      <c r="W453" s="106">
        <f t="shared" si="73"/>
        <v>1046528.2300000001</v>
      </c>
      <c r="X453" s="96"/>
      <c r="Y453" s="107">
        <f t="shared" si="74"/>
        <v>262033.92000000001</v>
      </c>
      <c r="Z453" s="107">
        <f t="shared" si="75"/>
        <v>262033.92000000001</v>
      </c>
      <c r="AA453" s="107">
        <f t="shared" si="76"/>
        <v>524067.84000000003</v>
      </c>
    </row>
    <row r="454" spans="1:27" s="18" customFormat="1" ht="26.1" customHeight="1" x14ac:dyDescent="0.2">
      <c r="A454" s="90">
        <v>5041</v>
      </c>
      <c r="B454" s="90" t="s">
        <v>856</v>
      </c>
      <c r="C454" s="90" t="s">
        <v>80</v>
      </c>
      <c r="D454" s="90" t="s">
        <v>26</v>
      </c>
      <c r="E454" s="90" t="s">
        <v>37</v>
      </c>
      <c r="F454" s="100" t="s">
        <v>37</v>
      </c>
      <c r="G454" s="100">
        <v>676029</v>
      </c>
      <c r="H454" s="100">
        <v>1851752729</v>
      </c>
      <c r="I454" s="91" t="s">
        <v>18</v>
      </c>
      <c r="J454" s="90">
        <v>1028683</v>
      </c>
      <c r="K454" s="91" t="s">
        <v>34</v>
      </c>
      <c r="L454" s="91" t="s">
        <v>35</v>
      </c>
      <c r="M454" s="92">
        <v>21518</v>
      </c>
      <c r="N454" s="92">
        <v>31429</v>
      </c>
      <c r="O454" s="93">
        <v>0.68465430016863404</v>
      </c>
      <c r="P454" s="101">
        <f t="shared" si="66"/>
        <v>21518</v>
      </c>
      <c r="Q454" s="102">
        <f t="shared" si="67"/>
        <v>1.7478765951791232E-3</v>
      </c>
      <c r="R454" s="103">
        <f t="shared" si="68"/>
        <v>1.2666488056907381E-3</v>
      </c>
      <c r="S454" s="104">
        <f t="shared" si="69"/>
        <v>847029.74</v>
      </c>
      <c r="T454" s="105">
        <f t="shared" si="70"/>
        <v>202420.61</v>
      </c>
      <c r="U454" s="105">
        <f t="shared" si="71"/>
        <v>303630.92</v>
      </c>
      <c r="V454" s="105">
        <f t="shared" si="72"/>
        <v>307626.28000000003</v>
      </c>
      <c r="W454" s="106">
        <f t="shared" si="73"/>
        <v>1660707.55</v>
      </c>
      <c r="X454" s="96"/>
      <c r="Y454" s="107">
        <f t="shared" si="74"/>
        <v>415814.6</v>
      </c>
      <c r="Z454" s="107">
        <f t="shared" si="75"/>
        <v>415814.6</v>
      </c>
      <c r="AA454" s="107">
        <f t="shared" si="76"/>
        <v>831629.2</v>
      </c>
    </row>
    <row r="455" spans="1:27" s="18" customFormat="1" ht="26.1" customHeight="1" x14ac:dyDescent="0.2">
      <c r="A455" s="90">
        <v>5042</v>
      </c>
      <c r="B455" s="90" t="s">
        <v>857</v>
      </c>
      <c r="C455" s="90" t="s">
        <v>32</v>
      </c>
      <c r="D455" s="90" t="s">
        <v>26</v>
      </c>
      <c r="E455" s="90" t="s">
        <v>625</v>
      </c>
      <c r="F455" s="100" t="s">
        <v>39</v>
      </c>
      <c r="G455" s="100">
        <v>675396</v>
      </c>
      <c r="H455" s="100">
        <v>1598886947</v>
      </c>
      <c r="I455" s="91" t="s">
        <v>18</v>
      </c>
      <c r="J455" s="90">
        <v>1026582</v>
      </c>
      <c r="K455" s="91" t="s">
        <v>34</v>
      </c>
      <c r="L455" s="91" t="s">
        <v>35</v>
      </c>
      <c r="M455" s="92">
        <v>24148</v>
      </c>
      <c r="N455" s="92">
        <v>27575</v>
      </c>
      <c r="O455" s="93">
        <v>0.8757207615593835</v>
      </c>
      <c r="P455" s="101">
        <f t="shared" si="66"/>
        <v>24148</v>
      </c>
      <c r="Q455" s="102">
        <f t="shared" si="67"/>
        <v>1.9615077618916938E-3</v>
      </c>
      <c r="R455" s="103">
        <f t="shared" si="68"/>
        <v>1.4214627455999601E-3</v>
      </c>
      <c r="S455" s="104">
        <f t="shared" si="69"/>
        <v>950556.47</v>
      </c>
      <c r="T455" s="105">
        <f t="shared" si="70"/>
        <v>227161.12</v>
      </c>
      <c r="U455" s="105">
        <f t="shared" si="71"/>
        <v>340741.68</v>
      </c>
      <c r="V455" s="105">
        <f t="shared" si="72"/>
        <v>345225.37</v>
      </c>
      <c r="W455" s="106">
        <f t="shared" si="73"/>
        <v>1863684.6399999997</v>
      </c>
      <c r="X455" s="96"/>
      <c r="Y455" s="107">
        <f t="shared" si="74"/>
        <v>466636.81</v>
      </c>
      <c r="Z455" s="107">
        <f t="shared" si="75"/>
        <v>466636.81</v>
      </c>
      <c r="AA455" s="107">
        <f t="shared" si="76"/>
        <v>933273.62</v>
      </c>
    </row>
    <row r="456" spans="1:27" s="18" customFormat="1" ht="26.1" customHeight="1" x14ac:dyDescent="0.2">
      <c r="A456" s="90">
        <v>5043</v>
      </c>
      <c r="B456" s="90" t="s">
        <v>858</v>
      </c>
      <c r="C456" s="90" t="s">
        <v>859</v>
      </c>
      <c r="D456" s="90" t="s">
        <v>19</v>
      </c>
      <c r="E456" s="90" t="s">
        <v>107</v>
      </c>
      <c r="F456" s="100" t="s">
        <v>1547</v>
      </c>
      <c r="G456" s="100">
        <v>675471</v>
      </c>
      <c r="H456" s="100">
        <v>1487253365</v>
      </c>
      <c r="I456" s="91" t="s">
        <v>18</v>
      </c>
      <c r="J456" s="90">
        <v>1031486</v>
      </c>
      <c r="K456" s="91" t="s">
        <v>322</v>
      </c>
      <c r="L456" s="91" t="s">
        <v>17</v>
      </c>
      <c r="M456" s="92">
        <v>698</v>
      </c>
      <c r="N456" s="92">
        <v>1021</v>
      </c>
      <c r="O456" s="93">
        <v>0.68364348677766895</v>
      </c>
      <c r="P456" s="101">
        <f t="shared" ref="P456:P519" si="77">IFERROR((M456/(L456-K456)*365),0)</f>
        <v>8492.3333333333321</v>
      </c>
      <c r="Q456" s="102">
        <f t="shared" ref="Q456:Q519" si="78">IF(D456="NSGO",P456/Q$4,0)</f>
        <v>0</v>
      </c>
      <c r="R456" s="103">
        <f t="shared" ref="R456:R519" si="79">P456/R$4</f>
        <v>4.9989794005922059E-4</v>
      </c>
      <c r="S456" s="104">
        <f t="shared" ref="S456:S519" si="80">IF(Q456&gt;0,ROUND($S$4*Q456,2),0)</f>
        <v>0</v>
      </c>
      <c r="T456" s="105">
        <f t="shared" ref="T456:T519" si="81">IF(R456&gt;0,ROUND($T$4*R456,2),0)</f>
        <v>79887.69</v>
      </c>
      <c r="U456" s="105">
        <f t="shared" ref="U456:U519" si="82">IF(R456&gt;0,ROUND($U$4*R456,2),0)</f>
        <v>119831.54</v>
      </c>
      <c r="V456" s="105">
        <f t="shared" ref="V456:V519" si="83">IF(Q456&gt;0,ROUND($V$4*Q456,2),0)</f>
        <v>0</v>
      </c>
      <c r="W456" s="106">
        <f t="shared" ref="W456:W519" si="84">S456+T456+U456+V456</f>
        <v>199719.22999999998</v>
      </c>
      <c r="X456" s="96"/>
      <c r="Y456" s="107">
        <f t="shared" ref="Y456:Y519" si="85">IF($D456="NSGO",ROUND($Q456*$Y$4,2),0)</f>
        <v>0</v>
      </c>
      <c r="Z456" s="107">
        <f t="shared" ref="Z456:Z519" si="86">IF($D456="NSGO",ROUND($Q456*$Z$4,2),0)</f>
        <v>0</v>
      </c>
      <c r="AA456" s="107">
        <f t="shared" ref="AA456:AA519" si="87">SUM(Y456:Z456)</f>
        <v>0</v>
      </c>
    </row>
    <row r="457" spans="1:27" s="18" customFormat="1" ht="26.1" customHeight="1" x14ac:dyDescent="0.2">
      <c r="A457" s="90">
        <v>5044</v>
      </c>
      <c r="B457" s="90" t="s">
        <v>860</v>
      </c>
      <c r="C457" s="90" t="s">
        <v>44</v>
      </c>
      <c r="D457" s="90" t="s">
        <v>26</v>
      </c>
      <c r="E457" s="90" t="s">
        <v>861</v>
      </c>
      <c r="F457" s="100" t="s">
        <v>36</v>
      </c>
      <c r="G457" s="100">
        <v>455989</v>
      </c>
      <c r="H457" s="100">
        <v>1780637132</v>
      </c>
      <c r="I457" s="91" t="s">
        <v>18</v>
      </c>
      <c r="J457" s="90">
        <v>1026067</v>
      </c>
      <c r="K457" s="91" t="s">
        <v>24</v>
      </c>
      <c r="L457" s="91" t="s">
        <v>25</v>
      </c>
      <c r="M457" s="92">
        <v>10558</v>
      </c>
      <c r="N457" s="92">
        <v>18661</v>
      </c>
      <c r="O457" s="93">
        <v>0.5657788971652109</v>
      </c>
      <c r="P457" s="101">
        <f t="shared" si="77"/>
        <v>10558</v>
      </c>
      <c r="Q457" s="102">
        <f t="shared" si="78"/>
        <v>8.5761135290924728E-4</v>
      </c>
      <c r="R457" s="103">
        <f t="shared" si="79"/>
        <v>6.2149261504242082E-4</v>
      </c>
      <c r="S457" s="104">
        <f t="shared" si="80"/>
        <v>415602.75</v>
      </c>
      <c r="T457" s="105">
        <f t="shared" si="81"/>
        <v>99319.49</v>
      </c>
      <c r="U457" s="105">
        <f t="shared" si="82"/>
        <v>148979.24</v>
      </c>
      <c r="V457" s="105">
        <f t="shared" si="83"/>
        <v>150939.6</v>
      </c>
      <c r="W457" s="106">
        <f t="shared" si="84"/>
        <v>814841.08</v>
      </c>
      <c r="X457" s="96"/>
      <c r="Y457" s="107">
        <f t="shared" si="85"/>
        <v>204023.17</v>
      </c>
      <c r="Z457" s="107">
        <f t="shared" si="86"/>
        <v>204023.17</v>
      </c>
      <c r="AA457" s="107">
        <f t="shared" si="87"/>
        <v>408046.34</v>
      </c>
    </row>
    <row r="458" spans="1:27" s="18" customFormat="1" ht="26.1" customHeight="1" x14ac:dyDescent="0.2">
      <c r="A458" s="90">
        <v>5045</v>
      </c>
      <c r="B458" s="90" t="s">
        <v>862</v>
      </c>
      <c r="C458" s="90" t="s">
        <v>398</v>
      </c>
      <c r="D458" s="90" t="s">
        <v>26</v>
      </c>
      <c r="E458" s="90" t="s">
        <v>163</v>
      </c>
      <c r="F458" s="100" t="s">
        <v>47</v>
      </c>
      <c r="G458" s="100">
        <v>676044</v>
      </c>
      <c r="H458" s="100">
        <v>1144662990</v>
      </c>
      <c r="I458" s="91" t="s">
        <v>18</v>
      </c>
      <c r="J458" s="90">
        <v>1026523</v>
      </c>
      <c r="K458" s="91" t="s">
        <v>24</v>
      </c>
      <c r="L458" s="91" t="s">
        <v>25</v>
      </c>
      <c r="M458" s="92">
        <v>16999</v>
      </c>
      <c r="N458" s="92">
        <v>26010</v>
      </c>
      <c r="O458" s="93">
        <v>0.65355632449058054</v>
      </c>
      <c r="P458" s="101">
        <f t="shared" si="77"/>
        <v>16999</v>
      </c>
      <c r="Q458" s="102">
        <f t="shared" si="78"/>
        <v>1.3808046399037975E-3</v>
      </c>
      <c r="R458" s="103">
        <f t="shared" si="79"/>
        <v>1.0006396062801773E-3</v>
      </c>
      <c r="S458" s="104">
        <f t="shared" si="80"/>
        <v>669144.82999999996</v>
      </c>
      <c r="T458" s="105">
        <f t="shared" si="81"/>
        <v>159910.21</v>
      </c>
      <c r="U458" s="105">
        <f t="shared" si="82"/>
        <v>239865.32</v>
      </c>
      <c r="V458" s="105">
        <f t="shared" si="83"/>
        <v>243021.62</v>
      </c>
      <c r="W458" s="106">
        <f t="shared" si="84"/>
        <v>1311941.98</v>
      </c>
      <c r="X458" s="96"/>
      <c r="Y458" s="107">
        <f t="shared" si="85"/>
        <v>328489.28000000003</v>
      </c>
      <c r="Z458" s="107">
        <f t="shared" si="86"/>
        <v>328489.28000000003</v>
      </c>
      <c r="AA458" s="107">
        <f t="shared" si="87"/>
        <v>656978.56000000006</v>
      </c>
    </row>
    <row r="459" spans="1:27" s="18" customFormat="1" ht="26.1" customHeight="1" x14ac:dyDescent="0.2">
      <c r="A459" s="90">
        <v>5048</v>
      </c>
      <c r="B459" s="90" t="s">
        <v>863</v>
      </c>
      <c r="C459" s="84" t="s">
        <v>189</v>
      </c>
      <c r="D459" s="84" t="s">
        <v>26</v>
      </c>
      <c r="E459" s="90" t="s">
        <v>29</v>
      </c>
      <c r="F459" s="100" t="s">
        <v>29</v>
      </c>
      <c r="G459" s="100">
        <v>675392</v>
      </c>
      <c r="H459" s="100">
        <v>1003568171</v>
      </c>
      <c r="I459" s="91" t="s">
        <v>18</v>
      </c>
      <c r="J459" s="90">
        <v>504803</v>
      </c>
      <c r="K459" s="91" t="s">
        <v>24</v>
      </c>
      <c r="L459" s="91" t="s">
        <v>25</v>
      </c>
      <c r="M459" s="92">
        <v>30099</v>
      </c>
      <c r="N459" s="92">
        <v>33673</v>
      </c>
      <c r="O459" s="93">
        <v>0.89386155079737473</v>
      </c>
      <c r="P459" s="101">
        <f t="shared" si="77"/>
        <v>30099</v>
      </c>
      <c r="Q459" s="102">
        <f t="shared" si="78"/>
        <v>2.4448990444416968E-3</v>
      </c>
      <c r="R459" s="103">
        <f t="shared" si="79"/>
        <v>1.7717660750295346E-3</v>
      </c>
      <c r="S459" s="104">
        <f t="shared" si="80"/>
        <v>1184810.3</v>
      </c>
      <c r="T459" s="105">
        <f t="shared" si="81"/>
        <v>283142.39</v>
      </c>
      <c r="U459" s="105">
        <f t="shared" si="82"/>
        <v>424713.59</v>
      </c>
      <c r="V459" s="105">
        <f t="shared" si="83"/>
        <v>430302.23</v>
      </c>
      <c r="W459" s="106">
        <f t="shared" si="84"/>
        <v>2322968.5099999998</v>
      </c>
      <c r="X459" s="96"/>
      <c r="Y459" s="107">
        <f t="shared" si="85"/>
        <v>581634.15</v>
      </c>
      <c r="Z459" s="107">
        <f t="shared" si="86"/>
        <v>581634.15</v>
      </c>
      <c r="AA459" s="107">
        <f t="shared" si="87"/>
        <v>1163268.3</v>
      </c>
    </row>
    <row r="460" spans="1:27" s="18" customFormat="1" ht="26.1" customHeight="1" x14ac:dyDescent="0.2">
      <c r="A460" s="90">
        <v>5049</v>
      </c>
      <c r="B460" s="90" t="s">
        <v>864</v>
      </c>
      <c r="C460" s="90" t="s">
        <v>44</v>
      </c>
      <c r="D460" s="90" t="s">
        <v>26</v>
      </c>
      <c r="E460" s="90" t="s">
        <v>320</v>
      </c>
      <c r="F460" s="100" t="s">
        <v>1545</v>
      </c>
      <c r="G460" s="100">
        <v>675049</v>
      </c>
      <c r="H460" s="100">
        <v>1760470181</v>
      </c>
      <c r="I460" s="91" t="s">
        <v>18</v>
      </c>
      <c r="J460" s="90">
        <v>1026197</v>
      </c>
      <c r="K460" s="91" t="s">
        <v>24</v>
      </c>
      <c r="L460" s="91" t="s">
        <v>25</v>
      </c>
      <c r="M460" s="92">
        <v>8707</v>
      </c>
      <c r="N460" s="92">
        <v>17151</v>
      </c>
      <c r="O460" s="93">
        <v>0.50766719141741001</v>
      </c>
      <c r="P460" s="101">
        <f t="shared" si="77"/>
        <v>8707</v>
      </c>
      <c r="Q460" s="102">
        <f t="shared" si="78"/>
        <v>7.0725725040545709E-4</v>
      </c>
      <c r="R460" s="103">
        <f t="shared" si="79"/>
        <v>5.125342109466147E-4</v>
      </c>
      <c r="S460" s="104">
        <f t="shared" si="80"/>
        <v>342740.4</v>
      </c>
      <c r="T460" s="105">
        <f t="shared" si="81"/>
        <v>81907.070000000007</v>
      </c>
      <c r="U460" s="105">
        <f t="shared" si="82"/>
        <v>122860.6</v>
      </c>
      <c r="V460" s="105">
        <f t="shared" si="83"/>
        <v>124477.28</v>
      </c>
      <c r="W460" s="106">
        <f t="shared" si="84"/>
        <v>671985.35000000009</v>
      </c>
      <c r="X460" s="96"/>
      <c r="Y460" s="107">
        <f t="shared" si="85"/>
        <v>168254.38</v>
      </c>
      <c r="Z460" s="107">
        <f t="shared" si="86"/>
        <v>168254.38</v>
      </c>
      <c r="AA460" s="107">
        <f t="shared" si="87"/>
        <v>336508.76</v>
      </c>
    </row>
    <row r="461" spans="1:27" s="18" customFormat="1" ht="26.1" customHeight="1" x14ac:dyDescent="0.2">
      <c r="A461" s="90">
        <v>5051</v>
      </c>
      <c r="B461" s="90" t="s">
        <v>865</v>
      </c>
      <c r="C461" s="84" t="s">
        <v>211</v>
      </c>
      <c r="D461" s="84" t="s">
        <v>26</v>
      </c>
      <c r="E461" s="90" t="s">
        <v>20</v>
      </c>
      <c r="F461" s="100" t="s">
        <v>20</v>
      </c>
      <c r="G461" s="100">
        <v>675409</v>
      </c>
      <c r="H461" s="100">
        <v>1467945626</v>
      </c>
      <c r="I461" s="91" t="s">
        <v>18</v>
      </c>
      <c r="J461" s="90">
        <v>1029930</v>
      </c>
      <c r="K461" s="91" t="s">
        <v>16</v>
      </c>
      <c r="L461" s="91" t="s">
        <v>17</v>
      </c>
      <c r="M461" s="92">
        <v>35897</v>
      </c>
      <c r="N461" s="92">
        <v>44466</v>
      </c>
      <c r="O461" s="93">
        <v>0.80729096388251698</v>
      </c>
      <c r="P461" s="101">
        <f t="shared" si="77"/>
        <v>35897</v>
      </c>
      <c r="Q461" s="102">
        <f t="shared" si="78"/>
        <v>2.9158623541753409E-3</v>
      </c>
      <c r="R461" s="103">
        <f t="shared" si="79"/>
        <v>2.1130631182210437E-3</v>
      </c>
      <c r="S461" s="104">
        <f t="shared" si="80"/>
        <v>1413041.48</v>
      </c>
      <c r="T461" s="105">
        <f t="shared" si="81"/>
        <v>337684.39</v>
      </c>
      <c r="U461" s="105">
        <f t="shared" si="82"/>
        <v>506526.59</v>
      </c>
      <c r="V461" s="105">
        <f t="shared" si="83"/>
        <v>513191.77</v>
      </c>
      <c r="W461" s="106">
        <f t="shared" si="84"/>
        <v>2770444.23</v>
      </c>
      <c r="X461" s="96"/>
      <c r="Y461" s="107">
        <f t="shared" si="85"/>
        <v>693674.91</v>
      </c>
      <c r="Z461" s="107">
        <f t="shared" si="86"/>
        <v>693674.91</v>
      </c>
      <c r="AA461" s="107">
        <f t="shared" si="87"/>
        <v>1387349.82</v>
      </c>
    </row>
    <row r="462" spans="1:27" s="18" customFormat="1" ht="26.1" customHeight="1" x14ac:dyDescent="0.2">
      <c r="A462" s="90">
        <v>5052</v>
      </c>
      <c r="B462" s="90" t="s">
        <v>866</v>
      </c>
      <c r="C462" s="90" t="s">
        <v>867</v>
      </c>
      <c r="D462" s="90" t="s">
        <v>19</v>
      </c>
      <c r="E462" s="90" t="s">
        <v>37</v>
      </c>
      <c r="F462" s="100" t="s">
        <v>37</v>
      </c>
      <c r="G462" s="100">
        <v>675905</v>
      </c>
      <c r="H462" s="100">
        <v>1205471711</v>
      </c>
      <c r="I462" s="91" t="s">
        <v>18</v>
      </c>
      <c r="J462" s="90">
        <v>1031004</v>
      </c>
      <c r="K462" s="91" t="s">
        <v>111</v>
      </c>
      <c r="L462" s="91" t="s">
        <v>17</v>
      </c>
      <c r="M462" s="92">
        <v>14912</v>
      </c>
      <c r="N462" s="92">
        <v>21769</v>
      </c>
      <c r="O462" s="93">
        <v>0.6850107951674399</v>
      </c>
      <c r="P462" s="101">
        <f t="shared" si="77"/>
        <v>18576.382252559724</v>
      </c>
      <c r="Q462" s="102">
        <f t="shared" si="78"/>
        <v>0</v>
      </c>
      <c r="R462" s="103">
        <f t="shared" si="79"/>
        <v>1.0934916067598939E-3</v>
      </c>
      <c r="S462" s="104">
        <f t="shared" si="80"/>
        <v>0</v>
      </c>
      <c r="T462" s="105">
        <f t="shared" si="81"/>
        <v>174748.71</v>
      </c>
      <c r="U462" s="105">
        <f t="shared" si="82"/>
        <v>262123.06</v>
      </c>
      <c r="V462" s="105">
        <f t="shared" si="83"/>
        <v>0</v>
      </c>
      <c r="W462" s="106">
        <f t="shared" si="84"/>
        <v>436871.77</v>
      </c>
      <c r="X462" s="96"/>
      <c r="Y462" s="107">
        <f t="shared" si="85"/>
        <v>0</v>
      </c>
      <c r="Z462" s="107">
        <f t="shared" si="86"/>
        <v>0</v>
      </c>
      <c r="AA462" s="107">
        <f t="shared" si="87"/>
        <v>0</v>
      </c>
    </row>
    <row r="463" spans="1:27" s="18" customFormat="1" ht="26.1" customHeight="1" x14ac:dyDescent="0.2">
      <c r="A463" s="90">
        <v>5054</v>
      </c>
      <c r="B463" s="90" t="s">
        <v>868</v>
      </c>
      <c r="C463" s="90" t="s">
        <v>869</v>
      </c>
      <c r="D463" s="90" t="s">
        <v>19</v>
      </c>
      <c r="E463" s="90" t="s">
        <v>21</v>
      </c>
      <c r="F463" s="100" t="s">
        <v>21</v>
      </c>
      <c r="G463" s="100">
        <v>675417</v>
      </c>
      <c r="H463" s="100">
        <v>1003051855</v>
      </c>
      <c r="I463" s="91" t="s">
        <v>18</v>
      </c>
      <c r="J463" s="90">
        <v>1016956</v>
      </c>
      <c r="K463" s="91" t="s">
        <v>16</v>
      </c>
      <c r="L463" s="91" t="s">
        <v>17</v>
      </c>
      <c r="M463" s="92">
        <v>14479</v>
      </c>
      <c r="N463" s="92">
        <v>17539</v>
      </c>
      <c r="O463" s="93">
        <v>0.82553167227321966</v>
      </c>
      <c r="P463" s="101">
        <f t="shared" si="77"/>
        <v>14479</v>
      </c>
      <c r="Q463" s="102">
        <f t="shared" si="78"/>
        <v>0</v>
      </c>
      <c r="R463" s="103">
        <f t="shared" si="79"/>
        <v>8.5230077412381242E-4</v>
      </c>
      <c r="S463" s="104">
        <f t="shared" si="80"/>
        <v>0</v>
      </c>
      <c r="T463" s="105">
        <f t="shared" si="81"/>
        <v>136204.48000000001</v>
      </c>
      <c r="U463" s="105">
        <f t="shared" si="82"/>
        <v>204306.72</v>
      </c>
      <c r="V463" s="105">
        <f t="shared" si="83"/>
        <v>0</v>
      </c>
      <c r="W463" s="106">
        <f t="shared" si="84"/>
        <v>340511.2</v>
      </c>
      <c r="X463" s="96"/>
      <c r="Y463" s="107">
        <f t="shared" si="85"/>
        <v>0</v>
      </c>
      <c r="Z463" s="107">
        <f t="shared" si="86"/>
        <v>0</v>
      </c>
      <c r="AA463" s="107">
        <f t="shared" si="87"/>
        <v>0</v>
      </c>
    </row>
    <row r="464" spans="1:27" s="18" customFormat="1" ht="26.1" customHeight="1" x14ac:dyDescent="0.2">
      <c r="A464" s="90">
        <v>5055</v>
      </c>
      <c r="B464" s="90" t="s">
        <v>870</v>
      </c>
      <c r="C464" s="90" t="s">
        <v>871</v>
      </c>
      <c r="D464" s="90" t="s">
        <v>19</v>
      </c>
      <c r="E464" s="90" t="s">
        <v>21</v>
      </c>
      <c r="F464" s="100" t="s">
        <v>21</v>
      </c>
      <c r="G464" s="100">
        <v>675033</v>
      </c>
      <c r="H464" s="100">
        <v>1598091936</v>
      </c>
      <c r="I464" s="91" t="s">
        <v>18</v>
      </c>
      <c r="J464" s="90">
        <v>1017873</v>
      </c>
      <c r="K464" s="91" t="s">
        <v>16</v>
      </c>
      <c r="L464" s="91" t="s">
        <v>17</v>
      </c>
      <c r="M464" s="92">
        <v>24346</v>
      </c>
      <c r="N464" s="92">
        <v>30786</v>
      </c>
      <c r="O464" s="93">
        <v>0.79081400636653021</v>
      </c>
      <c r="P464" s="101">
        <f t="shared" si="77"/>
        <v>24346</v>
      </c>
      <c r="Q464" s="102">
        <f t="shared" si="78"/>
        <v>0</v>
      </c>
      <c r="R464" s="103">
        <f t="shared" si="79"/>
        <v>1.433117939555103E-3</v>
      </c>
      <c r="S464" s="104">
        <f t="shared" si="80"/>
        <v>0</v>
      </c>
      <c r="T464" s="105">
        <f t="shared" si="81"/>
        <v>229023.71</v>
      </c>
      <c r="U464" s="105">
        <f t="shared" si="82"/>
        <v>343535.57</v>
      </c>
      <c r="V464" s="105">
        <f t="shared" si="83"/>
        <v>0</v>
      </c>
      <c r="W464" s="106">
        <f t="shared" si="84"/>
        <v>572559.28</v>
      </c>
      <c r="X464" s="96"/>
      <c r="Y464" s="107">
        <f t="shared" si="85"/>
        <v>0</v>
      </c>
      <c r="Z464" s="107">
        <f t="shared" si="86"/>
        <v>0</v>
      </c>
      <c r="AA464" s="107">
        <f t="shared" si="87"/>
        <v>0</v>
      </c>
    </row>
    <row r="465" spans="1:27" s="18" customFormat="1" ht="26.1" customHeight="1" x14ac:dyDescent="0.2">
      <c r="A465" s="90">
        <v>5056</v>
      </c>
      <c r="B465" s="90" t="s">
        <v>872</v>
      </c>
      <c r="C465" s="90" t="s">
        <v>149</v>
      </c>
      <c r="D465" s="90" t="s">
        <v>26</v>
      </c>
      <c r="E465" s="90" t="s">
        <v>29</v>
      </c>
      <c r="F465" s="100" t="s">
        <v>29</v>
      </c>
      <c r="G465" s="100">
        <v>455800</v>
      </c>
      <c r="H465" s="100">
        <v>1366563751</v>
      </c>
      <c r="I465" s="91" t="s">
        <v>18</v>
      </c>
      <c r="J465" s="90">
        <v>1026658</v>
      </c>
      <c r="K465" s="91" t="s">
        <v>16</v>
      </c>
      <c r="L465" s="91" t="s">
        <v>17</v>
      </c>
      <c r="M465" s="92">
        <v>27732</v>
      </c>
      <c r="N465" s="92">
        <v>41599</v>
      </c>
      <c r="O465" s="93">
        <v>0.66665064064040003</v>
      </c>
      <c r="P465" s="101">
        <f t="shared" si="77"/>
        <v>27732.000000000004</v>
      </c>
      <c r="Q465" s="102">
        <f t="shared" si="78"/>
        <v>2.2526309944003835E-3</v>
      </c>
      <c r="R465" s="103">
        <f t="shared" si="79"/>
        <v>1.6324335291112348E-3</v>
      </c>
      <c r="S465" s="104">
        <f t="shared" si="80"/>
        <v>1091636.24</v>
      </c>
      <c r="T465" s="105">
        <f t="shared" si="81"/>
        <v>260875.94</v>
      </c>
      <c r="U465" s="105">
        <f t="shared" si="82"/>
        <v>391313.91</v>
      </c>
      <c r="V465" s="105">
        <f t="shared" si="83"/>
        <v>396463.06</v>
      </c>
      <c r="W465" s="106">
        <f t="shared" si="84"/>
        <v>2140289.15</v>
      </c>
      <c r="X465" s="96"/>
      <c r="Y465" s="107">
        <f t="shared" si="85"/>
        <v>535894.16</v>
      </c>
      <c r="Z465" s="107">
        <f t="shared" si="86"/>
        <v>535894.16</v>
      </c>
      <c r="AA465" s="107">
        <f t="shared" si="87"/>
        <v>1071788.32</v>
      </c>
    </row>
    <row r="466" spans="1:27" s="18" customFormat="1" ht="26.1" customHeight="1" x14ac:dyDescent="0.2">
      <c r="A466" s="90">
        <v>5057</v>
      </c>
      <c r="B466" s="90" t="s">
        <v>873</v>
      </c>
      <c r="C466" s="90" t="s">
        <v>874</v>
      </c>
      <c r="D466" s="90" t="s">
        <v>19</v>
      </c>
      <c r="E466" s="90" t="s">
        <v>29</v>
      </c>
      <c r="F466" s="100" t="s">
        <v>29</v>
      </c>
      <c r="G466" s="100">
        <v>675079</v>
      </c>
      <c r="H466" s="100">
        <v>1558807974</v>
      </c>
      <c r="I466" s="91" t="s">
        <v>18</v>
      </c>
      <c r="J466" s="90">
        <v>1028531</v>
      </c>
      <c r="K466" s="91" t="s">
        <v>16</v>
      </c>
      <c r="L466" s="91" t="s">
        <v>17</v>
      </c>
      <c r="M466" s="92">
        <v>20591</v>
      </c>
      <c r="N466" s="92">
        <v>24668</v>
      </c>
      <c r="O466" s="93">
        <v>0.83472514999189229</v>
      </c>
      <c r="P466" s="101">
        <f t="shared" si="77"/>
        <v>20591</v>
      </c>
      <c r="Q466" s="102">
        <f t="shared" si="78"/>
        <v>0</v>
      </c>
      <c r="R466" s="103">
        <f t="shared" si="79"/>
        <v>1.2120813067189324E-3</v>
      </c>
      <c r="S466" s="104">
        <f t="shared" si="80"/>
        <v>0</v>
      </c>
      <c r="T466" s="105">
        <f t="shared" si="81"/>
        <v>193700.29</v>
      </c>
      <c r="U466" s="105">
        <f t="shared" si="82"/>
        <v>290550.43</v>
      </c>
      <c r="V466" s="105">
        <f t="shared" si="83"/>
        <v>0</v>
      </c>
      <c r="W466" s="106">
        <f t="shared" si="84"/>
        <v>484250.72</v>
      </c>
      <c r="X466" s="96"/>
      <c r="Y466" s="107">
        <f t="shared" si="85"/>
        <v>0</v>
      </c>
      <c r="Z466" s="107">
        <f t="shared" si="86"/>
        <v>0</v>
      </c>
      <c r="AA466" s="107">
        <f t="shared" si="87"/>
        <v>0</v>
      </c>
    </row>
    <row r="467" spans="1:27" s="18" customFormat="1" ht="26.1" customHeight="1" x14ac:dyDescent="0.2">
      <c r="A467" s="90">
        <v>5060</v>
      </c>
      <c r="B467" s="90" t="s">
        <v>875</v>
      </c>
      <c r="C467" s="90" t="s">
        <v>23</v>
      </c>
      <c r="D467" s="90" t="s">
        <v>26</v>
      </c>
      <c r="E467" s="90" t="s">
        <v>604</v>
      </c>
      <c r="F467" s="100" t="s">
        <v>1547</v>
      </c>
      <c r="G467" s="100">
        <v>675664</v>
      </c>
      <c r="H467" s="100">
        <v>1982093548</v>
      </c>
      <c r="I467" s="91" t="s">
        <v>18</v>
      </c>
      <c r="J467" s="90">
        <v>1026707</v>
      </c>
      <c r="K467" s="91" t="s">
        <v>24</v>
      </c>
      <c r="L467" s="91" t="s">
        <v>25</v>
      </c>
      <c r="M467" s="92">
        <v>13673</v>
      </c>
      <c r="N467" s="92">
        <v>21951</v>
      </c>
      <c r="O467" s="93">
        <v>0.62288733998451096</v>
      </c>
      <c r="P467" s="101">
        <f t="shared" si="77"/>
        <v>13673.000000000002</v>
      </c>
      <c r="Q467" s="102">
        <f t="shared" si="78"/>
        <v>1.1106383811638699E-3</v>
      </c>
      <c r="R467" s="103">
        <f t="shared" si="79"/>
        <v>8.0485589368014978E-4</v>
      </c>
      <c r="S467" s="104">
        <f t="shared" si="80"/>
        <v>538220.91</v>
      </c>
      <c r="T467" s="105">
        <f t="shared" si="81"/>
        <v>128622.41</v>
      </c>
      <c r="U467" s="105">
        <f t="shared" si="82"/>
        <v>192933.62</v>
      </c>
      <c r="V467" s="105">
        <f t="shared" si="83"/>
        <v>195472.36</v>
      </c>
      <c r="W467" s="106">
        <f t="shared" si="84"/>
        <v>1055249.3</v>
      </c>
      <c r="X467" s="96"/>
      <c r="Y467" s="107">
        <f t="shared" si="85"/>
        <v>264217.53999999998</v>
      </c>
      <c r="Z467" s="107">
        <f t="shared" si="86"/>
        <v>264217.53999999998</v>
      </c>
      <c r="AA467" s="107">
        <f t="shared" si="87"/>
        <v>528435.07999999996</v>
      </c>
    </row>
    <row r="468" spans="1:27" s="18" customFormat="1" ht="26.1" customHeight="1" x14ac:dyDescent="0.2">
      <c r="A468" s="90">
        <v>5061</v>
      </c>
      <c r="B468" s="90" t="s">
        <v>876</v>
      </c>
      <c r="C468" s="90" t="s">
        <v>877</v>
      </c>
      <c r="D468" s="90" t="s">
        <v>19</v>
      </c>
      <c r="E468" s="90" t="s">
        <v>423</v>
      </c>
      <c r="F468" s="100" t="s">
        <v>29</v>
      </c>
      <c r="G468" s="100">
        <v>675274</v>
      </c>
      <c r="H468" s="100">
        <v>1568070001</v>
      </c>
      <c r="I468" s="91" t="s">
        <v>46</v>
      </c>
      <c r="J468" s="90">
        <v>1004487</v>
      </c>
      <c r="K468" s="91">
        <v>43831</v>
      </c>
      <c r="L468" s="91">
        <v>44104</v>
      </c>
      <c r="M468" s="92">
        <v>9482</v>
      </c>
      <c r="N468" s="92">
        <v>10946</v>
      </c>
      <c r="O468" s="93">
        <v>0.86625251233327238</v>
      </c>
      <c r="P468" s="101">
        <f t="shared" si="77"/>
        <v>12677.399267399267</v>
      </c>
      <c r="Q468" s="102">
        <f t="shared" si="78"/>
        <v>0</v>
      </c>
      <c r="R468" s="103">
        <f t="shared" si="79"/>
        <v>7.4625023893093781E-4</v>
      </c>
      <c r="S468" s="104">
        <f t="shared" si="80"/>
        <v>0</v>
      </c>
      <c r="T468" s="105">
        <f t="shared" si="81"/>
        <v>119256.76</v>
      </c>
      <c r="U468" s="105">
        <f t="shared" si="82"/>
        <v>178885.14</v>
      </c>
      <c r="V468" s="105">
        <f t="shared" si="83"/>
        <v>0</v>
      </c>
      <c r="W468" s="106">
        <f t="shared" si="84"/>
        <v>298141.90000000002</v>
      </c>
      <c r="X468" s="96"/>
      <c r="Y468" s="107">
        <f t="shared" si="85"/>
        <v>0</v>
      </c>
      <c r="Z468" s="107">
        <f t="shared" si="86"/>
        <v>0</v>
      </c>
      <c r="AA468" s="107">
        <f t="shared" si="87"/>
        <v>0</v>
      </c>
    </row>
    <row r="469" spans="1:27" s="18" customFormat="1" ht="26.1" customHeight="1" x14ac:dyDescent="0.2">
      <c r="A469" s="90">
        <v>5062</v>
      </c>
      <c r="B469" s="90" t="s">
        <v>878</v>
      </c>
      <c r="C469" s="90" t="s">
        <v>80</v>
      </c>
      <c r="D469" s="90" t="s">
        <v>26</v>
      </c>
      <c r="E469" s="90" t="s">
        <v>21</v>
      </c>
      <c r="F469" s="100" t="s">
        <v>21</v>
      </c>
      <c r="G469" s="100">
        <v>675972</v>
      </c>
      <c r="H469" s="100">
        <v>1578642252</v>
      </c>
      <c r="I469" s="91" t="s">
        <v>18</v>
      </c>
      <c r="J469" s="90">
        <v>1028668</v>
      </c>
      <c r="K469" s="91" t="s">
        <v>34</v>
      </c>
      <c r="L469" s="91" t="s">
        <v>35</v>
      </c>
      <c r="M469" s="92">
        <v>21228</v>
      </c>
      <c r="N469" s="92">
        <v>28939</v>
      </c>
      <c r="O469" s="93">
        <v>0.73354296969487542</v>
      </c>
      <c r="P469" s="101">
        <f t="shared" si="77"/>
        <v>21228</v>
      </c>
      <c r="Q469" s="102">
        <f t="shared" si="78"/>
        <v>1.7243203068343911E-3</v>
      </c>
      <c r="R469" s="103">
        <f t="shared" si="79"/>
        <v>1.249578067069569E-3</v>
      </c>
      <c r="S469" s="104">
        <f t="shared" si="80"/>
        <v>835614.24</v>
      </c>
      <c r="T469" s="105">
        <f t="shared" si="81"/>
        <v>199692.57</v>
      </c>
      <c r="U469" s="105">
        <f t="shared" si="82"/>
        <v>299538.86</v>
      </c>
      <c r="V469" s="105">
        <f t="shared" si="83"/>
        <v>303480.37</v>
      </c>
      <c r="W469" s="106">
        <f t="shared" si="84"/>
        <v>1638326.04</v>
      </c>
      <c r="X469" s="96"/>
      <c r="Y469" s="107">
        <f t="shared" si="85"/>
        <v>410210.63</v>
      </c>
      <c r="Z469" s="107">
        <f t="shared" si="86"/>
        <v>410210.63</v>
      </c>
      <c r="AA469" s="107">
        <f t="shared" si="87"/>
        <v>820421.26</v>
      </c>
    </row>
    <row r="470" spans="1:27" s="18" customFormat="1" ht="26.1" customHeight="1" x14ac:dyDescent="0.2">
      <c r="A470" s="90">
        <v>5064</v>
      </c>
      <c r="B470" s="90" t="s">
        <v>879</v>
      </c>
      <c r="C470" s="90" t="s">
        <v>880</v>
      </c>
      <c r="D470" s="90" t="s">
        <v>26</v>
      </c>
      <c r="E470" s="90" t="s">
        <v>881</v>
      </c>
      <c r="F470" s="100" t="s">
        <v>1545</v>
      </c>
      <c r="G470" s="100" t="s">
        <v>1498</v>
      </c>
      <c r="H470" s="100">
        <v>1134205958</v>
      </c>
      <c r="I470" s="91" t="s">
        <v>18</v>
      </c>
      <c r="J470" s="90">
        <v>506401</v>
      </c>
      <c r="K470" s="91" t="s">
        <v>16</v>
      </c>
      <c r="L470" s="91" t="s">
        <v>17</v>
      </c>
      <c r="M470" s="92">
        <v>5342</v>
      </c>
      <c r="N470" s="92">
        <v>9636</v>
      </c>
      <c r="O470" s="93">
        <v>0.55437941054379414</v>
      </c>
      <c r="P470" s="101">
        <f t="shared" si="77"/>
        <v>5342</v>
      </c>
      <c r="Q470" s="102">
        <f t="shared" si="78"/>
        <v>4.3392307702606544E-4</v>
      </c>
      <c r="R470" s="103">
        <f t="shared" si="79"/>
        <v>3.1445477832511956E-4</v>
      </c>
      <c r="S470" s="104">
        <f t="shared" si="80"/>
        <v>210281.29</v>
      </c>
      <c r="T470" s="105">
        <f t="shared" si="81"/>
        <v>50252.39</v>
      </c>
      <c r="U470" s="105">
        <f t="shared" si="82"/>
        <v>75378.58</v>
      </c>
      <c r="V470" s="105">
        <f t="shared" si="83"/>
        <v>76370.460000000006</v>
      </c>
      <c r="W470" s="106">
        <f t="shared" si="84"/>
        <v>412282.72000000003</v>
      </c>
      <c r="X470" s="96"/>
      <c r="Y470" s="107">
        <f t="shared" si="85"/>
        <v>103229</v>
      </c>
      <c r="Z470" s="107">
        <f t="shared" si="86"/>
        <v>103229</v>
      </c>
      <c r="AA470" s="107">
        <f t="shared" si="87"/>
        <v>206458</v>
      </c>
    </row>
    <row r="471" spans="1:27" s="18" customFormat="1" ht="26.1" customHeight="1" x14ac:dyDescent="0.2">
      <c r="A471" s="90">
        <v>5066</v>
      </c>
      <c r="B471" s="90" t="s">
        <v>882</v>
      </c>
      <c r="C471" s="90" t="s">
        <v>883</v>
      </c>
      <c r="D471" s="90" t="s">
        <v>26</v>
      </c>
      <c r="E471" s="90" t="s">
        <v>884</v>
      </c>
      <c r="F471" s="100" t="s">
        <v>1545</v>
      </c>
      <c r="G471" s="100">
        <v>676077</v>
      </c>
      <c r="H471" s="100">
        <v>1578534772</v>
      </c>
      <c r="I471" s="91" t="s">
        <v>18</v>
      </c>
      <c r="J471" s="90">
        <v>1013568</v>
      </c>
      <c r="K471" s="91" t="s">
        <v>52</v>
      </c>
      <c r="L471" s="91" t="s">
        <v>53</v>
      </c>
      <c r="M471" s="92">
        <v>5998</v>
      </c>
      <c r="N471" s="92">
        <v>6084</v>
      </c>
      <c r="O471" s="93">
        <v>0.98586456278763968</v>
      </c>
      <c r="P471" s="101">
        <f t="shared" si="77"/>
        <v>5998</v>
      </c>
      <c r="Q471" s="102">
        <f t="shared" si="78"/>
        <v>4.8720902583345945E-4</v>
      </c>
      <c r="R471" s="103">
        <f t="shared" si="79"/>
        <v>3.5306996637852247E-4</v>
      </c>
      <c r="S471" s="104">
        <f t="shared" si="80"/>
        <v>236103.93</v>
      </c>
      <c r="T471" s="105">
        <f t="shared" si="81"/>
        <v>56423.41</v>
      </c>
      <c r="U471" s="105">
        <f t="shared" si="82"/>
        <v>84635.11</v>
      </c>
      <c r="V471" s="105">
        <f t="shared" si="83"/>
        <v>85748.79</v>
      </c>
      <c r="W471" s="106">
        <f t="shared" si="84"/>
        <v>462911.23999999993</v>
      </c>
      <c r="X471" s="96"/>
      <c r="Y471" s="107">
        <f t="shared" si="85"/>
        <v>115905.57</v>
      </c>
      <c r="Z471" s="107">
        <f t="shared" si="86"/>
        <v>115905.57</v>
      </c>
      <c r="AA471" s="107">
        <f t="shared" si="87"/>
        <v>231811.14</v>
      </c>
    </row>
    <row r="472" spans="1:27" s="18" customFormat="1" ht="26.1" customHeight="1" x14ac:dyDescent="0.2">
      <c r="A472" s="90">
        <v>5069</v>
      </c>
      <c r="B472" s="90" t="s">
        <v>885</v>
      </c>
      <c r="C472" s="90" t="s">
        <v>205</v>
      </c>
      <c r="D472" s="90" t="s">
        <v>26</v>
      </c>
      <c r="E472" s="90" t="s">
        <v>886</v>
      </c>
      <c r="F472" s="100" t="s">
        <v>1545</v>
      </c>
      <c r="G472" s="100">
        <v>675013</v>
      </c>
      <c r="H472" s="100">
        <v>1639619539</v>
      </c>
      <c r="I472" s="91" t="s">
        <v>18</v>
      </c>
      <c r="J472" s="90">
        <v>1028823</v>
      </c>
      <c r="K472" s="91" t="s">
        <v>24</v>
      </c>
      <c r="L472" s="91" t="s">
        <v>25</v>
      </c>
      <c r="M472" s="92">
        <v>8238</v>
      </c>
      <c r="N472" s="92">
        <v>14599</v>
      </c>
      <c r="O472" s="93">
        <v>0.56428522501541201</v>
      </c>
      <c r="P472" s="101">
        <f t="shared" si="77"/>
        <v>8238</v>
      </c>
      <c r="Q472" s="102">
        <f t="shared" si="78"/>
        <v>6.6916104615139037E-4</v>
      </c>
      <c r="R472" s="103">
        <f t="shared" si="79"/>
        <v>4.8492670607306904E-4</v>
      </c>
      <c r="S472" s="104">
        <f t="shared" si="80"/>
        <v>324278.78999999998</v>
      </c>
      <c r="T472" s="105">
        <f t="shared" si="81"/>
        <v>77495.17</v>
      </c>
      <c r="U472" s="105">
        <f t="shared" si="82"/>
        <v>116242.75</v>
      </c>
      <c r="V472" s="105">
        <f t="shared" si="83"/>
        <v>117772.34</v>
      </c>
      <c r="W472" s="106">
        <f t="shared" si="84"/>
        <v>635789.04999999993</v>
      </c>
      <c r="X472" s="96"/>
      <c r="Y472" s="107">
        <f t="shared" si="85"/>
        <v>159191.41</v>
      </c>
      <c r="Z472" s="107">
        <f t="shared" si="86"/>
        <v>159191.41</v>
      </c>
      <c r="AA472" s="107">
        <f t="shared" si="87"/>
        <v>318382.82</v>
      </c>
    </row>
    <row r="473" spans="1:27" s="18" customFormat="1" ht="26.1" customHeight="1" x14ac:dyDescent="0.2">
      <c r="A473" s="90">
        <v>5074</v>
      </c>
      <c r="B473" s="90" t="s">
        <v>887</v>
      </c>
      <c r="C473" s="90" t="s">
        <v>55</v>
      </c>
      <c r="D473" s="90" t="s">
        <v>26</v>
      </c>
      <c r="E473" s="90" t="s">
        <v>348</v>
      </c>
      <c r="F473" s="100" t="s">
        <v>37</v>
      </c>
      <c r="G473" s="100">
        <v>675144</v>
      </c>
      <c r="H473" s="100">
        <v>1336736446</v>
      </c>
      <c r="I473" s="91" t="s">
        <v>46</v>
      </c>
      <c r="J473" s="90">
        <v>1025915</v>
      </c>
      <c r="K473" s="91">
        <v>43831</v>
      </c>
      <c r="L473" s="91">
        <v>44074</v>
      </c>
      <c r="M473" s="92">
        <v>10187</v>
      </c>
      <c r="N473" s="92">
        <v>13343</v>
      </c>
      <c r="O473" s="93">
        <v>0.76347148317469837</v>
      </c>
      <c r="P473" s="101">
        <f t="shared" si="77"/>
        <v>15301.460905349793</v>
      </c>
      <c r="Q473" s="102">
        <f t="shared" si="78"/>
        <v>1.2429159489036742E-3</v>
      </c>
      <c r="R473" s="103">
        <f t="shared" si="79"/>
        <v>9.0071461943883426E-4</v>
      </c>
      <c r="S473" s="104">
        <f t="shared" si="80"/>
        <v>602323.28</v>
      </c>
      <c r="T473" s="105">
        <f t="shared" si="81"/>
        <v>143941.4</v>
      </c>
      <c r="U473" s="105">
        <f t="shared" si="82"/>
        <v>215912.1</v>
      </c>
      <c r="V473" s="105">
        <f t="shared" si="83"/>
        <v>218753.21</v>
      </c>
      <c r="W473" s="106">
        <f t="shared" si="84"/>
        <v>1180929.99</v>
      </c>
      <c r="X473" s="96"/>
      <c r="Y473" s="107">
        <f t="shared" si="85"/>
        <v>295685.98</v>
      </c>
      <c r="Z473" s="107">
        <f t="shared" si="86"/>
        <v>295685.98</v>
      </c>
      <c r="AA473" s="107">
        <f t="shared" si="87"/>
        <v>591371.96</v>
      </c>
    </row>
    <row r="474" spans="1:27" s="18" customFormat="1" ht="26.1" customHeight="1" x14ac:dyDescent="0.2">
      <c r="A474" s="90">
        <v>5076</v>
      </c>
      <c r="B474" s="90" t="s">
        <v>888</v>
      </c>
      <c r="C474" s="90" t="s">
        <v>889</v>
      </c>
      <c r="D474" s="90" t="s">
        <v>19</v>
      </c>
      <c r="E474" s="90" t="s">
        <v>20</v>
      </c>
      <c r="F474" s="100" t="s">
        <v>20</v>
      </c>
      <c r="G474" s="100">
        <v>675883</v>
      </c>
      <c r="H474" s="100">
        <v>1952637316</v>
      </c>
      <c r="I474" s="91" t="s">
        <v>18</v>
      </c>
      <c r="J474" s="90">
        <v>1017865</v>
      </c>
      <c r="K474" s="91" t="s">
        <v>16</v>
      </c>
      <c r="L474" s="91" t="s">
        <v>17</v>
      </c>
      <c r="M474" s="92">
        <v>20359</v>
      </c>
      <c r="N474" s="92">
        <v>24300</v>
      </c>
      <c r="O474" s="93">
        <v>0.83781893004115227</v>
      </c>
      <c r="P474" s="101">
        <f t="shared" si="77"/>
        <v>20359</v>
      </c>
      <c r="Q474" s="102">
        <f t="shared" si="78"/>
        <v>0</v>
      </c>
      <c r="R474" s="103">
        <f t="shared" si="79"/>
        <v>1.1984247158219972E-3</v>
      </c>
      <c r="S474" s="104">
        <f t="shared" si="80"/>
        <v>0</v>
      </c>
      <c r="T474" s="105">
        <f t="shared" si="81"/>
        <v>191517.86</v>
      </c>
      <c r="U474" s="105">
        <f t="shared" si="82"/>
        <v>287276.78999999998</v>
      </c>
      <c r="V474" s="105">
        <f t="shared" si="83"/>
        <v>0</v>
      </c>
      <c r="W474" s="106">
        <f t="shared" si="84"/>
        <v>478794.64999999997</v>
      </c>
      <c r="X474" s="96"/>
      <c r="Y474" s="107">
        <f t="shared" si="85"/>
        <v>0</v>
      </c>
      <c r="Z474" s="107">
        <f t="shared" si="86"/>
        <v>0</v>
      </c>
      <c r="AA474" s="107">
        <f t="shared" si="87"/>
        <v>0</v>
      </c>
    </row>
    <row r="475" spans="1:27" s="18" customFormat="1" ht="26.1" customHeight="1" x14ac:dyDescent="0.2">
      <c r="A475" s="90">
        <v>5078</v>
      </c>
      <c r="B475" s="90" t="s">
        <v>890</v>
      </c>
      <c r="C475" s="90" t="s">
        <v>342</v>
      </c>
      <c r="D475" s="90" t="s">
        <v>26</v>
      </c>
      <c r="E475" s="90" t="s">
        <v>37</v>
      </c>
      <c r="F475" s="100" t="s">
        <v>37</v>
      </c>
      <c r="G475" s="100">
        <v>675153</v>
      </c>
      <c r="H475" s="100">
        <v>1588063820</v>
      </c>
      <c r="I475" s="91" t="s">
        <v>18</v>
      </c>
      <c r="J475" s="90">
        <v>1026276</v>
      </c>
      <c r="K475" s="91" t="s">
        <v>24</v>
      </c>
      <c r="L475" s="91" t="s">
        <v>25</v>
      </c>
      <c r="M475" s="92">
        <v>28998</v>
      </c>
      <c r="N475" s="92">
        <v>40015</v>
      </c>
      <c r="O475" s="93">
        <v>0.72467824565787831</v>
      </c>
      <c r="P475" s="101">
        <f t="shared" si="77"/>
        <v>28998</v>
      </c>
      <c r="Q475" s="102">
        <f t="shared" si="78"/>
        <v>2.3554663773122137E-3</v>
      </c>
      <c r="R475" s="103">
        <f t="shared" si="79"/>
        <v>1.7069561328850276E-3</v>
      </c>
      <c r="S475" s="104">
        <f t="shared" si="80"/>
        <v>1141470.78</v>
      </c>
      <c r="T475" s="105">
        <f t="shared" si="81"/>
        <v>272785.25</v>
      </c>
      <c r="U475" s="105">
        <f t="shared" si="82"/>
        <v>409177.87</v>
      </c>
      <c r="V475" s="105">
        <f t="shared" si="83"/>
        <v>414562.08</v>
      </c>
      <c r="W475" s="106">
        <f t="shared" si="84"/>
        <v>2237995.98</v>
      </c>
      <c r="X475" s="96"/>
      <c r="Y475" s="107">
        <f t="shared" si="85"/>
        <v>560358.38</v>
      </c>
      <c r="Z475" s="107">
        <f t="shared" si="86"/>
        <v>560358.38</v>
      </c>
      <c r="AA475" s="107">
        <f t="shared" si="87"/>
        <v>1120716.76</v>
      </c>
    </row>
    <row r="476" spans="1:27" s="18" customFormat="1" ht="26.1" customHeight="1" x14ac:dyDescent="0.2">
      <c r="A476" s="90">
        <v>5080</v>
      </c>
      <c r="B476" s="90" t="s">
        <v>891</v>
      </c>
      <c r="C476" s="90" t="s">
        <v>892</v>
      </c>
      <c r="D476" s="90" t="s">
        <v>19</v>
      </c>
      <c r="E476" s="90" t="s">
        <v>423</v>
      </c>
      <c r="F476" s="100" t="s">
        <v>29</v>
      </c>
      <c r="G476" s="100">
        <v>675229</v>
      </c>
      <c r="H476" s="100">
        <v>1013525567</v>
      </c>
      <c r="I476" s="91" t="s">
        <v>46</v>
      </c>
      <c r="J476" s="90">
        <v>1004234</v>
      </c>
      <c r="K476" s="91">
        <v>43831</v>
      </c>
      <c r="L476" s="91">
        <v>44074</v>
      </c>
      <c r="M476" s="92">
        <v>9490</v>
      </c>
      <c r="N476" s="92">
        <v>11341</v>
      </c>
      <c r="O476" s="93">
        <v>0.83678687946389207</v>
      </c>
      <c r="P476" s="101">
        <f t="shared" si="77"/>
        <v>14254.526748971195</v>
      </c>
      <c r="Q476" s="102">
        <f t="shared" si="78"/>
        <v>0</v>
      </c>
      <c r="R476" s="103">
        <f t="shared" si="79"/>
        <v>8.3908724241430626E-4</v>
      </c>
      <c r="S476" s="104">
        <f t="shared" si="80"/>
        <v>0</v>
      </c>
      <c r="T476" s="105">
        <f t="shared" si="81"/>
        <v>134092.85</v>
      </c>
      <c r="U476" s="105">
        <f t="shared" si="82"/>
        <v>201139.28</v>
      </c>
      <c r="V476" s="105">
        <f t="shared" si="83"/>
        <v>0</v>
      </c>
      <c r="W476" s="106">
        <f t="shared" si="84"/>
        <v>335232.13</v>
      </c>
      <c r="X476" s="96"/>
      <c r="Y476" s="107">
        <f t="shared" si="85"/>
        <v>0</v>
      </c>
      <c r="Z476" s="107">
        <f t="shared" si="86"/>
        <v>0</v>
      </c>
      <c r="AA476" s="107">
        <f t="shared" si="87"/>
        <v>0</v>
      </c>
    </row>
    <row r="477" spans="1:27" s="18" customFormat="1" ht="26.1" customHeight="1" x14ac:dyDescent="0.2">
      <c r="A477" s="90">
        <v>5081</v>
      </c>
      <c r="B477" s="90" t="s">
        <v>893</v>
      </c>
      <c r="C477" s="84" t="s">
        <v>189</v>
      </c>
      <c r="D477" s="84" t="s">
        <v>26</v>
      </c>
      <c r="E477" s="90" t="s">
        <v>59</v>
      </c>
      <c r="F477" s="100" t="s">
        <v>1547</v>
      </c>
      <c r="G477" s="100">
        <v>675267</v>
      </c>
      <c r="H477" s="100">
        <v>1508903451</v>
      </c>
      <c r="I477" s="91" t="s">
        <v>18</v>
      </c>
      <c r="J477" s="90">
        <v>1014992</v>
      </c>
      <c r="K477" s="91" t="s">
        <v>24</v>
      </c>
      <c r="L477" s="91" t="s">
        <v>25</v>
      </c>
      <c r="M477" s="92">
        <v>15119</v>
      </c>
      <c r="N477" s="92">
        <v>23533</v>
      </c>
      <c r="O477" s="93">
        <v>0.64245952492244929</v>
      </c>
      <c r="P477" s="101">
        <f t="shared" si="77"/>
        <v>15119</v>
      </c>
      <c r="Q477" s="102">
        <f t="shared" si="78"/>
        <v>1.2280949085655341E-3</v>
      </c>
      <c r="R477" s="103">
        <f t="shared" si="79"/>
        <v>8.8997412832225427E-4</v>
      </c>
      <c r="S477" s="104">
        <f t="shared" si="80"/>
        <v>595140.93000000005</v>
      </c>
      <c r="T477" s="105">
        <f t="shared" si="81"/>
        <v>142224.99</v>
      </c>
      <c r="U477" s="105">
        <f t="shared" si="82"/>
        <v>213337.48</v>
      </c>
      <c r="V477" s="105">
        <f t="shared" si="83"/>
        <v>216144.7</v>
      </c>
      <c r="W477" s="106">
        <f t="shared" si="84"/>
        <v>1166848.1000000001</v>
      </c>
      <c r="X477" s="96"/>
      <c r="Y477" s="107">
        <f t="shared" si="85"/>
        <v>292160.09000000003</v>
      </c>
      <c r="Z477" s="107">
        <f t="shared" si="86"/>
        <v>292160.09000000003</v>
      </c>
      <c r="AA477" s="107">
        <f t="shared" si="87"/>
        <v>584320.18000000005</v>
      </c>
    </row>
    <row r="478" spans="1:27" s="18" customFormat="1" ht="26.1" customHeight="1" x14ac:dyDescent="0.2">
      <c r="A478" s="90">
        <v>5082</v>
      </c>
      <c r="B478" s="90" t="s">
        <v>894</v>
      </c>
      <c r="C478" s="90" t="s">
        <v>895</v>
      </c>
      <c r="D478" s="90" t="s">
        <v>19</v>
      </c>
      <c r="E478" s="90" t="s">
        <v>502</v>
      </c>
      <c r="F478" s="100" t="s">
        <v>1547</v>
      </c>
      <c r="G478" s="100">
        <v>675816</v>
      </c>
      <c r="H478" s="100">
        <v>1972640506</v>
      </c>
      <c r="I478" s="91" t="s">
        <v>18</v>
      </c>
      <c r="J478" s="90">
        <v>1014994</v>
      </c>
      <c r="K478" s="91" t="s">
        <v>24</v>
      </c>
      <c r="L478" s="91" t="s">
        <v>25</v>
      </c>
      <c r="M478" s="92">
        <v>11833</v>
      </c>
      <c r="N478" s="92">
        <v>17322</v>
      </c>
      <c r="O478" s="93">
        <v>0.68311973213254817</v>
      </c>
      <c r="P478" s="101">
        <f t="shared" si="77"/>
        <v>11832.999999999998</v>
      </c>
      <c r="Q478" s="102">
        <f t="shared" si="78"/>
        <v>0</v>
      </c>
      <c r="R478" s="103">
        <f t="shared" si="79"/>
        <v>6.9654500035962923E-4</v>
      </c>
      <c r="S478" s="104">
        <f t="shared" si="80"/>
        <v>0</v>
      </c>
      <c r="T478" s="105">
        <f t="shared" si="81"/>
        <v>111313.46</v>
      </c>
      <c r="U478" s="105">
        <f t="shared" si="82"/>
        <v>166970.20000000001</v>
      </c>
      <c r="V478" s="105">
        <f t="shared" si="83"/>
        <v>0</v>
      </c>
      <c r="W478" s="106">
        <f t="shared" si="84"/>
        <v>278283.66000000003</v>
      </c>
      <c r="X478" s="96"/>
      <c r="Y478" s="107">
        <f t="shared" si="85"/>
        <v>0</v>
      </c>
      <c r="Z478" s="107">
        <f t="shared" si="86"/>
        <v>0</v>
      </c>
      <c r="AA478" s="107">
        <f t="shared" si="87"/>
        <v>0</v>
      </c>
    </row>
    <row r="479" spans="1:27" s="18" customFormat="1" ht="26.1" customHeight="1" x14ac:dyDescent="0.2">
      <c r="A479" s="90">
        <v>5083</v>
      </c>
      <c r="B479" s="90" t="s">
        <v>896</v>
      </c>
      <c r="C479" s="90" t="s">
        <v>896</v>
      </c>
      <c r="D479" s="90" t="s">
        <v>19</v>
      </c>
      <c r="E479" s="90" t="s">
        <v>562</v>
      </c>
      <c r="F479" s="100" t="s">
        <v>110</v>
      </c>
      <c r="G479" s="100">
        <v>676008</v>
      </c>
      <c r="H479" s="100">
        <v>1053316331</v>
      </c>
      <c r="I479" s="91" t="s">
        <v>18</v>
      </c>
      <c r="J479" s="90">
        <v>1001771</v>
      </c>
      <c r="K479" s="91" t="s">
        <v>24</v>
      </c>
      <c r="L479" s="91" t="s">
        <v>25</v>
      </c>
      <c r="M479" s="92">
        <v>41582</v>
      </c>
      <c r="N479" s="92">
        <v>53395</v>
      </c>
      <c r="O479" s="93">
        <v>0.77876205637231954</v>
      </c>
      <c r="P479" s="101">
        <f t="shared" si="77"/>
        <v>41582</v>
      </c>
      <c r="Q479" s="102">
        <f t="shared" si="78"/>
        <v>0</v>
      </c>
      <c r="R479" s="103">
        <f t="shared" si="79"/>
        <v>2.4477084598118911E-3</v>
      </c>
      <c r="S479" s="104">
        <f t="shared" si="80"/>
        <v>0</v>
      </c>
      <c r="T479" s="105">
        <f t="shared" si="81"/>
        <v>391163.39</v>
      </c>
      <c r="U479" s="105">
        <f t="shared" si="82"/>
        <v>586745.09</v>
      </c>
      <c r="V479" s="105">
        <f t="shared" si="83"/>
        <v>0</v>
      </c>
      <c r="W479" s="106">
        <f t="shared" si="84"/>
        <v>977908.48</v>
      </c>
      <c r="X479" s="96"/>
      <c r="Y479" s="107">
        <f t="shared" si="85"/>
        <v>0</v>
      </c>
      <c r="Z479" s="107">
        <f t="shared" si="86"/>
        <v>0</v>
      </c>
      <c r="AA479" s="107">
        <f t="shared" si="87"/>
        <v>0</v>
      </c>
    </row>
    <row r="480" spans="1:27" s="18" customFormat="1" ht="26.1" customHeight="1" x14ac:dyDescent="0.2">
      <c r="A480" s="90">
        <v>5086</v>
      </c>
      <c r="B480" s="90" t="s">
        <v>897</v>
      </c>
      <c r="C480" s="90" t="s">
        <v>898</v>
      </c>
      <c r="D480" s="90" t="s">
        <v>19</v>
      </c>
      <c r="E480" s="90" t="s">
        <v>532</v>
      </c>
      <c r="F480" s="100" t="s">
        <v>532</v>
      </c>
      <c r="G480" s="100">
        <v>455493</v>
      </c>
      <c r="H480" s="100">
        <v>1508192998</v>
      </c>
      <c r="I480" s="91" t="s">
        <v>18</v>
      </c>
      <c r="J480" s="90">
        <v>1017859</v>
      </c>
      <c r="K480" s="91" t="s">
        <v>16</v>
      </c>
      <c r="L480" s="91" t="s">
        <v>17</v>
      </c>
      <c r="M480" s="92">
        <v>26928</v>
      </c>
      <c r="N480" s="92">
        <v>35200</v>
      </c>
      <c r="O480" s="93">
        <v>0.76500000000000001</v>
      </c>
      <c r="P480" s="101">
        <f t="shared" si="77"/>
        <v>26928</v>
      </c>
      <c r="Q480" s="102">
        <f t="shared" si="78"/>
        <v>0</v>
      </c>
      <c r="R480" s="103">
        <f t="shared" si="79"/>
        <v>1.585106377899442E-3</v>
      </c>
      <c r="S480" s="104">
        <f t="shared" si="80"/>
        <v>0</v>
      </c>
      <c r="T480" s="105">
        <f t="shared" si="81"/>
        <v>253312.68</v>
      </c>
      <c r="U480" s="105">
        <f t="shared" si="82"/>
        <v>379969.02</v>
      </c>
      <c r="V480" s="105">
        <f t="shared" si="83"/>
        <v>0</v>
      </c>
      <c r="W480" s="106">
        <f t="shared" si="84"/>
        <v>633281.69999999995</v>
      </c>
      <c r="X480" s="96"/>
      <c r="Y480" s="107">
        <f t="shared" si="85"/>
        <v>0</v>
      </c>
      <c r="Z480" s="107">
        <f t="shared" si="86"/>
        <v>0</v>
      </c>
      <c r="AA480" s="107">
        <f t="shared" si="87"/>
        <v>0</v>
      </c>
    </row>
    <row r="481" spans="1:27" s="18" customFormat="1" ht="26.1" customHeight="1" x14ac:dyDescent="0.2">
      <c r="A481" s="90">
        <v>5087</v>
      </c>
      <c r="B481" s="90" t="s">
        <v>899</v>
      </c>
      <c r="C481" s="90" t="s">
        <v>900</v>
      </c>
      <c r="D481" s="90" t="s">
        <v>19</v>
      </c>
      <c r="E481" s="90" t="s">
        <v>21</v>
      </c>
      <c r="F481" s="100" t="s">
        <v>21</v>
      </c>
      <c r="G481" s="100">
        <v>455996</v>
      </c>
      <c r="H481" s="100">
        <v>1972839348</v>
      </c>
      <c r="I481" s="91" t="s">
        <v>18</v>
      </c>
      <c r="J481" s="90">
        <v>1017872</v>
      </c>
      <c r="K481" s="91" t="s">
        <v>16</v>
      </c>
      <c r="L481" s="91" t="s">
        <v>17</v>
      </c>
      <c r="M481" s="92">
        <v>25246</v>
      </c>
      <c r="N481" s="92">
        <v>30845</v>
      </c>
      <c r="O481" s="93">
        <v>0.81847949424542066</v>
      </c>
      <c r="P481" s="101">
        <f t="shared" si="77"/>
        <v>25246</v>
      </c>
      <c r="Q481" s="102">
        <f t="shared" si="78"/>
        <v>0</v>
      </c>
      <c r="R481" s="103">
        <f t="shared" si="79"/>
        <v>1.486096093896662E-3</v>
      </c>
      <c r="S481" s="104">
        <f t="shared" si="80"/>
        <v>0</v>
      </c>
      <c r="T481" s="105">
        <f t="shared" si="81"/>
        <v>237490.04</v>
      </c>
      <c r="U481" s="105">
        <f t="shared" si="82"/>
        <v>356235.07</v>
      </c>
      <c r="V481" s="105">
        <f t="shared" si="83"/>
        <v>0</v>
      </c>
      <c r="W481" s="106">
        <f t="shared" si="84"/>
        <v>593725.11</v>
      </c>
      <c r="X481" s="96"/>
      <c r="Y481" s="107">
        <f t="shared" si="85"/>
        <v>0</v>
      </c>
      <c r="Z481" s="107">
        <f t="shared" si="86"/>
        <v>0</v>
      </c>
      <c r="AA481" s="107">
        <f t="shared" si="87"/>
        <v>0</v>
      </c>
    </row>
    <row r="482" spans="1:27" s="18" customFormat="1" ht="26.1" customHeight="1" x14ac:dyDescent="0.2">
      <c r="A482" s="90">
        <v>5089</v>
      </c>
      <c r="B482" s="90" t="s">
        <v>901</v>
      </c>
      <c r="C482" s="84" t="s">
        <v>485</v>
      </c>
      <c r="D482" s="84" t="s">
        <v>26</v>
      </c>
      <c r="E482" s="90" t="s">
        <v>285</v>
      </c>
      <c r="F482" s="100" t="s">
        <v>37</v>
      </c>
      <c r="G482" s="100">
        <v>455915</v>
      </c>
      <c r="H482" s="100">
        <v>1205894185</v>
      </c>
      <c r="I482" s="91" t="s">
        <v>18</v>
      </c>
      <c r="J482" s="90">
        <v>1001761</v>
      </c>
      <c r="K482" s="91" t="s">
        <v>24</v>
      </c>
      <c r="L482" s="91" t="s">
        <v>25</v>
      </c>
      <c r="M482" s="92">
        <v>33542</v>
      </c>
      <c r="N482" s="92">
        <v>45660</v>
      </c>
      <c r="O482" s="93">
        <v>0.73460359176522116</v>
      </c>
      <c r="P482" s="101">
        <f t="shared" si="77"/>
        <v>33542</v>
      </c>
      <c r="Q482" s="102">
        <f t="shared" si="78"/>
        <v>2.7245690471000162E-3</v>
      </c>
      <c r="R482" s="103">
        <f t="shared" si="79"/>
        <v>1.974436947693965E-3</v>
      </c>
      <c r="S482" s="104">
        <f t="shared" si="80"/>
        <v>1320339.78</v>
      </c>
      <c r="T482" s="105">
        <f t="shared" si="81"/>
        <v>315530.82</v>
      </c>
      <c r="U482" s="105">
        <f t="shared" si="82"/>
        <v>473296.23</v>
      </c>
      <c r="V482" s="105">
        <f t="shared" si="83"/>
        <v>479524.15</v>
      </c>
      <c r="W482" s="106">
        <f t="shared" si="84"/>
        <v>2588690.98</v>
      </c>
      <c r="X482" s="96"/>
      <c r="Y482" s="107">
        <f t="shared" si="85"/>
        <v>648166.80000000005</v>
      </c>
      <c r="Z482" s="107">
        <f t="shared" si="86"/>
        <v>648166.80000000005</v>
      </c>
      <c r="AA482" s="107">
        <f t="shared" si="87"/>
        <v>1296333.6000000001</v>
      </c>
    </row>
    <row r="483" spans="1:27" s="18" customFormat="1" ht="26.1" customHeight="1" x14ac:dyDescent="0.2">
      <c r="A483" s="90">
        <v>5090</v>
      </c>
      <c r="B483" s="90" t="s">
        <v>902</v>
      </c>
      <c r="C483" s="90" t="s">
        <v>903</v>
      </c>
      <c r="D483" s="90" t="s">
        <v>19</v>
      </c>
      <c r="E483" s="90" t="s">
        <v>37</v>
      </c>
      <c r="F483" s="100" t="s">
        <v>37</v>
      </c>
      <c r="G483" s="100">
        <v>675935</v>
      </c>
      <c r="H483" s="100">
        <v>1700802873</v>
      </c>
      <c r="I483" s="91" t="s">
        <v>18</v>
      </c>
      <c r="J483" s="90">
        <v>1015135</v>
      </c>
      <c r="K483" s="91" t="s">
        <v>16</v>
      </c>
      <c r="L483" s="91" t="s">
        <v>17</v>
      </c>
      <c r="M483" s="92">
        <v>17595</v>
      </c>
      <c r="N483" s="92">
        <v>26568</v>
      </c>
      <c r="O483" s="93">
        <v>0.6622628726287263</v>
      </c>
      <c r="P483" s="101">
        <f t="shared" si="77"/>
        <v>17595</v>
      </c>
      <c r="Q483" s="102">
        <f t="shared" si="78"/>
        <v>0</v>
      </c>
      <c r="R483" s="103">
        <f t="shared" si="79"/>
        <v>1.0357229173774763E-3</v>
      </c>
      <c r="S483" s="104">
        <f t="shared" si="80"/>
        <v>0</v>
      </c>
      <c r="T483" s="105">
        <f t="shared" si="81"/>
        <v>165516.81</v>
      </c>
      <c r="U483" s="105">
        <f t="shared" si="82"/>
        <v>248275.21</v>
      </c>
      <c r="V483" s="105">
        <f t="shared" si="83"/>
        <v>0</v>
      </c>
      <c r="W483" s="106">
        <f t="shared" si="84"/>
        <v>413792.02</v>
      </c>
      <c r="X483" s="96"/>
      <c r="Y483" s="107">
        <f t="shared" si="85"/>
        <v>0</v>
      </c>
      <c r="Z483" s="107">
        <f t="shared" si="86"/>
        <v>0</v>
      </c>
      <c r="AA483" s="107">
        <f t="shared" si="87"/>
        <v>0</v>
      </c>
    </row>
    <row r="484" spans="1:27" s="18" customFormat="1" ht="26.1" customHeight="1" x14ac:dyDescent="0.2">
      <c r="A484" s="90">
        <v>5093</v>
      </c>
      <c r="B484" s="90" t="s">
        <v>904</v>
      </c>
      <c r="C484" s="90" t="s">
        <v>905</v>
      </c>
      <c r="D484" s="90" t="s">
        <v>26</v>
      </c>
      <c r="E484" s="90" t="s">
        <v>906</v>
      </c>
      <c r="F484" s="100" t="s">
        <v>1545</v>
      </c>
      <c r="G484" s="100">
        <v>675098</v>
      </c>
      <c r="H484" s="100">
        <v>1518943216</v>
      </c>
      <c r="I484" s="91" t="s">
        <v>18</v>
      </c>
      <c r="J484" s="90">
        <v>509302</v>
      </c>
      <c r="K484" s="91" t="s">
        <v>16</v>
      </c>
      <c r="L484" s="91" t="s">
        <v>17</v>
      </c>
      <c r="M484" s="92">
        <v>11034</v>
      </c>
      <c r="N484" s="92">
        <v>22830</v>
      </c>
      <c r="O484" s="93">
        <v>0.48331143232588697</v>
      </c>
      <c r="P484" s="101">
        <f t="shared" si="77"/>
        <v>11034</v>
      </c>
      <c r="Q484" s="102">
        <f t="shared" si="78"/>
        <v>8.9627615722680752E-4</v>
      </c>
      <c r="R484" s="103">
        <f t="shared" si="79"/>
        <v>6.4951217222751197E-4</v>
      </c>
      <c r="S484" s="104">
        <f t="shared" si="80"/>
        <v>434339.91</v>
      </c>
      <c r="T484" s="105">
        <f t="shared" si="81"/>
        <v>103797.24</v>
      </c>
      <c r="U484" s="105">
        <f t="shared" si="82"/>
        <v>155695.85999999999</v>
      </c>
      <c r="V484" s="105">
        <f t="shared" si="83"/>
        <v>157744.6</v>
      </c>
      <c r="W484" s="106">
        <f t="shared" si="84"/>
        <v>851577.61</v>
      </c>
      <c r="X484" s="96"/>
      <c r="Y484" s="107">
        <f t="shared" si="85"/>
        <v>213221.41</v>
      </c>
      <c r="Z484" s="107">
        <f t="shared" si="86"/>
        <v>213221.41</v>
      </c>
      <c r="AA484" s="107">
        <f t="shared" si="87"/>
        <v>426442.82</v>
      </c>
    </row>
    <row r="485" spans="1:27" s="18" customFormat="1" ht="26.1" customHeight="1" x14ac:dyDescent="0.2">
      <c r="A485" s="90">
        <v>5095</v>
      </c>
      <c r="B485" s="90" t="s">
        <v>907</v>
      </c>
      <c r="C485" s="90" t="s">
        <v>908</v>
      </c>
      <c r="D485" s="90" t="s">
        <v>26</v>
      </c>
      <c r="E485" s="90" t="s">
        <v>906</v>
      </c>
      <c r="F485" s="100" t="s">
        <v>1545</v>
      </c>
      <c r="G485" s="100">
        <v>675443</v>
      </c>
      <c r="H485" s="100">
        <v>1235599887</v>
      </c>
      <c r="I485" s="91" t="s">
        <v>18</v>
      </c>
      <c r="J485" s="90">
        <v>1027596</v>
      </c>
      <c r="K485" s="91" t="s">
        <v>52</v>
      </c>
      <c r="L485" s="91" t="s">
        <v>53</v>
      </c>
      <c r="M485" s="92">
        <v>7847</v>
      </c>
      <c r="N485" s="92">
        <v>17404</v>
      </c>
      <c r="O485" s="93">
        <v>0.45087336244541487</v>
      </c>
      <c r="P485" s="101">
        <f t="shared" si="77"/>
        <v>7846.9999999999991</v>
      </c>
      <c r="Q485" s="102">
        <f t="shared" si="78"/>
        <v>6.3740067117625139E-4</v>
      </c>
      <c r="R485" s="103">
        <f t="shared" si="79"/>
        <v>4.6191064124245838E-4</v>
      </c>
      <c r="S485" s="104">
        <f t="shared" si="80"/>
        <v>308887.55</v>
      </c>
      <c r="T485" s="105">
        <f t="shared" si="81"/>
        <v>73817.02</v>
      </c>
      <c r="U485" s="105">
        <f t="shared" si="82"/>
        <v>110725.52</v>
      </c>
      <c r="V485" s="105">
        <f t="shared" si="83"/>
        <v>112182.52</v>
      </c>
      <c r="W485" s="106">
        <f t="shared" si="84"/>
        <v>605612.61</v>
      </c>
      <c r="X485" s="96"/>
      <c r="Y485" s="107">
        <f t="shared" si="85"/>
        <v>151635.71</v>
      </c>
      <c r="Z485" s="107">
        <f t="shared" si="86"/>
        <v>151635.71</v>
      </c>
      <c r="AA485" s="107">
        <f t="shared" si="87"/>
        <v>303271.42</v>
      </c>
    </row>
    <row r="486" spans="1:27" s="18" customFormat="1" ht="26.1" customHeight="1" x14ac:dyDescent="0.2">
      <c r="A486" s="90">
        <v>5100</v>
      </c>
      <c r="B486" s="90" t="s">
        <v>1569</v>
      </c>
      <c r="C486" s="84" t="s">
        <v>189</v>
      </c>
      <c r="D486" s="90" t="s">
        <v>26</v>
      </c>
      <c r="E486" s="90" t="s">
        <v>361</v>
      </c>
      <c r="F486" s="100" t="s">
        <v>110</v>
      </c>
      <c r="G486" s="100">
        <v>676108</v>
      </c>
      <c r="H486" s="100">
        <v>1447483631</v>
      </c>
      <c r="I486" s="91" t="s">
        <v>18</v>
      </c>
      <c r="J486" s="90">
        <v>1017743</v>
      </c>
      <c r="K486" s="91" t="s">
        <v>24</v>
      </c>
      <c r="L486" s="91" t="s">
        <v>25</v>
      </c>
      <c r="M486" s="92">
        <v>21135</v>
      </c>
      <c r="N486" s="92">
        <v>33140</v>
      </c>
      <c r="O486" s="93">
        <v>0.6377489438744719</v>
      </c>
      <c r="P486" s="101">
        <f t="shared" si="77"/>
        <v>21135</v>
      </c>
      <c r="Q486" s="102">
        <f t="shared" si="78"/>
        <v>1.7167660488479771E-3</v>
      </c>
      <c r="R486" s="103">
        <f t="shared" si="79"/>
        <v>1.2441036577876079E-3</v>
      </c>
      <c r="S486" s="104">
        <f t="shared" si="80"/>
        <v>831953.41</v>
      </c>
      <c r="T486" s="105">
        <f t="shared" si="81"/>
        <v>198817.72</v>
      </c>
      <c r="U486" s="105">
        <f t="shared" si="82"/>
        <v>298226.58</v>
      </c>
      <c r="V486" s="105">
        <f t="shared" si="83"/>
        <v>302150.82</v>
      </c>
      <c r="W486" s="106">
        <f t="shared" si="84"/>
        <v>1631148.53</v>
      </c>
      <c r="X486" s="96"/>
      <c r="Y486" s="107">
        <f t="shared" si="85"/>
        <v>408413.49</v>
      </c>
      <c r="Z486" s="107">
        <f t="shared" si="86"/>
        <v>408413.49</v>
      </c>
      <c r="AA486" s="107">
        <f t="shared" si="87"/>
        <v>816826.98</v>
      </c>
    </row>
    <row r="487" spans="1:27" s="18" customFormat="1" ht="26.1" customHeight="1" x14ac:dyDescent="0.2">
      <c r="A487" s="90">
        <v>5101</v>
      </c>
      <c r="B487" s="90" t="s">
        <v>909</v>
      </c>
      <c r="C487" s="90" t="s">
        <v>231</v>
      </c>
      <c r="D487" s="90" t="s">
        <v>26</v>
      </c>
      <c r="E487" s="90" t="s">
        <v>21</v>
      </c>
      <c r="F487" s="100" t="s">
        <v>21</v>
      </c>
      <c r="G487" s="100">
        <v>675032</v>
      </c>
      <c r="H487" s="100">
        <v>1003246919</v>
      </c>
      <c r="I487" s="91" t="s">
        <v>18</v>
      </c>
      <c r="J487" s="90">
        <v>1028669</v>
      </c>
      <c r="K487" s="91" t="s">
        <v>16</v>
      </c>
      <c r="L487" s="91" t="s">
        <v>17</v>
      </c>
      <c r="M487" s="92">
        <v>21530</v>
      </c>
      <c r="N487" s="92">
        <v>27483</v>
      </c>
      <c r="O487" s="93">
        <v>0.78339337044718549</v>
      </c>
      <c r="P487" s="101">
        <f t="shared" si="77"/>
        <v>21530</v>
      </c>
      <c r="Q487" s="102">
        <f t="shared" si="78"/>
        <v>1.748851338145112E-3</v>
      </c>
      <c r="R487" s="103">
        <f t="shared" si="79"/>
        <v>1.2673551810819588E-3</v>
      </c>
      <c r="S487" s="104">
        <f t="shared" si="80"/>
        <v>847502.1</v>
      </c>
      <c r="T487" s="105">
        <f t="shared" si="81"/>
        <v>202533.5</v>
      </c>
      <c r="U487" s="105">
        <f t="shared" si="82"/>
        <v>303800.25</v>
      </c>
      <c r="V487" s="105">
        <f t="shared" si="83"/>
        <v>307797.84000000003</v>
      </c>
      <c r="W487" s="106">
        <f t="shared" si="84"/>
        <v>1661633.6900000002</v>
      </c>
      <c r="X487" s="96"/>
      <c r="Y487" s="107">
        <f t="shared" si="85"/>
        <v>416046.49</v>
      </c>
      <c r="Z487" s="107">
        <f t="shared" si="86"/>
        <v>416046.49</v>
      </c>
      <c r="AA487" s="107">
        <f t="shared" si="87"/>
        <v>832092.98</v>
      </c>
    </row>
    <row r="488" spans="1:27" s="18" customFormat="1" ht="26.1" customHeight="1" x14ac:dyDescent="0.2">
      <c r="A488" s="90">
        <v>5102</v>
      </c>
      <c r="B488" s="90" t="s">
        <v>910</v>
      </c>
      <c r="C488" s="90" t="s">
        <v>23</v>
      </c>
      <c r="D488" s="90" t="s">
        <v>26</v>
      </c>
      <c r="E488" s="90" t="s">
        <v>508</v>
      </c>
      <c r="F488" s="100" t="s">
        <v>21</v>
      </c>
      <c r="G488" s="100">
        <v>455861</v>
      </c>
      <c r="H488" s="100">
        <v>1609397785</v>
      </c>
      <c r="I488" s="91" t="s">
        <v>18</v>
      </c>
      <c r="J488" s="90">
        <v>1030299</v>
      </c>
      <c r="K488" s="91" t="s">
        <v>24</v>
      </c>
      <c r="L488" s="91" t="s">
        <v>25</v>
      </c>
      <c r="M488" s="92">
        <v>15905</v>
      </c>
      <c r="N488" s="92">
        <v>23545</v>
      </c>
      <c r="O488" s="93">
        <v>0.67551497133149285</v>
      </c>
      <c r="P488" s="101">
        <f t="shared" si="77"/>
        <v>15905</v>
      </c>
      <c r="Q488" s="102">
        <f t="shared" si="78"/>
        <v>1.2919405728378081E-3</v>
      </c>
      <c r="R488" s="103">
        <f t="shared" si="79"/>
        <v>9.3624171644721577E-4</v>
      </c>
      <c r="S488" s="104">
        <f t="shared" si="80"/>
        <v>626080.86</v>
      </c>
      <c r="T488" s="105">
        <f t="shared" si="81"/>
        <v>149618.92000000001</v>
      </c>
      <c r="U488" s="105">
        <f t="shared" si="82"/>
        <v>224428.37</v>
      </c>
      <c r="V488" s="105">
        <f t="shared" si="83"/>
        <v>227381.54</v>
      </c>
      <c r="W488" s="106">
        <f t="shared" si="84"/>
        <v>1227509.69</v>
      </c>
      <c r="X488" s="96"/>
      <c r="Y488" s="107">
        <f t="shared" si="85"/>
        <v>307348.78999999998</v>
      </c>
      <c r="Z488" s="107">
        <f t="shared" si="86"/>
        <v>307348.78999999998</v>
      </c>
      <c r="AA488" s="107">
        <f t="shared" si="87"/>
        <v>614697.57999999996</v>
      </c>
    </row>
    <row r="489" spans="1:27" s="18" customFormat="1" ht="26.1" customHeight="1" x14ac:dyDescent="0.2">
      <c r="A489" s="90">
        <v>5103</v>
      </c>
      <c r="B489" s="90" t="s">
        <v>911</v>
      </c>
      <c r="C489" s="90" t="s">
        <v>80</v>
      </c>
      <c r="D489" s="90" t="s">
        <v>26</v>
      </c>
      <c r="E489" s="90" t="s">
        <v>271</v>
      </c>
      <c r="F489" s="100" t="s">
        <v>37</v>
      </c>
      <c r="G489" s="100">
        <v>675560</v>
      </c>
      <c r="H489" s="100">
        <v>1881736056</v>
      </c>
      <c r="I489" s="91" t="s">
        <v>18</v>
      </c>
      <c r="J489" s="90">
        <v>1028612</v>
      </c>
      <c r="K489" s="91" t="s">
        <v>34</v>
      </c>
      <c r="L489" s="91" t="s">
        <v>35</v>
      </c>
      <c r="M489" s="92">
        <v>15718</v>
      </c>
      <c r="N489" s="92">
        <v>26186</v>
      </c>
      <c r="O489" s="93">
        <v>0.60024440540746959</v>
      </c>
      <c r="P489" s="101">
        <f t="shared" si="77"/>
        <v>15718</v>
      </c>
      <c r="Q489" s="102">
        <f t="shared" si="78"/>
        <v>1.2767508282844808E-3</v>
      </c>
      <c r="R489" s="103">
        <f t="shared" si="79"/>
        <v>9.2523403326735853E-4</v>
      </c>
      <c r="S489" s="104">
        <f t="shared" si="80"/>
        <v>618719.84</v>
      </c>
      <c r="T489" s="105">
        <f t="shared" si="81"/>
        <v>147859.79999999999</v>
      </c>
      <c r="U489" s="105">
        <f t="shared" si="82"/>
        <v>221789.7</v>
      </c>
      <c r="V489" s="105">
        <f t="shared" si="83"/>
        <v>224708.15</v>
      </c>
      <c r="W489" s="106">
        <f t="shared" si="84"/>
        <v>1213077.4899999998</v>
      </c>
      <c r="X489" s="96"/>
      <c r="Y489" s="107">
        <f t="shared" si="85"/>
        <v>303735.19</v>
      </c>
      <c r="Z489" s="107">
        <f t="shared" si="86"/>
        <v>303735.19</v>
      </c>
      <c r="AA489" s="107">
        <f t="shared" si="87"/>
        <v>607470.38</v>
      </c>
    </row>
    <row r="490" spans="1:27" s="18" customFormat="1" ht="26.1" customHeight="1" x14ac:dyDescent="0.2">
      <c r="A490" s="90">
        <v>5105</v>
      </c>
      <c r="B490" s="90" t="s">
        <v>912</v>
      </c>
      <c r="C490" s="90" t="s">
        <v>913</v>
      </c>
      <c r="D490" s="90" t="s">
        <v>19</v>
      </c>
      <c r="E490" s="90" t="s">
        <v>21</v>
      </c>
      <c r="F490" s="100" t="s">
        <v>21</v>
      </c>
      <c r="G490" s="100">
        <v>675057</v>
      </c>
      <c r="H490" s="100">
        <v>1518291004</v>
      </c>
      <c r="I490" s="91" t="s">
        <v>18</v>
      </c>
      <c r="J490" s="90">
        <v>1017867</v>
      </c>
      <c r="K490" s="91" t="s">
        <v>16</v>
      </c>
      <c r="L490" s="91" t="s">
        <v>17</v>
      </c>
      <c r="M490" s="92">
        <v>22890</v>
      </c>
      <c r="N490" s="92">
        <v>27287</v>
      </c>
      <c r="O490" s="93">
        <v>0.83886099607871878</v>
      </c>
      <c r="P490" s="101">
        <f t="shared" si="77"/>
        <v>22890</v>
      </c>
      <c r="Q490" s="102">
        <f t="shared" si="78"/>
        <v>0</v>
      </c>
      <c r="R490" s="103">
        <f t="shared" si="79"/>
        <v>1.3474110587536477E-3</v>
      </c>
      <c r="S490" s="104">
        <f t="shared" si="80"/>
        <v>0</v>
      </c>
      <c r="T490" s="105">
        <f t="shared" si="81"/>
        <v>215327.07</v>
      </c>
      <c r="U490" s="105">
        <f t="shared" si="82"/>
        <v>322990.59999999998</v>
      </c>
      <c r="V490" s="105">
        <f t="shared" si="83"/>
        <v>0</v>
      </c>
      <c r="W490" s="106">
        <f t="shared" si="84"/>
        <v>538317.66999999993</v>
      </c>
      <c r="X490" s="96"/>
      <c r="Y490" s="107">
        <f t="shared" si="85"/>
        <v>0</v>
      </c>
      <c r="Z490" s="107">
        <f t="shared" si="86"/>
        <v>0</v>
      </c>
      <c r="AA490" s="107">
        <f t="shared" si="87"/>
        <v>0</v>
      </c>
    </row>
    <row r="491" spans="1:27" s="18" customFormat="1" ht="26.1" customHeight="1" x14ac:dyDescent="0.2">
      <c r="A491" s="90">
        <v>5106</v>
      </c>
      <c r="B491" s="90" t="s">
        <v>914</v>
      </c>
      <c r="C491" s="90" t="s">
        <v>915</v>
      </c>
      <c r="D491" s="90" t="s">
        <v>19</v>
      </c>
      <c r="E491" s="90" t="s">
        <v>37</v>
      </c>
      <c r="F491" s="100" t="s">
        <v>37</v>
      </c>
      <c r="G491" s="100">
        <v>455626</v>
      </c>
      <c r="H491" s="100">
        <v>1912521527</v>
      </c>
      <c r="I491" s="91" t="s">
        <v>18</v>
      </c>
      <c r="J491" s="90">
        <v>1031169</v>
      </c>
      <c r="K491" s="91" t="s">
        <v>229</v>
      </c>
      <c r="L491" s="91" t="s">
        <v>17</v>
      </c>
      <c r="M491" s="92">
        <v>16061</v>
      </c>
      <c r="N491" s="92">
        <v>21420</v>
      </c>
      <c r="O491" s="93">
        <v>0.74981325863678805</v>
      </c>
      <c r="P491" s="101">
        <f t="shared" si="77"/>
        <v>32034.234972677597</v>
      </c>
      <c r="Q491" s="102">
        <f t="shared" si="78"/>
        <v>0</v>
      </c>
      <c r="R491" s="103">
        <f t="shared" si="79"/>
        <v>1.8856829384403082E-3</v>
      </c>
      <c r="S491" s="104">
        <f t="shared" si="80"/>
        <v>0</v>
      </c>
      <c r="T491" s="105">
        <f t="shared" si="81"/>
        <v>301347.21999999997</v>
      </c>
      <c r="U491" s="105">
        <f t="shared" si="82"/>
        <v>452020.83</v>
      </c>
      <c r="V491" s="105">
        <f t="shared" si="83"/>
        <v>0</v>
      </c>
      <c r="W491" s="106">
        <f t="shared" si="84"/>
        <v>753368.05</v>
      </c>
      <c r="X491" s="96"/>
      <c r="Y491" s="107">
        <f t="shared" si="85"/>
        <v>0</v>
      </c>
      <c r="Z491" s="107">
        <f t="shared" si="86"/>
        <v>0</v>
      </c>
      <c r="AA491" s="107">
        <f t="shared" si="87"/>
        <v>0</v>
      </c>
    </row>
    <row r="492" spans="1:27" s="18" customFormat="1" ht="26.1" customHeight="1" x14ac:dyDescent="0.2">
      <c r="A492" s="90">
        <v>5107</v>
      </c>
      <c r="B492" s="90" t="s">
        <v>916</v>
      </c>
      <c r="C492" s="90" t="s">
        <v>917</v>
      </c>
      <c r="D492" s="90" t="s">
        <v>19</v>
      </c>
      <c r="E492" s="90" t="s">
        <v>279</v>
      </c>
      <c r="F492" s="100" t="s">
        <v>21</v>
      </c>
      <c r="G492" s="100">
        <v>675022</v>
      </c>
      <c r="H492" s="100">
        <v>1205162534</v>
      </c>
      <c r="I492" s="91" t="s">
        <v>18</v>
      </c>
      <c r="J492" s="90">
        <v>1017868</v>
      </c>
      <c r="K492" s="91" t="s">
        <v>16</v>
      </c>
      <c r="L492" s="91" t="s">
        <v>17</v>
      </c>
      <c r="M492" s="92">
        <v>20689</v>
      </c>
      <c r="N492" s="92">
        <v>30613</v>
      </c>
      <c r="O492" s="93">
        <v>0.67582399634142354</v>
      </c>
      <c r="P492" s="101">
        <f t="shared" si="77"/>
        <v>20689</v>
      </c>
      <c r="Q492" s="102">
        <f t="shared" si="78"/>
        <v>0</v>
      </c>
      <c r="R492" s="103">
        <f t="shared" si="79"/>
        <v>1.2178500390805688E-3</v>
      </c>
      <c r="S492" s="104">
        <f t="shared" si="80"/>
        <v>0</v>
      </c>
      <c r="T492" s="105">
        <f t="shared" si="81"/>
        <v>194622.18</v>
      </c>
      <c r="U492" s="105">
        <f t="shared" si="82"/>
        <v>291933.27</v>
      </c>
      <c r="V492" s="105">
        <f t="shared" si="83"/>
        <v>0</v>
      </c>
      <c r="W492" s="106">
        <f t="shared" si="84"/>
        <v>486555.45</v>
      </c>
      <c r="X492" s="96"/>
      <c r="Y492" s="107">
        <f t="shared" si="85"/>
        <v>0</v>
      </c>
      <c r="Z492" s="107">
        <f t="shared" si="86"/>
        <v>0</v>
      </c>
      <c r="AA492" s="107">
        <f t="shared" si="87"/>
        <v>0</v>
      </c>
    </row>
    <row r="493" spans="1:27" s="18" customFormat="1" ht="26.1" customHeight="1" x14ac:dyDescent="0.2">
      <c r="A493" s="90">
        <v>5109</v>
      </c>
      <c r="B493" s="90" t="s">
        <v>918</v>
      </c>
      <c r="C493" s="90" t="s">
        <v>919</v>
      </c>
      <c r="D493" s="90" t="s">
        <v>19</v>
      </c>
      <c r="E493" s="90" t="s">
        <v>20</v>
      </c>
      <c r="F493" s="100" t="s">
        <v>20</v>
      </c>
      <c r="G493" s="100">
        <v>455533</v>
      </c>
      <c r="H493" s="100">
        <v>1316582919</v>
      </c>
      <c r="I493" s="91" t="s">
        <v>18</v>
      </c>
      <c r="J493" s="90">
        <v>1030830</v>
      </c>
      <c r="K493" s="91" t="s">
        <v>16</v>
      </c>
      <c r="L493" s="91" t="s">
        <v>17</v>
      </c>
      <c r="M493" s="92">
        <v>26251</v>
      </c>
      <c r="N493" s="92">
        <v>34885</v>
      </c>
      <c r="O493" s="93">
        <v>0.75250107496058483</v>
      </c>
      <c r="P493" s="101">
        <f t="shared" si="77"/>
        <v>26251.000000000004</v>
      </c>
      <c r="Q493" s="102">
        <f t="shared" si="78"/>
        <v>0</v>
      </c>
      <c r="R493" s="103">
        <f t="shared" si="79"/>
        <v>1.5452550329114029E-3</v>
      </c>
      <c r="S493" s="104">
        <f t="shared" si="80"/>
        <v>0</v>
      </c>
      <c r="T493" s="105">
        <f t="shared" si="81"/>
        <v>246944.12</v>
      </c>
      <c r="U493" s="105">
        <f t="shared" si="82"/>
        <v>370416.17</v>
      </c>
      <c r="V493" s="105">
        <f t="shared" si="83"/>
        <v>0</v>
      </c>
      <c r="W493" s="106">
        <f t="shared" si="84"/>
        <v>617360.29</v>
      </c>
      <c r="X493" s="96"/>
      <c r="Y493" s="107">
        <f t="shared" si="85"/>
        <v>0</v>
      </c>
      <c r="Z493" s="107">
        <f t="shared" si="86"/>
        <v>0</v>
      </c>
      <c r="AA493" s="107">
        <f t="shared" si="87"/>
        <v>0</v>
      </c>
    </row>
    <row r="494" spans="1:27" s="18" customFormat="1" ht="26.1" customHeight="1" x14ac:dyDescent="0.2">
      <c r="A494" s="90">
        <v>5110</v>
      </c>
      <c r="B494" s="90" t="s">
        <v>920</v>
      </c>
      <c r="C494" s="90" t="s">
        <v>44</v>
      </c>
      <c r="D494" s="90" t="s">
        <v>26</v>
      </c>
      <c r="E494" s="90" t="s">
        <v>921</v>
      </c>
      <c r="F494" s="100" t="s">
        <v>1545</v>
      </c>
      <c r="G494" s="100" t="s">
        <v>1586</v>
      </c>
      <c r="H494" s="100">
        <v>1558491506</v>
      </c>
      <c r="I494" s="91" t="s">
        <v>18</v>
      </c>
      <c r="J494" s="90">
        <v>511001</v>
      </c>
      <c r="K494" s="91" t="s">
        <v>24</v>
      </c>
      <c r="L494" s="91" t="s">
        <v>25</v>
      </c>
      <c r="M494" s="92">
        <v>3168</v>
      </c>
      <c r="N494" s="92">
        <v>8072</v>
      </c>
      <c r="O494" s="93">
        <v>0.39246778989098119</v>
      </c>
      <c r="P494" s="101">
        <f t="shared" si="77"/>
        <v>3168</v>
      </c>
      <c r="Q494" s="102">
        <f t="shared" si="78"/>
        <v>2.5733214302107364E-4</v>
      </c>
      <c r="R494" s="103">
        <f t="shared" si="79"/>
        <v>1.864831032822873E-4</v>
      </c>
      <c r="S494" s="104">
        <f t="shared" si="80"/>
        <v>124704.44</v>
      </c>
      <c r="T494" s="105">
        <f t="shared" si="81"/>
        <v>29801.49</v>
      </c>
      <c r="U494" s="105">
        <f t="shared" si="82"/>
        <v>44702.239999999998</v>
      </c>
      <c r="V494" s="105">
        <f t="shared" si="83"/>
        <v>45290.46</v>
      </c>
      <c r="W494" s="106">
        <f t="shared" si="84"/>
        <v>244498.62999999998</v>
      </c>
      <c r="X494" s="96"/>
      <c r="Y494" s="107">
        <f t="shared" si="85"/>
        <v>61218.54</v>
      </c>
      <c r="Z494" s="107">
        <f t="shared" si="86"/>
        <v>61218.54</v>
      </c>
      <c r="AA494" s="107">
        <f t="shared" si="87"/>
        <v>122437.08</v>
      </c>
    </row>
    <row r="495" spans="1:27" s="18" customFormat="1" ht="26.1" customHeight="1" x14ac:dyDescent="0.2">
      <c r="A495" s="90">
        <v>5112</v>
      </c>
      <c r="B495" s="90" t="s">
        <v>922</v>
      </c>
      <c r="C495" s="90" t="s">
        <v>923</v>
      </c>
      <c r="D495" s="90" t="s">
        <v>19</v>
      </c>
      <c r="E495" s="90" t="s">
        <v>431</v>
      </c>
      <c r="F495" s="100" t="s">
        <v>29</v>
      </c>
      <c r="G495" s="100">
        <v>675046</v>
      </c>
      <c r="H495" s="100">
        <v>1891021242</v>
      </c>
      <c r="I495" s="91" t="s">
        <v>18</v>
      </c>
      <c r="J495" s="90">
        <v>1017848</v>
      </c>
      <c r="K495" s="91" t="s">
        <v>16</v>
      </c>
      <c r="L495" s="91" t="s">
        <v>17</v>
      </c>
      <c r="M495" s="92">
        <v>23798</v>
      </c>
      <c r="N495" s="92">
        <v>31865</v>
      </c>
      <c r="O495" s="93">
        <v>0.74683822375647257</v>
      </c>
      <c r="P495" s="101">
        <f t="shared" si="77"/>
        <v>23798</v>
      </c>
      <c r="Q495" s="102">
        <f t="shared" si="78"/>
        <v>0</v>
      </c>
      <c r="R495" s="103">
        <f t="shared" si="79"/>
        <v>1.4008601300226871E-3</v>
      </c>
      <c r="S495" s="104">
        <f t="shared" si="80"/>
        <v>0</v>
      </c>
      <c r="T495" s="105">
        <f t="shared" si="81"/>
        <v>223868.66</v>
      </c>
      <c r="U495" s="105">
        <f t="shared" si="82"/>
        <v>335802.98</v>
      </c>
      <c r="V495" s="105">
        <f t="shared" si="83"/>
        <v>0</v>
      </c>
      <c r="W495" s="106">
        <f t="shared" si="84"/>
        <v>559671.64</v>
      </c>
      <c r="X495" s="96"/>
      <c r="Y495" s="107">
        <f t="shared" si="85"/>
        <v>0</v>
      </c>
      <c r="Z495" s="107">
        <f t="shared" si="86"/>
        <v>0</v>
      </c>
      <c r="AA495" s="107">
        <f t="shared" si="87"/>
        <v>0</v>
      </c>
    </row>
    <row r="496" spans="1:27" s="18" customFormat="1" ht="26.1" customHeight="1" x14ac:dyDescent="0.2">
      <c r="A496" s="90">
        <v>5115</v>
      </c>
      <c r="B496" s="90" t="s">
        <v>924</v>
      </c>
      <c r="C496" s="90" t="s">
        <v>925</v>
      </c>
      <c r="D496" s="90" t="s">
        <v>19</v>
      </c>
      <c r="E496" s="90" t="s">
        <v>21</v>
      </c>
      <c r="F496" s="100" t="s">
        <v>21</v>
      </c>
      <c r="G496" s="100">
        <v>675810</v>
      </c>
      <c r="H496" s="100">
        <v>1164929832</v>
      </c>
      <c r="I496" s="91" t="s">
        <v>18</v>
      </c>
      <c r="J496" s="90">
        <v>1029481</v>
      </c>
      <c r="K496" s="91" t="s">
        <v>16</v>
      </c>
      <c r="L496" s="91" t="s">
        <v>17</v>
      </c>
      <c r="M496" s="92">
        <v>15609</v>
      </c>
      <c r="N496" s="92">
        <v>19561</v>
      </c>
      <c r="O496" s="93">
        <v>0.79796533919533763</v>
      </c>
      <c r="P496" s="101">
        <f t="shared" si="77"/>
        <v>15608.999999999998</v>
      </c>
      <c r="Q496" s="102">
        <f t="shared" si="78"/>
        <v>0</v>
      </c>
      <c r="R496" s="103">
        <f t="shared" si="79"/>
        <v>9.1881779013043628E-4</v>
      </c>
      <c r="S496" s="104">
        <f t="shared" si="80"/>
        <v>0</v>
      </c>
      <c r="T496" s="105">
        <f t="shared" si="81"/>
        <v>146834.43</v>
      </c>
      <c r="U496" s="105">
        <f t="shared" si="82"/>
        <v>220251.65</v>
      </c>
      <c r="V496" s="105">
        <f t="shared" si="83"/>
        <v>0</v>
      </c>
      <c r="W496" s="106">
        <f t="shared" si="84"/>
        <v>367086.07999999996</v>
      </c>
      <c r="X496" s="96"/>
      <c r="Y496" s="107">
        <f t="shared" si="85"/>
        <v>0</v>
      </c>
      <c r="Z496" s="107">
        <f t="shared" si="86"/>
        <v>0</v>
      </c>
      <c r="AA496" s="107">
        <f t="shared" si="87"/>
        <v>0</v>
      </c>
    </row>
    <row r="497" spans="1:27" s="18" customFormat="1" ht="26.1" customHeight="1" x14ac:dyDescent="0.2">
      <c r="A497" s="90">
        <v>5116</v>
      </c>
      <c r="B497" s="90" t="s">
        <v>926</v>
      </c>
      <c r="C497" s="90" t="s">
        <v>926</v>
      </c>
      <c r="D497" s="90" t="s">
        <v>19</v>
      </c>
      <c r="E497" s="90" t="s">
        <v>21</v>
      </c>
      <c r="F497" s="100" t="s">
        <v>21</v>
      </c>
      <c r="G497" s="100">
        <v>455994</v>
      </c>
      <c r="H497" s="100">
        <v>1801393665</v>
      </c>
      <c r="I497" s="91" t="s">
        <v>18</v>
      </c>
      <c r="J497" s="90">
        <v>1029572</v>
      </c>
      <c r="K497" s="91" t="s">
        <v>16</v>
      </c>
      <c r="L497" s="91" t="s">
        <v>17</v>
      </c>
      <c r="M497" s="92">
        <v>12844</v>
      </c>
      <c r="N497" s="92">
        <v>17617</v>
      </c>
      <c r="O497" s="93">
        <v>0.72906851336776979</v>
      </c>
      <c r="P497" s="101">
        <f t="shared" si="77"/>
        <v>12844</v>
      </c>
      <c r="Q497" s="102">
        <f t="shared" si="78"/>
        <v>0</v>
      </c>
      <c r="R497" s="103">
        <f t="shared" si="79"/>
        <v>7.5605712706998049E-4</v>
      </c>
      <c r="S497" s="104">
        <f t="shared" si="80"/>
        <v>0</v>
      </c>
      <c r="T497" s="105">
        <f t="shared" si="81"/>
        <v>120823.98</v>
      </c>
      <c r="U497" s="105">
        <f t="shared" si="82"/>
        <v>181235.97</v>
      </c>
      <c r="V497" s="105">
        <f t="shared" si="83"/>
        <v>0</v>
      </c>
      <c r="W497" s="106">
        <f t="shared" si="84"/>
        <v>302059.95</v>
      </c>
      <c r="X497" s="96"/>
      <c r="Y497" s="107">
        <f t="shared" si="85"/>
        <v>0</v>
      </c>
      <c r="Z497" s="107">
        <f t="shared" si="86"/>
        <v>0</v>
      </c>
      <c r="AA497" s="107">
        <f t="shared" si="87"/>
        <v>0</v>
      </c>
    </row>
    <row r="498" spans="1:27" s="18" customFormat="1" ht="26.1" customHeight="1" x14ac:dyDescent="0.2">
      <c r="A498" s="90">
        <v>5120</v>
      </c>
      <c r="B498" s="90" t="s">
        <v>927</v>
      </c>
      <c r="C498" s="90" t="s">
        <v>928</v>
      </c>
      <c r="D498" s="90" t="s">
        <v>19</v>
      </c>
      <c r="E498" s="90" t="s">
        <v>29</v>
      </c>
      <c r="F498" s="100" t="s">
        <v>29</v>
      </c>
      <c r="G498" s="100">
        <v>675625</v>
      </c>
      <c r="H498" s="100">
        <v>1154850329</v>
      </c>
      <c r="I498" s="91" t="s">
        <v>18</v>
      </c>
      <c r="J498" s="90">
        <v>1028910</v>
      </c>
      <c r="K498" s="91" t="s">
        <v>16</v>
      </c>
      <c r="L498" s="91" t="s">
        <v>17</v>
      </c>
      <c r="M498" s="92">
        <v>27601</v>
      </c>
      <c r="N498" s="92">
        <v>36757</v>
      </c>
      <c r="O498" s="93">
        <v>0.75090458960198059</v>
      </c>
      <c r="P498" s="101">
        <f t="shared" si="77"/>
        <v>27601</v>
      </c>
      <c r="Q498" s="102">
        <f t="shared" si="78"/>
        <v>0</v>
      </c>
      <c r="R498" s="103">
        <f t="shared" si="79"/>
        <v>1.624722264423741E-3</v>
      </c>
      <c r="S498" s="104">
        <f t="shared" si="80"/>
        <v>0</v>
      </c>
      <c r="T498" s="105">
        <f t="shared" si="81"/>
        <v>259643.62</v>
      </c>
      <c r="U498" s="105">
        <f t="shared" si="82"/>
        <v>389465.42</v>
      </c>
      <c r="V498" s="105">
        <f t="shared" si="83"/>
        <v>0</v>
      </c>
      <c r="W498" s="106">
        <f t="shared" si="84"/>
        <v>649109.04</v>
      </c>
      <c r="X498" s="96"/>
      <c r="Y498" s="107">
        <f t="shared" si="85"/>
        <v>0</v>
      </c>
      <c r="Z498" s="107">
        <f t="shared" si="86"/>
        <v>0</v>
      </c>
      <c r="AA498" s="107">
        <f t="shared" si="87"/>
        <v>0</v>
      </c>
    </row>
    <row r="499" spans="1:27" s="18" customFormat="1" ht="26.1" customHeight="1" x14ac:dyDescent="0.2">
      <c r="A499" s="90">
        <v>5121</v>
      </c>
      <c r="B499" s="90" t="s">
        <v>929</v>
      </c>
      <c r="C499" s="90" t="s">
        <v>930</v>
      </c>
      <c r="D499" s="90" t="s">
        <v>19</v>
      </c>
      <c r="E499" s="90" t="s">
        <v>37</v>
      </c>
      <c r="F499" s="100" t="s">
        <v>37</v>
      </c>
      <c r="G499" s="100">
        <v>675028</v>
      </c>
      <c r="H499" s="100">
        <v>1053511998</v>
      </c>
      <c r="I499" s="91" t="s">
        <v>18</v>
      </c>
      <c r="J499" s="90">
        <v>1015228</v>
      </c>
      <c r="K499" s="91" t="s">
        <v>16</v>
      </c>
      <c r="L499" s="91" t="s">
        <v>17</v>
      </c>
      <c r="M499" s="92">
        <v>19519</v>
      </c>
      <c r="N499" s="92">
        <v>28485</v>
      </c>
      <c r="O499" s="93">
        <v>0.68523784447955061</v>
      </c>
      <c r="P499" s="101">
        <f t="shared" si="77"/>
        <v>19519</v>
      </c>
      <c r="Q499" s="102">
        <f t="shared" si="78"/>
        <v>0</v>
      </c>
      <c r="R499" s="103">
        <f t="shared" si="79"/>
        <v>1.1489784384365422E-3</v>
      </c>
      <c r="S499" s="104">
        <f t="shared" si="80"/>
        <v>0</v>
      </c>
      <c r="T499" s="105">
        <f t="shared" si="81"/>
        <v>183615.95</v>
      </c>
      <c r="U499" s="105">
        <f t="shared" si="82"/>
        <v>275423.92</v>
      </c>
      <c r="V499" s="105">
        <f t="shared" si="83"/>
        <v>0</v>
      </c>
      <c r="W499" s="106">
        <f t="shared" si="84"/>
        <v>459039.87</v>
      </c>
      <c r="X499" s="96"/>
      <c r="Y499" s="107">
        <f t="shared" si="85"/>
        <v>0</v>
      </c>
      <c r="Z499" s="107">
        <f t="shared" si="86"/>
        <v>0</v>
      </c>
      <c r="AA499" s="107">
        <f t="shared" si="87"/>
        <v>0</v>
      </c>
    </row>
    <row r="500" spans="1:27" s="18" customFormat="1" ht="26.1" customHeight="1" x14ac:dyDescent="0.2">
      <c r="A500" s="90">
        <v>5122</v>
      </c>
      <c r="B500" s="90" t="s">
        <v>931</v>
      </c>
      <c r="C500" s="90" t="s">
        <v>80</v>
      </c>
      <c r="D500" s="90" t="s">
        <v>26</v>
      </c>
      <c r="E500" s="90" t="s">
        <v>21</v>
      </c>
      <c r="F500" s="100" t="s">
        <v>21</v>
      </c>
      <c r="G500" s="100">
        <v>675111</v>
      </c>
      <c r="H500" s="100">
        <v>1659696177</v>
      </c>
      <c r="I500" s="91" t="s">
        <v>18</v>
      </c>
      <c r="J500" s="90">
        <v>1028667</v>
      </c>
      <c r="K500" s="91" t="s">
        <v>34</v>
      </c>
      <c r="L500" s="91" t="s">
        <v>35</v>
      </c>
      <c r="M500" s="92">
        <v>18346</v>
      </c>
      <c r="N500" s="92">
        <v>24332</v>
      </c>
      <c r="O500" s="93">
        <v>0.75398651980930465</v>
      </c>
      <c r="P500" s="101">
        <f t="shared" si="77"/>
        <v>18346</v>
      </c>
      <c r="Q500" s="102">
        <f t="shared" si="78"/>
        <v>1.4902195378360533E-3</v>
      </c>
      <c r="R500" s="103">
        <f t="shared" si="79"/>
        <v>1.0799302439447106E-3</v>
      </c>
      <c r="S500" s="104">
        <f t="shared" si="80"/>
        <v>722167.84</v>
      </c>
      <c r="T500" s="105">
        <f t="shared" si="81"/>
        <v>172581.49</v>
      </c>
      <c r="U500" s="105">
        <f t="shared" si="82"/>
        <v>258872.24</v>
      </c>
      <c r="V500" s="105">
        <f t="shared" si="83"/>
        <v>262278.64</v>
      </c>
      <c r="W500" s="106">
        <f t="shared" si="84"/>
        <v>1415900.21</v>
      </c>
      <c r="X500" s="96"/>
      <c r="Y500" s="107">
        <f t="shared" si="85"/>
        <v>354518.76</v>
      </c>
      <c r="Z500" s="107">
        <f t="shared" si="86"/>
        <v>354518.76</v>
      </c>
      <c r="AA500" s="107">
        <f t="shared" si="87"/>
        <v>709037.52</v>
      </c>
    </row>
    <row r="501" spans="1:27" s="18" customFormat="1" ht="26.1" customHeight="1" x14ac:dyDescent="0.2">
      <c r="A501" s="90">
        <v>5123</v>
      </c>
      <c r="B501" s="90" t="s">
        <v>932</v>
      </c>
      <c r="C501" s="84" t="s">
        <v>485</v>
      </c>
      <c r="D501" s="84" t="s">
        <v>26</v>
      </c>
      <c r="E501" s="90" t="s">
        <v>186</v>
      </c>
      <c r="F501" s="100" t="s">
        <v>1545</v>
      </c>
      <c r="G501" s="100">
        <v>675928</v>
      </c>
      <c r="H501" s="100">
        <v>1619515350</v>
      </c>
      <c r="I501" s="91" t="s">
        <v>18</v>
      </c>
      <c r="J501" s="90">
        <v>1030953</v>
      </c>
      <c r="K501" s="91" t="s">
        <v>187</v>
      </c>
      <c r="L501" s="91" t="s">
        <v>25</v>
      </c>
      <c r="M501" s="92">
        <v>12172</v>
      </c>
      <c r="N501" s="92">
        <v>15370</v>
      </c>
      <c r="O501" s="93">
        <v>0.79193233571893296</v>
      </c>
      <c r="P501" s="101">
        <f t="shared" si="77"/>
        <v>20956.509433962263</v>
      </c>
      <c r="Q501" s="102">
        <f t="shared" si="78"/>
        <v>1.7022675135362549E-3</v>
      </c>
      <c r="R501" s="103">
        <f t="shared" si="79"/>
        <v>1.2335968791697641E-3</v>
      </c>
      <c r="S501" s="104">
        <f t="shared" si="80"/>
        <v>824927.35</v>
      </c>
      <c r="T501" s="105">
        <f t="shared" si="81"/>
        <v>197138.65</v>
      </c>
      <c r="U501" s="105">
        <f t="shared" si="82"/>
        <v>295707.98</v>
      </c>
      <c r="V501" s="105">
        <f t="shared" si="83"/>
        <v>299599.08</v>
      </c>
      <c r="W501" s="106">
        <f t="shared" si="84"/>
        <v>1617373.06</v>
      </c>
      <c r="X501" s="96"/>
      <c r="Y501" s="107">
        <f t="shared" si="85"/>
        <v>404964.33</v>
      </c>
      <c r="Z501" s="107">
        <f t="shared" si="86"/>
        <v>404964.33</v>
      </c>
      <c r="AA501" s="107">
        <f t="shared" si="87"/>
        <v>809928.66</v>
      </c>
    </row>
    <row r="502" spans="1:27" s="18" customFormat="1" ht="26.1" customHeight="1" x14ac:dyDescent="0.2">
      <c r="A502" s="90">
        <v>5125</v>
      </c>
      <c r="B502" s="90" t="s">
        <v>933</v>
      </c>
      <c r="C502" s="90" t="s">
        <v>76</v>
      </c>
      <c r="D502" s="90" t="s">
        <v>26</v>
      </c>
      <c r="E502" s="90" t="s">
        <v>219</v>
      </c>
      <c r="F502" s="100" t="s">
        <v>1547</v>
      </c>
      <c r="G502" s="100">
        <v>675976</v>
      </c>
      <c r="H502" s="100">
        <v>1730629544</v>
      </c>
      <c r="I502" s="91" t="s">
        <v>18</v>
      </c>
      <c r="J502" s="90">
        <v>1028822</v>
      </c>
      <c r="K502" s="91" t="s">
        <v>24</v>
      </c>
      <c r="L502" s="91" t="s">
        <v>25</v>
      </c>
      <c r="M502" s="92">
        <v>12591</v>
      </c>
      <c r="N502" s="92">
        <v>23493</v>
      </c>
      <c r="O502" s="93">
        <v>0.53594687779338523</v>
      </c>
      <c r="P502" s="101">
        <f t="shared" si="77"/>
        <v>12591.000000000002</v>
      </c>
      <c r="Q502" s="102">
        <f t="shared" si="78"/>
        <v>1.0227490570638696E-3</v>
      </c>
      <c r="R502" s="103">
        <f t="shared" si="79"/>
        <v>7.4116437923840901E-4</v>
      </c>
      <c r="S502" s="104">
        <f t="shared" si="80"/>
        <v>495629.31</v>
      </c>
      <c r="T502" s="105">
        <f t="shared" si="81"/>
        <v>118444</v>
      </c>
      <c r="U502" s="105">
        <f t="shared" si="82"/>
        <v>177666</v>
      </c>
      <c r="V502" s="105">
        <f t="shared" si="83"/>
        <v>180003.83</v>
      </c>
      <c r="W502" s="106">
        <f t="shared" si="84"/>
        <v>971743.14</v>
      </c>
      <c r="X502" s="96"/>
      <c r="Y502" s="107">
        <f t="shared" si="85"/>
        <v>243308.93</v>
      </c>
      <c r="Z502" s="107">
        <f t="shared" si="86"/>
        <v>243308.93</v>
      </c>
      <c r="AA502" s="107">
        <f t="shared" si="87"/>
        <v>486617.86</v>
      </c>
    </row>
    <row r="503" spans="1:27" s="18" customFormat="1" ht="26.1" customHeight="1" x14ac:dyDescent="0.2">
      <c r="A503" s="90">
        <v>5126</v>
      </c>
      <c r="B503" s="90" t="s">
        <v>934</v>
      </c>
      <c r="C503" s="90" t="s">
        <v>76</v>
      </c>
      <c r="D503" s="90" t="s">
        <v>26</v>
      </c>
      <c r="E503" s="90" t="s">
        <v>21</v>
      </c>
      <c r="F503" s="100" t="s">
        <v>21</v>
      </c>
      <c r="G503" s="100">
        <v>675680</v>
      </c>
      <c r="H503" s="100">
        <v>1750770749</v>
      </c>
      <c r="I503" s="91" t="s">
        <v>18</v>
      </c>
      <c r="J503" s="90">
        <v>1026709</v>
      </c>
      <c r="K503" s="91" t="s">
        <v>24</v>
      </c>
      <c r="L503" s="91" t="s">
        <v>25</v>
      </c>
      <c r="M503" s="92">
        <v>24115</v>
      </c>
      <c r="N503" s="92">
        <v>31205</v>
      </c>
      <c r="O503" s="93">
        <v>0.77279282166319496</v>
      </c>
      <c r="P503" s="101">
        <f t="shared" si="77"/>
        <v>24115</v>
      </c>
      <c r="Q503" s="102">
        <f t="shared" si="78"/>
        <v>1.9588272187352242E-3</v>
      </c>
      <c r="R503" s="103">
        <f t="shared" si="79"/>
        <v>1.4195202132741029E-3</v>
      </c>
      <c r="S503" s="104">
        <f t="shared" si="80"/>
        <v>949257.46</v>
      </c>
      <c r="T503" s="105">
        <f t="shared" si="81"/>
        <v>226850.69</v>
      </c>
      <c r="U503" s="105">
        <f t="shared" si="82"/>
        <v>340276.03</v>
      </c>
      <c r="V503" s="105">
        <f t="shared" si="83"/>
        <v>344753.59</v>
      </c>
      <c r="W503" s="106">
        <f t="shared" si="84"/>
        <v>1861137.77</v>
      </c>
      <c r="X503" s="96"/>
      <c r="Y503" s="107">
        <f t="shared" si="85"/>
        <v>465999.12</v>
      </c>
      <c r="Z503" s="107">
        <f t="shared" si="86"/>
        <v>465999.12</v>
      </c>
      <c r="AA503" s="107">
        <f t="shared" si="87"/>
        <v>931998.24</v>
      </c>
    </row>
    <row r="504" spans="1:27" s="18" customFormat="1" ht="26.1" customHeight="1" x14ac:dyDescent="0.2">
      <c r="A504" s="90">
        <v>5127</v>
      </c>
      <c r="B504" s="90" t="s">
        <v>935</v>
      </c>
      <c r="C504" s="90" t="s">
        <v>23</v>
      </c>
      <c r="D504" s="90" t="s">
        <v>26</v>
      </c>
      <c r="E504" s="90" t="s">
        <v>21</v>
      </c>
      <c r="F504" s="100" t="s">
        <v>21</v>
      </c>
      <c r="G504" s="100">
        <v>675447</v>
      </c>
      <c r="H504" s="100">
        <v>1750882510</v>
      </c>
      <c r="I504" s="91" t="s">
        <v>18</v>
      </c>
      <c r="J504" s="90">
        <v>1029294</v>
      </c>
      <c r="K504" s="91" t="s">
        <v>24</v>
      </c>
      <c r="L504" s="91" t="s">
        <v>25</v>
      </c>
      <c r="M504" s="92">
        <v>23158</v>
      </c>
      <c r="N504" s="92">
        <v>30799</v>
      </c>
      <c r="O504" s="93">
        <v>0.75190752946524242</v>
      </c>
      <c r="P504" s="101">
        <f t="shared" si="77"/>
        <v>23158</v>
      </c>
      <c r="Q504" s="102">
        <f t="shared" si="78"/>
        <v>1.8810914671976082E-3</v>
      </c>
      <c r="R504" s="103">
        <f t="shared" si="79"/>
        <v>1.3631867758242453E-3</v>
      </c>
      <c r="S504" s="104">
        <f t="shared" si="80"/>
        <v>911586.33</v>
      </c>
      <c r="T504" s="105">
        <f t="shared" si="81"/>
        <v>217848.15</v>
      </c>
      <c r="U504" s="105">
        <f t="shared" si="82"/>
        <v>326772.23</v>
      </c>
      <c r="V504" s="105">
        <f t="shared" si="83"/>
        <v>331072.09999999998</v>
      </c>
      <c r="W504" s="106">
        <f t="shared" si="84"/>
        <v>1787278.81</v>
      </c>
      <c r="X504" s="96"/>
      <c r="Y504" s="107">
        <f t="shared" si="85"/>
        <v>447506.02</v>
      </c>
      <c r="Z504" s="107">
        <f t="shared" si="86"/>
        <v>447506.02</v>
      </c>
      <c r="AA504" s="107">
        <f t="shared" si="87"/>
        <v>895012.04</v>
      </c>
    </row>
    <row r="505" spans="1:27" s="18" customFormat="1" ht="26.1" customHeight="1" x14ac:dyDescent="0.2">
      <c r="A505" s="90">
        <v>5129</v>
      </c>
      <c r="B505" s="90" t="s">
        <v>936</v>
      </c>
      <c r="C505" s="90" t="s">
        <v>474</v>
      </c>
      <c r="D505" s="90" t="s">
        <v>26</v>
      </c>
      <c r="E505" s="90" t="s">
        <v>182</v>
      </c>
      <c r="F505" s="100" t="s">
        <v>1547</v>
      </c>
      <c r="G505" s="100">
        <v>455569</v>
      </c>
      <c r="H505" s="100">
        <v>1871981019</v>
      </c>
      <c r="I505" s="91" t="s">
        <v>18</v>
      </c>
      <c r="J505" s="90">
        <v>1028781</v>
      </c>
      <c r="K505" s="91" t="s">
        <v>34</v>
      </c>
      <c r="L505" s="91" t="s">
        <v>35</v>
      </c>
      <c r="M505" s="92">
        <v>18942</v>
      </c>
      <c r="N505" s="92">
        <v>26340</v>
      </c>
      <c r="O505" s="93">
        <v>0.71913439635535303</v>
      </c>
      <c r="P505" s="101">
        <f t="shared" si="77"/>
        <v>18942</v>
      </c>
      <c r="Q505" s="102">
        <f t="shared" si="78"/>
        <v>1.5386317718135028E-3</v>
      </c>
      <c r="R505" s="103">
        <f t="shared" si="79"/>
        <v>1.1150135550420095E-3</v>
      </c>
      <c r="S505" s="104">
        <f t="shared" si="80"/>
        <v>745628.65</v>
      </c>
      <c r="T505" s="105">
        <f t="shared" si="81"/>
        <v>178188.09</v>
      </c>
      <c r="U505" s="105">
        <f t="shared" si="82"/>
        <v>267282.13</v>
      </c>
      <c r="V505" s="105">
        <f t="shared" si="83"/>
        <v>270799.19</v>
      </c>
      <c r="W505" s="106">
        <f t="shared" si="84"/>
        <v>1461898.06</v>
      </c>
      <c r="X505" s="96"/>
      <c r="Y505" s="107">
        <f t="shared" si="85"/>
        <v>366035.88</v>
      </c>
      <c r="Z505" s="107">
        <f t="shared" si="86"/>
        <v>366035.88</v>
      </c>
      <c r="AA505" s="107">
        <f t="shared" si="87"/>
        <v>732071.76</v>
      </c>
    </row>
    <row r="506" spans="1:27" s="18" customFormat="1" ht="26.1" customHeight="1" x14ac:dyDescent="0.2">
      <c r="A506" s="90">
        <v>5130</v>
      </c>
      <c r="B506" s="90" t="s">
        <v>937</v>
      </c>
      <c r="C506" s="84" t="s">
        <v>95</v>
      </c>
      <c r="D506" s="84" t="s">
        <v>26</v>
      </c>
      <c r="E506" s="90" t="s">
        <v>508</v>
      </c>
      <c r="F506" s="100" t="s">
        <v>21</v>
      </c>
      <c r="G506" s="100">
        <v>675113</v>
      </c>
      <c r="H506" s="100">
        <v>1376972984</v>
      </c>
      <c r="I506" s="91" t="s">
        <v>18</v>
      </c>
      <c r="J506" s="90">
        <v>1025631</v>
      </c>
      <c r="K506" s="91" t="s">
        <v>24</v>
      </c>
      <c r="L506" s="91" t="s">
        <v>25</v>
      </c>
      <c r="M506" s="92">
        <v>4225</v>
      </c>
      <c r="N506" s="92">
        <v>12885</v>
      </c>
      <c r="O506" s="93">
        <v>0.32790065968180054</v>
      </c>
      <c r="P506" s="101">
        <f t="shared" si="77"/>
        <v>4225</v>
      </c>
      <c r="Q506" s="102">
        <f t="shared" si="78"/>
        <v>3.4319075260859724E-4</v>
      </c>
      <c r="R506" s="103">
        <f t="shared" si="79"/>
        <v>2.4870300232565147E-4</v>
      </c>
      <c r="S506" s="104">
        <f t="shared" si="80"/>
        <v>166311.95000000001</v>
      </c>
      <c r="T506" s="105">
        <f t="shared" si="81"/>
        <v>39744.730000000003</v>
      </c>
      <c r="U506" s="105">
        <f t="shared" si="82"/>
        <v>59617.09</v>
      </c>
      <c r="V506" s="105">
        <f t="shared" si="83"/>
        <v>60401.57</v>
      </c>
      <c r="W506" s="106">
        <f t="shared" si="84"/>
        <v>326075.34000000003</v>
      </c>
      <c r="X506" s="96"/>
      <c r="Y506" s="107">
        <f t="shared" si="85"/>
        <v>81644.05</v>
      </c>
      <c r="Z506" s="107">
        <f t="shared" si="86"/>
        <v>81644.05</v>
      </c>
      <c r="AA506" s="107">
        <f t="shared" si="87"/>
        <v>163288.1</v>
      </c>
    </row>
    <row r="507" spans="1:27" s="18" customFormat="1" ht="26.1" customHeight="1" x14ac:dyDescent="0.2">
      <c r="A507" s="90">
        <v>5131</v>
      </c>
      <c r="B507" s="90" t="s">
        <v>938</v>
      </c>
      <c r="C507" s="90" t="s">
        <v>939</v>
      </c>
      <c r="D507" s="90" t="s">
        <v>19</v>
      </c>
      <c r="E507" s="90" t="s">
        <v>940</v>
      </c>
      <c r="F507" s="100" t="s">
        <v>1545</v>
      </c>
      <c r="G507" s="100">
        <v>675970</v>
      </c>
      <c r="H507" s="100">
        <v>1336385442</v>
      </c>
      <c r="I507" s="91" t="s">
        <v>18</v>
      </c>
      <c r="J507" s="90">
        <v>1016680</v>
      </c>
      <c r="K507" s="91" t="s">
        <v>24</v>
      </c>
      <c r="L507" s="91" t="s">
        <v>25</v>
      </c>
      <c r="M507" s="92">
        <v>10138</v>
      </c>
      <c r="N507" s="92">
        <v>13656</v>
      </c>
      <c r="O507" s="93">
        <v>0.74238429994141775</v>
      </c>
      <c r="P507" s="101">
        <f t="shared" si="77"/>
        <v>10138</v>
      </c>
      <c r="Q507" s="102">
        <f t="shared" si="78"/>
        <v>0</v>
      </c>
      <c r="R507" s="103">
        <f t="shared" si="79"/>
        <v>5.9676947634969334E-4</v>
      </c>
      <c r="S507" s="104">
        <f t="shared" si="80"/>
        <v>0</v>
      </c>
      <c r="T507" s="105">
        <f t="shared" si="81"/>
        <v>95368.54</v>
      </c>
      <c r="U507" s="105">
        <f t="shared" si="82"/>
        <v>143052.79999999999</v>
      </c>
      <c r="V507" s="105">
        <f t="shared" si="83"/>
        <v>0</v>
      </c>
      <c r="W507" s="106">
        <f t="shared" si="84"/>
        <v>238421.33999999997</v>
      </c>
      <c r="X507" s="96"/>
      <c r="Y507" s="107">
        <f t="shared" si="85"/>
        <v>0</v>
      </c>
      <c r="Z507" s="107">
        <f t="shared" si="86"/>
        <v>0</v>
      </c>
      <c r="AA507" s="107">
        <f t="shared" si="87"/>
        <v>0</v>
      </c>
    </row>
    <row r="508" spans="1:27" s="18" customFormat="1" ht="26.1" customHeight="1" x14ac:dyDescent="0.2">
      <c r="A508" s="90">
        <v>5132</v>
      </c>
      <c r="B508" s="90" t="s">
        <v>941</v>
      </c>
      <c r="C508" s="90" t="s">
        <v>942</v>
      </c>
      <c r="D508" s="90" t="s">
        <v>19</v>
      </c>
      <c r="E508" s="90" t="s">
        <v>15</v>
      </c>
      <c r="F508" s="100" t="s">
        <v>1546</v>
      </c>
      <c r="G508" s="100">
        <v>675946</v>
      </c>
      <c r="H508" s="100">
        <v>1770128365</v>
      </c>
      <c r="I508" s="91" t="s">
        <v>18</v>
      </c>
      <c r="J508" s="90">
        <v>1030832</v>
      </c>
      <c r="K508" s="91" t="s">
        <v>16</v>
      </c>
      <c r="L508" s="91" t="s">
        <v>17</v>
      </c>
      <c r="M508" s="92">
        <v>25819</v>
      </c>
      <c r="N508" s="92">
        <v>36790</v>
      </c>
      <c r="O508" s="93">
        <v>0.70179396575156294</v>
      </c>
      <c r="P508" s="101">
        <f t="shared" si="77"/>
        <v>25819</v>
      </c>
      <c r="Q508" s="102">
        <f t="shared" si="78"/>
        <v>0</v>
      </c>
      <c r="R508" s="103">
        <f t="shared" si="79"/>
        <v>1.5198255188274546E-3</v>
      </c>
      <c r="S508" s="104">
        <f t="shared" si="80"/>
        <v>0</v>
      </c>
      <c r="T508" s="105">
        <f t="shared" si="81"/>
        <v>242880.28</v>
      </c>
      <c r="U508" s="105">
        <f t="shared" si="82"/>
        <v>364320.41</v>
      </c>
      <c r="V508" s="105">
        <f t="shared" si="83"/>
        <v>0</v>
      </c>
      <c r="W508" s="106">
        <f t="shared" si="84"/>
        <v>607200.68999999994</v>
      </c>
      <c r="X508" s="96"/>
      <c r="Y508" s="107">
        <f t="shared" si="85"/>
        <v>0</v>
      </c>
      <c r="Z508" s="107">
        <f t="shared" si="86"/>
        <v>0</v>
      </c>
      <c r="AA508" s="107">
        <f t="shared" si="87"/>
        <v>0</v>
      </c>
    </row>
    <row r="509" spans="1:27" s="18" customFormat="1" ht="26.1" customHeight="1" x14ac:dyDescent="0.2">
      <c r="A509" s="90">
        <v>5133</v>
      </c>
      <c r="B509" s="90" t="s">
        <v>943</v>
      </c>
      <c r="C509" s="90" t="s">
        <v>32</v>
      </c>
      <c r="D509" s="90" t="s">
        <v>26</v>
      </c>
      <c r="E509" s="90" t="s">
        <v>944</v>
      </c>
      <c r="F509" s="100" t="s">
        <v>1545</v>
      </c>
      <c r="G509" s="100">
        <v>675646</v>
      </c>
      <c r="H509" s="100">
        <v>1356758304</v>
      </c>
      <c r="I509" s="91" t="s">
        <v>18</v>
      </c>
      <c r="J509" s="90">
        <v>1026133</v>
      </c>
      <c r="K509" s="91" t="s">
        <v>34</v>
      </c>
      <c r="L509" s="91" t="s">
        <v>35</v>
      </c>
      <c r="M509" s="92">
        <v>20282</v>
      </c>
      <c r="N509" s="92">
        <v>24610</v>
      </c>
      <c r="O509" s="93">
        <v>0.82413652986590813</v>
      </c>
      <c r="P509" s="101">
        <f t="shared" si="77"/>
        <v>20282</v>
      </c>
      <c r="Q509" s="102">
        <f t="shared" si="78"/>
        <v>1.6474780696822649E-3</v>
      </c>
      <c r="R509" s="103">
        <f t="shared" si="79"/>
        <v>1.1938921403949971E-3</v>
      </c>
      <c r="S509" s="104">
        <f t="shared" si="80"/>
        <v>798376.11</v>
      </c>
      <c r="T509" s="105">
        <f t="shared" si="81"/>
        <v>190793.52</v>
      </c>
      <c r="U509" s="105">
        <f t="shared" si="82"/>
        <v>286190.27</v>
      </c>
      <c r="V509" s="105">
        <f t="shared" si="83"/>
        <v>289956.14</v>
      </c>
      <c r="W509" s="106">
        <f t="shared" si="84"/>
        <v>1565316.04</v>
      </c>
      <c r="X509" s="96"/>
      <c r="Y509" s="107">
        <f t="shared" si="85"/>
        <v>391930.09</v>
      </c>
      <c r="Z509" s="107">
        <f t="shared" si="86"/>
        <v>391930.09</v>
      </c>
      <c r="AA509" s="107">
        <f t="shared" si="87"/>
        <v>783860.18</v>
      </c>
    </row>
    <row r="510" spans="1:27" s="18" customFormat="1" ht="26.1" customHeight="1" x14ac:dyDescent="0.2">
      <c r="A510" s="90">
        <v>5134</v>
      </c>
      <c r="B510" s="90" t="s">
        <v>945</v>
      </c>
      <c r="C510" s="90" t="s">
        <v>95</v>
      </c>
      <c r="D510" s="90" t="s">
        <v>26</v>
      </c>
      <c r="E510" s="90" t="s">
        <v>465</v>
      </c>
      <c r="F510" s="100" t="s">
        <v>1546</v>
      </c>
      <c r="G510" s="100">
        <v>676035</v>
      </c>
      <c r="H510" s="100">
        <v>1265046809</v>
      </c>
      <c r="I510" s="91" t="s">
        <v>46</v>
      </c>
      <c r="J510" s="90">
        <v>1013030</v>
      </c>
      <c r="K510" s="91">
        <v>43709</v>
      </c>
      <c r="L510" s="91">
        <v>44074</v>
      </c>
      <c r="M510" s="92">
        <v>17489</v>
      </c>
      <c r="N510" s="92">
        <v>26316</v>
      </c>
      <c r="O510" s="93">
        <v>0.66457668338653286</v>
      </c>
      <c r="P510" s="101">
        <f t="shared" si="77"/>
        <v>17489</v>
      </c>
      <c r="Q510" s="102">
        <f t="shared" si="78"/>
        <v>1.4206066443483449E-3</v>
      </c>
      <c r="R510" s="103">
        <f t="shared" si="79"/>
        <v>1.0294832680883593E-3</v>
      </c>
      <c r="S510" s="104">
        <f t="shared" si="80"/>
        <v>688433.08</v>
      </c>
      <c r="T510" s="105">
        <f t="shared" si="81"/>
        <v>164519.66</v>
      </c>
      <c r="U510" s="105">
        <f t="shared" si="82"/>
        <v>246779.49</v>
      </c>
      <c r="V510" s="105">
        <f t="shared" si="83"/>
        <v>250026.77</v>
      </c>
      <c r="W510" s="106">
        <f t="shared" si="84"/>
        <v>1349759</v>
      </c>
      <c r="X510" s="96"/>
      <c r="Y510" s="107">
        <f t="shared" si="85"/>
        <v>337958.06</v>
      </c>
      <c r="Z510" s="107">
        <f t="shared" si="86"/>
        <v>337958.06</v>
      </c>
      <c r="AA510" s="107">
        <f t="shared" si="87"/>
        <v>675916.12</v>
      </c>
    </row>
    <row r="511" spans="1:27" s="18" customFormat="1" ht="26.1" customHeight="1" x14ac:dyDescent="0.2">
      <c r="A511" s="90">
        <v>5135</v>
      </c>
      <c r="B511" s="90" t="s">
        <v>946</v>
      </c>
      <c r="C511" s="90" t="s">
        <v>947</v>
      </c>
      <c r="D511" s="90" t="s">
        <v>19</v>
      </c>
      <c r="E511" s="90" t="s">
        <v>29</v>
      </c>
      <c r="F511" s="100" t="s">
        <v>29</v>
      </c>
      <c r="G511" s="100">
        <v>675701</v>
      </c>
      <c r="H511" s="100">
        <v>1669574414</v>
      </c>
      <c r="I511" s="91" t="s">
        <v>18</v>
      </c>
      <c r="J511" s="90">
        <v>1004439</v>
      </c>
      <c r="K511" s="91" t="s">
        <v>16</v>
      </c>
      <c r="L511" s="91" t="s">
        <v>17</v>
      </c>
      <c r="M511" s="92">
        <v>17009</v>
      </c>
      <c r="N511" s="92">
        <v>25204</v>
      </c>
      <c r="O511" s="93">
        <v>0.67485319790509446</v>
      </c>
      <c r="P511" s="101">
        <f t="shared" si="77"/>
        <v>17009</v>
      </c>
      <c r="Q511" s="102">
        <f t="shared" si="78"/>
        <v>0</v>
      </c>
      <c r="R511" s="103">
        <f t="shared" si="79"/>
        <v>1.0012282524395279E-3</v>
      </c>
      <c r="S511" s="104">
        <f t="shared" si="80"/>
        <v>0</v>
      </c>
      <c r="T511" s="105">
        <f t="shared" si="81"/>
        <v>160004.28</v>
      </c>
      <c r="U511" s="105">
        <f t="shared" si="82"/>
        <v>240006.43</v>
      </c>
      <c r="V511" s="105">
        <f t="shared" si="83"/>
        <v>0</v>
      </c>
      <c r="W511" s="106">
        <f t="shared" si="84"/>
        <v>400010.70999999996</v>
      </c>
      <c r="X511" s="96"/>
      <c r="Y511" s="107">
        <f t="shared" si="85"/>
        <v>0</v>
      </c>
      <c r="Z511" s="107">
        <f t="shared" si="86"/>
        <v>0</v>
      </c>
      <c r="AA511" s="107">
        <f t="shared" si="87"/>
        <v>0</v>
      </c>
    </row>
    <row r="512" spans="1:27" s="18" customFormat="1" ht="26.1" customHeight="1" x14ac:dyDescent="0.2">
      <c r="A512" s="90">
        <v>5137</v>
      </c>
      <c r="B512" s="90" t="s">
        <v>948</v>
      </c>
      <c r="C512" s="90" t="s">
        <v>949</v>
      </c>
      <c r="D512" s="90" t="s">
        <v>19</v>
      </c>
      <c r="E512" s="90" t="s">
        <v>29</v>
      </c>
      <c r="F512" s="100" t="s">
        <v>29</v>
      </c>
      <c r="G512" s="100">
        <v>455714</v>
      </c>
      <c r="H512" s="100">
        <v>1114048683</v>
      </c>
      <c r="I512" s="91" t="s">
        <v>18</v>
      </c>
      <c r="J512" s="90">
        <v>1028457</v>
      </c>
      <c r="K512" s="91" t="s">
        <v>24</v>
      </c>
      <c r="L512" s="91" t="s">
        <v>25</v>
      </c>
      <c r="M512" s="92">
        <v>38498</v>
      </c>
      <c r="N512" s="92">
        <v>44967</v>
      </c>
      <c r="O512" s="93">
        <v>0.85613894633842591</v>
      </c>
      <c r="P512" s="101">
        <f t="shared" si="77"/>
        <v>38498</v>
      </c>
      <c r="Q512" s="102">
        <f t="shared" si="78"/>
        <v>0</v>
      </c>
      <c r="R512" s="103">
        <f t="shared" si="79"/>
        <v>2.2661699842681489E-3</v>
      </c>
      <c r="S512" s="104">
        <f t="shared" si="80"/>
        <v>0</v>
      </c>
      <c r="T512" s="105">
        <f t="shared" si="81"/>
        <v>362152.09</v>
      </c>
      <c r="U512" s="105">
        <f t="shared" si="82"/>
        <v>543228.14</v>
      </c>
      <c r="V512" s="105">
        <f t="shared" si="83"/>
        <v>0</v>
      </c>
      <c r="W512" s="106">
        <f t="shared" si="84"/>
        <v>905380.23</v>
      </c>
      <c r="X512" s="96"/>
      <c r="Y512" s="107">
        <f t="shared" si="85"/>
        <v>0</v>
      </c>
      <c r="Z512" s="107">
        <f t="shared" si="86"/>
        <v>0</v>
      </c>
      <c r="AA512" s="107">
        <f t="shared" si="87"/>
        <v>0</v>
      </c>
    </row>
    <row r="513" spans="1:27" s="18" customFormat="1" ht="26.1" customHeight="1" x14ac:dyDescent="0.2">
      <c r="A513" s="90">
        <v>5138</v>
      </c>
      <c r="B513" s="90" t="s">
        <v>950</v>
      </c>
      <c r="C513" s="90" t="s">
        <v>951</v>
      </c>
      <c r="D513" s="90" t="s">
        <v>19</v>
      </c>
      <c r="E513" s="90" t="s">
        <v>36</v>
      </c>
      <c r="F513" s="100" t="s">
        <v>36</v>
      </c>
      <c r="G513" s="100">
        <v>455942</v>
      </c>
      <c r="H513" s="100">
        <v>1366863482</v>
      </c>
      <c r="I513" s="91" t="s">
        <v>18</v>
      </c>
      <c r="J513" s="90">
        <v>1025706</v>
      </c>
      <c r="K513" s="91" t="s">
        <v>24</v>
      </c>
      <c r="L513" s="91" t="s">
        <v>25</v>
      </c>
      <c r="M513" s="92">
        <v>20259</v>
      </c>
      <c r="N513" s="92">
        <v>26082</v>
      </c>
      <c r="O513" s="93">
        <v>0.77674258109040717</v>
      </c>
      <c r="P513" s="101">
        <f t="shared" si="77"/>
        <v>20259</v>
      </c>
      <c r="Q513" s="102">
        <f t="shared" si="78"/>
        <v>0</v>
      </c>
      <c r="R513" s="103">
        <f t="shared" si="79"/>
        <v>1.1925382542284906E-3</v>
      </c>
      <c r="S513" s="104">
        <f t="shared" si="80"/>
        <v>0</v>
      </c>
      <c r="T513" s="105">
        <f t="shared" si="81"/>
        <v>190577.15</v>
      </c>
      <c r="U513" s="105">
        <f t="shared" si="82"/>
        <v>285865.73</v>
      </c>
      <c r="V513" s="105">
        <f t="shared" si="83"/>
        <v>0</v>
      </c>
      <c r="W513" s="106">
        <f t="shared" si="84"/>
        <v>476442.88</v>
      </c>
      <c r="X513" s="96"/>
      <c r="Y513" s="107">
        <f t="shared" si="85"/>
        <v>0</v>
      </c>
      <c r="Z513" s="107">
        <f t="shared" si="86"/>
        <v>0</v>
      </c>
      <c r="AA513" s="107">
        <f t="shared" si="87"/>
        <v>0</v>
      </c>
    </row>
    <row r="514" spans="1:27" s="18" customFormat="1" ht="26.1" customHeight="1" x14ac:dyDescent="0.2">
      <c r="A514" s="90">
        <v>5139</v>
      </c>
      <c r="B514" s="90" t="s">
        <v>952</v>
      </c>
      <c r="C514" s="90" t="s">
        <v>378</v>
      </c>
      <c r="D514" s="90" t="s">
        <v>26</v>
      </c>
      <c r="E514" s="90" t="s">
        <v>244</v>
      </c>
      <c r="F514" s="100" t="s">
        <v>29</v>
      </c>
      <c r="G514" s="100">
        <v>455477</v>
      </c>
      <c r="H514" s="100">
        <v>1699763136</v>
      </c>
      <c r="I514" s="91" t="s">
        <v>18</v>
      </c>
      <c r="J514" s="90">
        <v>1026415</v>
      </c>
      <c r="K514" s="91" t="s">
        <v>52</v>
      </c>
      <c r="L514" s="91" t="s">
        <v>53</v>
      </c>
      <c r="M514" s="92">
        <v>15316</v>
      </c>
      <c r="N514" s="92">
        <v>19252</v>
      </c>
      <c r="O514" s="93">
        <v>0.79555370870558906</v>
      </c>
      <c r="P514" s="101">
        <f t="shared" si="77"/>
        <v>15315.999999999998</v>
      </c>
      <c r="Q514" s="102">
        <f t="shared" si="78"/>
        <v>1.244096938923852E-3</v>
      </c>
      <c r="R514" s="103">
        <f t="shared" si="79"/>
        <v>9.0157045766146209E-4</v>
      </c>
      <c r="S514" s="104">
        <f t="shared" si="80"/>
        <v>602895.6</v>
      </c>
      <c r="T514" s="105">
        <f t="shared" si="81"/>
        <v>144078.17000000001</v>
      </c>
      <c r="U514" s="105">
        <f t="shared" si="82"/>
        <v>216117.26</v>
      </c>
      <c r="V514" s="105">
        <f t="shared" si="83"/>
        <v>218961.06</v>
      </c>
      <c r="W514" s="106">
        <f t="shared" si="84"/>
        <v>1182052.0900000001</v>
      </c>
      <c r="X514" s="96"/>
      <c r="Y514" s="107">
        <f t="shared" si="85"/>
        <v>295966.93</v>
      </c>
      <c r="Z514" s="107">
        <f t="shared" si="86"/>
        <v>295966.93</v>
      </c>
      <c r="AA514" s="107">
        <f t="shared" si="87"/>
        <v>591933.86</v>
      </c>
    </row>
    <row r="515" spans="1:27" s="18" customFormat="1" ht="26.1" customHeight="1" x14ac:dyDescent="0.2">
      <c r="A515" s="90">
        <v>5142</v>
      </c>
      <c r="B515" s="90" t="s">
        <v>953</v>
      </c>
      <c r="C515" s="90" t="s">
        <v>954</v>
      </c>
      <c r="D515" s="90" t="s">
        <v>19</v>
      </c>
      <c r="E515" s="90" t="s">
        <v>21</v>
      </c>
      <c r="F515" s="100" t="s">
        <v>21</v>
      </c>
      <c r="G515" s="100">
        <v>67648</v>
      </c>
      <c r="H515" s="100">
        <v>1184293904</v>
      </c>
      <c r="I515" s="91" t="s">
        <v>18</v>
      </c>
      <c r="J515" s="90">
        <v>1030418</v>
      </c>
      <c r="K515" s="91" t="s">
        <v>16</v>
      </c>
      <c r="L515" s="91" t="s">
        <v>17</v>
      </c>
      <c r="M515" s="92">
        <v>13787</v>
      </c>
      <c r="N515" s="92">
        <v>16411</v>
      </c>
      <c r="O515" s="93">
        <v>0.84010724514045454</v>
      </c>
      <c r="P515" s="101">
        <f t="shared" si="77"/>
        <v>13787</v>
      </c>
      <c r="Q515" s="102">
        <f t="shared" si="78"/>
        <v>0</v>
      </c>
      <c r="R515" s="103">
        <f t="shared" si="79"/>
        <v>8.115664598967471E-4</v>
      </c>
      <c r="S515" s="104">
        <f t="shared" si="80"/>
        <v>0</v>
      </c>
      <c r="T515" s="105">
        <f t="shared" si="81"/>
        <v>129694.81</v>
      </c>
      <c r="U515" s="105">
        <f t="shared" si="82"/>
        <v>194542.22</v>
      </c>
      <c r="V515" s="105">
        <f t="shared" si="83"/>
        <v>0</v>
      </c>
      <c r="W515" s="106">
        <f t="shared" si="84"/>
        <v>324237.03000000003</v>
      </c>
      <c r="X515" s="96"/>
      <c r="Y515" s="107">
        <f t="shared" si="85"/>
        <v>0</v>
      </c>
      <c r="Z515" s="107">
        <f t="shared" si="86"/>
        <v>0</v>
      </c>
      <c r="AA515" s="107">
        <f t="shared" si="87"/>
        <v>0</v>
      </c>
    </row>
    <row r="516" spans="1:27" s="18" customFormat="1" ht="26.1" customHeight="1" x14ac:dyDescent="0.2">
      <c r="A516" s="90">
        <v>5143</v>
      </c>
      <c r="B516" s="90" t="s">
        <v>955</v>
      </c>
      <c r="C516" s="90" t="s">
        <v>956</v>
      </c>
      <c r="D516" s="90" t="s">
        <v>19</v>
      </c>
      <c r="E516" s="90" t="s">
        <v>37</v>
      </c>
      <c r="F516" s="100" t="s">
        <v>37</v>
      </c>
      <c r="G516" s="100">
        <v>455903</v>
      </c>
      <c r="H516" s="100">
        <v>1194324368</v>
      </c>
      <c r="I516" s="90" t="s">
        <v>46</v>
      </c>
      <c r="J516" s="90">
        <v>1004353</v>
      </c>
      <c r="K516" s="91">
        <v>43831</v>
      </c>
      <c r="L516" s="91">
        <v>44165</v>
      </c>
      <c r="M516" s="92">
        <v>4808</v>
      </c>
      <c r="N516" s="92">
        <v>6121</v>
      </c>
      <c r="O516" s="93">
        <v>0.78549256657408917</v>
      </c>
      <c r="P516" s="101">
        <f t="shared" si="77"/>
        <v>5254.2514970059874</v>
      </c>
      <c r="Q516" s="102">
        <f t="shared" si="78"/>
        <v>0</v>
      </c>
      <c r="R516" s="103">
        <f t="shared" si="79"/>
        <v>3.0928949639750006E-4</v>
      </c>
      <c r="S516" s="104">
        <f t="shared" si="80"/>
        <v>0</v>
      </c>
      <c r="T516" s="105">
        <f t="shared" si="81"/>
        <v>49426.94</v>
      </c>
      <c r="U516" s="105">
        <f t="shared" si="82"/>
        <v>74140.399999999994</v>
      </c>
      <c r="V516" s="105">
        <f t="shared" si="83"/>
        <v>0</v>
      </c>
      <c r="W516" s="106">
        <f t="shared" si="84"/>
        <v>123567.34</v>
      </c>
      <c r="X516" s="96"/>
      <c r="Y516" s="107">
        <f t="shared" si="85"/>
        <v>0</v>
      </c>
      <c r="Z516" s="107">
        <f t="shared" si="86"/>
        <v>0</v>
      </c>
      <c r="AA516" s="107">
        <f t="shared" si="87"/>
        <v>0</v>
      </c>
    </row>
    <row r="517" spans="1:27" s="18" customFormat="1" ht="26.1" customHeight="1" x14ac:dyDescent="0.2">
      <c r="A517" s="90">
        <v>5147</v>
      </c>
      <c r="B517" s="90" t="s">
        <v>957</v>
      </c>
      <c r="C517" s="84" t="s">
        <v>92</v>
      </c>
      <c r="D517" s="84" t="s">
        <v>26</v>
      </c>
      <c r="E517" s="90" t="s">
        <v>20</v>
      </c>
      <c r="F517" s="100" t="s">
        <v>20</v>
      </c>
      <c r="G517" s="100">
        <v>455754</v>
      </c>
      <c r="H517" s="100">
        <v>1760478200</v>
      </c>
      <c r="I517" s="91" t="s">
        <v>18</v>
      </c>
      <c r="J517" s="90">
        <v>1014465</v>
      </c>
      <c r="K517" s="91" t="s">
        <v>16</v>
      </c>
      <c r="L517" s="91" t="s">
        <v>17</v>
      </c>
      <c r="M517" s="92">
        <v>17512</v>
      </c>
      <c r="N517" s="92">
        <v>28607</v>
      </c>
      <c r="O517" s="93">
        <v>0.61215786345999235</v>
      </c>
      <c r="P517" s="101">
        <f t="shared" si="77"/>
        <v>17512</v>
      </c>
      <c r="Q517" s="102">
        <f t="shared" si="78"/>
        <v>1.4224749016998237E-3</v>
      </c>
      <c r="R517" s="103">
        <f t="shared" si="79"/>
        <v>1.030837154254866E-3</v>
      </c>
      <c r="S517" s="104">
        <f t="shared" si="80"/>
        <v>689338.45</v>
      </c>
      <c r="T517" s="105">
        <f t="shared" si="81"/>
        <v>164736.01999999999</v>
      </c>
      <c r="U517" s="105">
        <f t="shared" si="82"/>
        <v>247104.04</v>
      </c>
      <c r="V517" s="105">
        <f t="shared" si="83"/>
        <v>250355.58</v>
      </c>
      <c r="W517" s="106">
        <f t="shared" si="84"/>
        <v>1351534.09</v>
      </c>
      <c r="X517" s="96"/>
      <c r="Y517" s="107">
        <f t="shared" si="85"/>
        <v>338402.51</v>
      </c>
      <c r="Z517" s="107">
        <f t="shared" si="86"/>
        <v>338402.51</v>
      </c>
      <c r="AA517" s="107">
        <f t="shared" si="87"/>
        <v>676805.02</v>
      </c>
    </row>
    <row r="518" spans="1:27" s="18" customFormat="1" ht="26.1" customHeight="1" x14ac:dyDescent="0.2">
      <c r="A518" s="90">
        <v>5148</v>
      </c>
      <c r="B518" s="90" t="s">
        <v>958</v>
      </c>
      <c r="C518" s="90" t="s">
        <v>76</v>
      </c>
      <c r="D518" s="90" t="s">
        <v>26</v>
      </c>
      <c r="E518" s="90" t="s">
        <v>21</v>
      </c>
      <c r="F518" s="100" t="s">
        <v>21</v>
      </c>
      <c r="G518" s="100">
        <v>675702</v>
      </c>
      <c r="H518" s="100">
        <v>1144619701</v>
      </c>
      <c r="I518" s="91" t="s">
        <v>18</v>
      </c>
      <c r="J518" s="90">
        <v>1026710</v>
      </c>
      <c r="K518" s="91" t="s">
        <v>24</v>
      </c>
      <c r="L518" s="91" t="s">
        <v>25</v>
      </c>
      <c r="M518" s="97">
        <v>29952</v>
      </c>
      <c r="N518" s="97">
        <v>36232</v>
      </c>
      <c r="O518" s="98">
        <v>0.82667255464782508</v>
      </c>
      <c r="P518" s="101">
        <f t="shared" si="77"/>
        <v>29952</v>
      </c>
      <c r="Q518" s="102">
        <f t="shared" si="78"/>
        <v>2.4329584431083324E-3</v>
      </c>
      <c r="R518" s="103">
        <f t="shared" si="79"/>
        <v>1.7631129764870798E-3</v>
      </c>
      <c r="S518" s="104">
        <f t="shared" si="80"/>
        <v>1179023.83</v>
      </c>
      <c r="T518" s="105">
        <f t="shared" si="81"/>
        <v>281759.56</v>
      </c>
      <c r="U518" s="105">
        <f t="shared" si="82"/>
        <v>422639.34</v>
      </c>
      <c r="V518" s="105">
        <f t="shared" si="83"/>
        <v>428200.69</v>
      </c>
      <c r="W518" s="106">
        <f t="shared" si="84"/>
        <v>2311623.4200000004</v>
      </c>
      <c r="X518" s="96"/>
      <c r="Y518" s="107">
        <f t="shared" si="85"/>
        <v>578793.51</v>
      </c>
      <c r="Z518" s="107">
        <f t="shared" si="86"/>
        <v>578793.51</v>
      </c>
      <c r="AA518" s="107">
        <f t="shared" si="87"/>
        <v>1157587.02</v>
      </c>
    </row>
    <row r="519" spans="1:27" s="18" customFormat="1" ht="26.1" customHeight="1" x14ac:dyDescent="0.2">
      <c r="A519" s="90">
        <v>5149</v>
      </c>
      <c r="B519" s="90" t="s">
        <v>959</v>
      </c>
      <c r="C519" s="90" t="s">
        <v>149</v>
      </c>
      <c r="D519" s="90" t="s">
        <v>26</v>
      </c>
      <c r="E519" s="90" t="s">
        <v>29</v>
      </c>
      <c r="F519" s="100" t="s">
        <v>29</v>
      </c>
      <c r="G519" s="100">
        <v>675085</v>
      </c>
      <c r="H519" s="100">
        <v>1558482950</v>
      </c>
      <c r="I519" s="91" t="s">
        <v>18</v>
      </c>
      <c r="J519" s="90">
        <v>1028601</v>
      </c>
      <c r="K519" s="91" t="s">
        <v>16</v>
      </c>
      <c r="L519" s="91" t="s">
        <v>17</v>
      </c>
      <c r="M519" s="92">
        <v>38473</v>
      </c>
      <c r="N519" s="92">
        <v>45581</v>
      </c>
      <c r="O519" s="93">
        <v>0.84405783111384125</v>
      </c>
      <c r="P519" s="101">
        <f t="shared" si="77"/>
        <v>38473</v>
      </c>
      <c r="Q519" s="102">
        <f t="shared" si="78"/>
        <v>3.1251071775409613E-3</v>
      </c>
      <c r="R519" s="103">
        <f t="shared" si="79"/>
        <v>2.2646983688697723E-3</v>
      </c>
      <c r="S519" s="104">
        <f t="shared" si="80"/>
        <v>1514442.56</v>
      </c>
      <c r="T519" s="105">
        <f t="shared" si="81"/>
        <v>361916.92</v>
      </c>
      <c r="U519" s="105">
        <f t="shared" si="82"/>
        <v>542875.38</v>
      </c>
      <c r="V519" s="105">
        <f t="shared" si="83"/>
        <v>550018.86</v>
      </c>
      <c r="W519" s="106">
        <f t="shared" si="84"/>
        <v>2969253.7199999997</v>
      </c>
      <c r="X519" s="96"/>
      <c r="Y519" s="107">
        <f t="shared" si="85"/>
        <v>743453.62</v>
      </c>
      <c r="Z519" s="107">
        <f t="shared" si="86"/>
        <v>743453.62</v>
      </c>
      <c r="AA519" s="107">
        <f t="shared" si="87"/>
        <v>1486907.24</v>
      </c>
    </row>
    <row r="520" spans="1:27" s="18" customFormat="1" ht="26.1" customHeight="1" x14ac:dyDescent="0.2">
      <c r="A520" s="90">
        <v>5150</v>
      </c>
      <c r="B520" s="90" t="s">
        <v>960</v>
      </c>
      <c r="C520" s="84" t="s">
        <v>284</v>
      </c>
      <c r="D520" s="84" t="s">
        <v>26</v>
      </c>
      <c r="E520" s="90" t="s">
        <v>62</v>
      </c>
      <c r="F520" s="100" t="s">
        <v>1547</v>
      </c>
      <c r="G520" s="100">
        <v>676069</v>
      </c>
      <c r="H520" s="100">
        <v>1154962074</v>
      </c>
      <c r="I520" s="91" t="s">
        <v>18</v>
      </c>
      <c r="J520" s="90">
        <v>1030715</v>
      </c>
      <c r="K520" s="91" t="s">
        <v>16</v>
      </c>
      <c r="L520" s="91" t="s">
        <v>17</v>
      </c>
      <c r="M520" s="92">
        <v>14141</v>
      </c>
      <c r="N520" s="92">
        <v>22281</v>
      </c>
      <c r="O520" s="93">
        <v>0.63466630761635479</v>
      </c>
      <c r="P520" s="101">
        <f t="shared" ref="P520:P583" si="88">IFERROR((M520/(L520-K520)*365),0)</f>
        <v>14141.000000000002</v>
      </c>
      <c r="Q520" s="102">
        <f t="shared" ref="Q520:Q583" si="89">IF(D520="NSGO",P520/Q$4,0)</f>
        <v>1.1486533568374378E-3</v>
      </c>
      <c r="R520" s="103">
        <f t="shared" ref="R520:R583" si="90">P520/R$4</f>
        <v>8.3240453393776045E-4</v>
      </c>
      <c r="S520" s="104">
        <f t="shared" ref="S520:S583" si="91">IF(Q520&gt;0,ROUND($S$4*Q520,2),0)</f>
        <v>556643.16</v>
      </c>
      <c r="T520" s="105">
        <f t="shared" ref="T520:T583" si="92">IF(R520&gt;0,ROUND($T$4*R520,2),0)</f>
        <v>133024.9</v>
      </c>
      <c r="U520" s="105">
        <f t="shared" ref="U520:U583" si="93">IF(R520&gt;0,ROUND($U$4*R520,2),0)</f>
        <v>199537.36</v>
      </c>
      <c r="V520" s="105">
        <f t="shared" ref="V520:V583" si="94">IF(Q520&gt;0,ROUND($V$4*Q520,2),0)</f>
        <v>202162.99</v>
      </c>
      <c r="W520" s="106">
        <f t="shared" ref="W520:W583" si="95">S520+T520+U520+V520</f>
        <v>1091368.4100000001</v>
      </c>
      <c r="X520" s="96"/>
      <c r="Y520" s="107">
        <f t="shared" ref="Y520:Y583" si="96">IF($D520="NSGO",ROUND($Q520*$Y$4,2),0)</f>
        <v>273261.19</v>
      </c>
      <c r="Z520" s="107">
        <f t="shared" ref="Z520:Z583" si="97">IF($D520="NSGO",ROUND($Q520*$Z$4,2),0)</f>
        <v>273261.19</v>
      </c>
      <c r="AA520" s="107">
        <f t="shared" ref="AA520:AA583" si="98">SUM(Y520:Z520)</f>
        <v>546522.38</v>
      </c>
    </row>
    <row r="521" spans="1:27" s="18" customFormat="1" ht="26.1" customHeight="1" x14ac:dyDescent="0.2">
      <c r="A521" s="90">
        <v>5151</v>
      </c>
      <c r="B521" s="90" t="s">
        <v>961</v>
      </c>
      <c r="C521" s="84" t="s">
        <v>92</v>
      </c>
      <c r="D521" s="84" t="s">
        <v>26</v>
      </c>
      <c r="E521" s="90" t="s">
        <v>551</v>
      </c>
      <c r="F521" s="100" t="s">
        <v>29</v>
      </c>
      <c r="G521" s="100">
        <v>676164</v>
      </c>
      <c r="H521" s="100">
        <v>1407166424</v>
      </c>
      <c r="I521" s="91" t="s">
        <v>18</v>
      </c>
      <c r="J521" s="90">
        <v>1018943</v>
      </c>
      <c r="K521" s="91" t="s">
        <v>16</v>
      </c>
      <c r="L521" s="91" t="s">
        <v>17</v>
      </c>
      <c r="M521" s="92">
        <v>7482</v>
      </c>
      <c r="N521" s="92">
        <v>11080</v>
      </c>
      <c r="O521" s="93">
        <v>0.67527075812274373</v>
      </c>
      <c r="P521" s="101">
        <f t="shared" si="88"/>
        <v>7481.9999999999991</v>
      </c>
      <c r="Q521" s="102">
        <f t="shared" si="89"/>
        <v>6.0775223929408859E-4</v>
      </c>
      <c r="R521" s="103">
        <f t="shared" si="90"/>
        <v>4.4042505642615952E-4</v>
      </c>
      <c r="S521" s="104">
        <f t="shared" si="91"/>
        <v>294519.77</v>
      </c>
      <c r="T521" s="105">
        <f t="shared" si="92"/>
        <v>70383.45</v>
      </c>
      <c r="U521" s="105">
        <f t="shared" si="93"/>
        <v>105575.17</v>
      </c>
      <c r="V521" s="105">
        <f t="shared" si="94"/>
        <v>106964.39</v>
      </c>
      <c r="W521" s="106">
        <f t="shared" si="95"/>
        <v>577442.78</v>
      </c>
      <c r="X521" s="96"/>
      <c r="Y521" s="107">
        <f t="shared" si="96"/>
        <v>144582.43</v>
      </c>
      <c r="Z521" s="107">
        <f t="shared" si="97"/>
        <v>144582.43</v>
      </c>
      <c r="AA521" s="107">
        <f t="shared" si="98"/>
        <v>289164.86</v>
      </c>
    </row>
    <row r="522" spans="1:27" s="18" customFormat="1" ht="26.1" customHeight="1" x14ac:dyDescent="0.2">
      <c r="A522" s="90">
        <v>5152</v>
      </c>
      <c r="B522" s="90" t="s">
        <v>962</v>
      </c>
      <c r="C522" s="90" t="s">
        <v>963</v>
      </c>
      <c r="D522" s="90" t="s">
        <v>19</v>
      </c>
      <c r="E522" s="90" t="s">
        <v>21</v>
      </c>
      <c r="F522" s="100" t="s">
        <v>21</v>
      </c>
      <c r="G522" s="100">
        <v>675109</v>
      </c>
      <c r="H522" s="100">
        <v>1821185018</v>
      </c>
      <c r="I522" s="91" t="s">
        <v>18</v>
      </c>
      <c r="J522" s="90">
        <v>1014062</v>
      </c>
      <c r="K522" s="91" t="s">
        <v>24</v>
      </c>
      <c r="L522" s="91" t="s">
        <v>25</v>
      </c>
      <c r="M522" s="92">
        <v>30019</v>
      </c>
      <c r="N522" s="92">
        <v>36306</v>
      </c>
      <c r="O522" s="93">
        <v>0.82683303035310973</v>
      </c>
      <c r="P522" s="101">
        <f t="shared" si="88"/>
        <v>30019</v>
      </c>
      <c r="Q522" s="102">
        <f t="shared" si="89"/>
        <v>0</v>
      </c>
      <c r="R522" s="103">
        <f t="shared" si="90"/>
        <v>1.7670569057547292E-3</v>
      </c>
      <c r="S522" s="104">
        <f t="shared" si="91"/>
        <v>0</v>
      </c>
      <c r="T522" s="105">
        <f t="shared" si="92"/>
        <v>282389.83</v>
      </c>
      <c r="U522" s="105">
        <f t="shared" si="93"/>
        <v>423584.74</v>
      </c>
      <c r="V522" s="105">
        <f t="shared" si="94"/>
        <v>0</v>
      </c>
      <c r="W522" s="106">
        <f t="shared" si="95"/>
        <v>705974.57000000007</v>
      </c>
      <c r="X522" s="96"/>
      <c r="Y522" s="107">
        <f t="shared" si="96"/>
        <v>0</v>
      </c>
      <c r="Z522" s="107">
        <f t="shared" si="97"/>
        <v>0</v>
      </c>
      <c r="AA522" s="107">
        <f t="shared" si="98"/>
        <v>0</v>
      </c>
    </row>
    <row r="523" spans="1:27" s="18" customFormat="1" ht="26.1" customHeight="1" x14ac:dyDescent="0.2">
      <c r="A523" s="90">
        <v>5155</v>
      </c>
      <c r="B523" s="90" t="s">
        <v>964</v>
      </c>
      <c r="C523" s="90" t="s">
        <v>61</v>
      </c>
      <c r="D523" s="90" t="s">
        <v>26</v>
      </c>
      <c r="E523" s="90" t="s">
        <v>38</v>
      </c>
      <c r="F523" s="100" t="s">
        <v>1545</v>
      </c>
      <c r="G523" s="100">
        <v>675128</v>
      </c>
      <c r="H523" s="100">
        <v>1598726358</v>
      </c>
      <c r="I523" s="91" t="s">
        <v>18</v>
      </c>
      <c r="J523" s="90">
        <v>1028712</v>
      </c>
      <c r="K523" s="91" t="s">
        <v>16</v>
      </c>
      <c r="L523" s="91" t="s">
        <v>17</v>
      </c>
      <c r="M523" s="92">
        <v>14347</v>
      </c>
      <c r="N523" s="92">
        <v>21309</v>
      </c>
      <c r="O523" s="93">
        <v>0.67328358909381014</v>
      </c>
      <c r="P523" s="101">
        <f t="shared" si="88"/>
        <v>14346.999999999998</v>
      </c>
      <c r="Q523" s="102">
        <f t="shared" si="89"/>
        <v>1.1653864444202472E-3</v>
      </c>
      <c r="R523" s="103">
        <f t="shared" si="90"/>
        <v>8.4453064482038363E-4</v>
      </c>
      <c r="S523" s="104">
        <f t="shared" si="91"/>
        <v>564752.1</v>
      </c>
      <c r="T523" s="105">
        <f t="shared" si="92"/>
        <v>134962.75</v>
      </c>
      <c r="U523" s="105">
        <f t="shared" si="93"/>
        <v>202444.13</v>
      </c>
      <c r="V523" s="105">
        <f t="shared" si="94"/>
        <v>205108.01</v>
      </c>
      <c r="W523" s="106">
        <f t="shared" si="95"/>
        <v>1107266.99</v>
      </c>
      <c r="X523" s="96"/>
      <c r="Y523" s="107">
        <f t="shared" si="96"/>
        <v>277241.94</v>
      </c>
      <c r="Z523" s="107">
        <f t="shared" si="97"/>
        <v>277241.94</v>
      </c>
      <c r="AA523" s="107">
        <f t="shared" si="98"/>
        <v>554483.88</v>
      </c>
    </row>
    <row r="524" spans="1:27" s="18" customFormat="1" ht="26.1" customHeight="1" x14ac:dyDescent="0.2">
      <c r="A524" s="90">
        <v>5156</v>
      </c>
      <c r="B524" s="90" t="s">
        <v>965</v>
      </c>
      <c r="C524" s="90" t="s">
        <v>966</v>
      </c>
      <c r="D524" s="90" t="s">
        <v>19</v>
      </c>
      <c r="E524" s="90" t="s">
        <v>320</v>
      </c>
      <c r="F524" s="100" t="s">
        <v>1545</v>
      </c>
      <c r="G524" s="100">
        <v>675973</v>
      </c>
      <c r="H524" s="100">
        <v>1619113644</v>
      </c>
      <c r="I524" s="91" t="s">
        <v>18</v>
      </c>
      <c r="J524" s="90">
        <v>1016678</v>
      </c>
      <c r="K524" s="91" t="s">
        <v>24</v>
      </c>
      <c r="L524" s="91" t="s">
        <v>25</v>
      </c>
      <c r="M524" s="92">
        <v>8358</v>
      </c>
      <c r="N524" s="92">
        <v>12786</v>
      </c>
      <c r="O524" s="93">
        <v>0.65368371656499291</v>
      </c>
      <c r="P524" s="101">
        <f t="shared" si="88"/>
        <v>8358</v>
      </c>
      <c r="Q524" s="102">
        <f t="shared" si="89"/>
        <v>0</v>
      </c>
      <c r="R524" s="103">
        <f t="shared" si="90"/>
        <v>4.9199045998527685E-4</v>
      </c>
      <c r="S524" s="104">
        <f t="shared" si="91"/>
        <v>0</v>
      </c>
      <c r="T524" s="105">
        <f t="shared" si="92"/>
        <v>78624.009999999995</v>
      </c>
      <c r="U524" s="105">
        <f t="shared" si="93"/>
        <v>117936.02</v>
      </c>
      <c r="V524" s="105">
        <f t="shared" si="94"/>
        <v>0</v>
      </c>
      <c r="W524" s="106">
        <f t="shared" si="95"/>
        <v>196560.03</v>
      </c>
      <c r="X524" s="96"/>
      <c r="Y524" s="107">
        <f t="shared" si="96"/>
        <v>0</v>
      </c>
      <c r="Z524" s="107">
        <f t="shared" si="97"/>
        <v>0</v>
      </c>
      <c r="AA524" s="107">
        <f t="shared" si="98"/>
        <v>0</v>
      </c>
    </row>
    <row r="525" spans="1:27" s="18" customFormat="1" ht="26.1" customHeight="1" x14ac:dyDescent="0.2">
      <c r="A525" s="90">
        <v>5158</v>
      </c>
      <c r="B525" s="90" t="s">
        <v>967</v>
      </c>
      <c r="C525" s="90" t="s">
        <v>80</v>
      </c>
      <c r="D525" s="90" t="s">
        <v>26</v>
      </c>
      <c r="E525" s="90" t="s">
        <v>147</v>
      </c>
      <c r="F525" s="100" t="s">
        <v>21</v>
      </c>
      <c r="G525" s="100">
        <v>675879</v>
      </c>
      <c r="H525" s="100">
        <v>1497712111</v>
      </c>
      <c r="I525" s="91" t="s">
        <v>18</v>
      </c>
      <c r="J525" s="90">
        <v>1029329</v>
      </c>
      <c r="K525" s="91" t="s">
        <v>34</v>
      </c>
      <c r="L525" s="91" t="s">
        <v>35</v>
      </c>
      <c r="M525" s="92">
        <v>13836</v>
      </c>
      <c r="N525" s="92">
        <v>20649</v>
      </c>
      <c r="O525" s="93">
        <v>0.67005666133953223</v>
      </c>
      <c r="P525" s="101">
        <f t="shared" si="88"/>
        <v>13836</v>
      </c>
      <c r="Q525" s="102">
        <f t="shared" si="89"/>
        <v>1.1238786397852192E-3</v>
      </c>
      <c r="R525" s="103">
        <f t="shared" si="90"/>
        <v>8.1445082607756538E-4</v>
      </c>
      <c r="S525" s="104">
        <f t="shared" si="91"/>
        <v>544637.21</v>
      </c>
      <c r="T525" s="105">
        <f t="shared" si="92"/>
        <v>130155.76</v>
      </c>
      <c r="U525" s="105">
        <f t="shared" si="93"/>
        <v>195233.64</v>
      </c>
      <c r="V525" s="105">
        <f t="shared" si="94"/>
        <v>197802.64</v>
      </c>
      <c r="W525" s="106">
        <f t="shared" si="95"/>
        <v>1067829.25</v>
      </c>
      <c r="X525" s="96"/>
      <c r="Y525" s="107">
        <f t="shared" si="96"/>
        <v>267367.36</v>
      </c>
      <c r="Z525" s="107">
        <f t="shared" si="97"/>
        <v>267367.36</v>
      </c>
      <c r="AA525" s="107">
        <f t="shared" si="98"/>
        <v>534734.72</v>
      </c>
    </row>
    <row r="526" spans="1:27" s="18" customFormat="1" ht="26.1" customHeight="1" x14ac:dyDescent="0.2">
      <c r="A526" s="90">
        <v>5161</v>
      </c>
      <c r="B526" s="90" t="s">
        <v>968</v>
      </c>
      <c r="C526" s="90" t="s">
        <v>189</v>
      </c>
      <c r="D526" s="90" t="s">
        <v>26</v>
      </c>
      <c r="E526" s="90" t="s">
        <v>969</v>
      </c>
      <c r="F526" s="100" t="s">
        <v>1546</v>
      </c>
      <c r="G526" s="100">
        <v>675132</v>
      </c>
      <c r="H526" s="100">
        <v>1841495504</v>
      </c>
      <c r="I526" s="91" t="s">
        <v>18</v>
      </c>
      <c r="J526" s="90">
        <v>1028835</v>
      </c>
      <c r="K526" s="91" t="s">
        <v>52</v>
      </c>
      <c r="L526" s="91" t="s">
        <v>53</v>
      </c>
      <c r="M526" s="92">
        <v>10843</v>
      </c>
      <c r="N526" s="92">
        <v>13966</v>
      </c>
      <c r="O526" s="93">
        <v>0.77638550766146353</v>
      </c>
      <c r="P526" s="101">
        <f t="shared" si="88"/>
        <v>10843</v>
      </c>
      <c r="Q526" s="102">
        <f t="shared" si="89"/>
        <v>8.8076149835148397E-4</v>
      </c>
      <c r="R526" s="103">
        <f t="shared" si="90"/>
        <v>6.3826903058391454E-4</v>
      </c>
      <c r="S526" s="104">
        <f t="shared" si="91"/>
        <v>426821.43</v>
      </c>
      <c r="T526" s="105">
        <f t="shared" si="92"/>
        <v>102000.5</v>
      </c>
      <c r="U526" s="105">
        <f t="shared" si="93"/>
        <v>153000.75</v>
      </c>
      <c r="V526" s="105">
        <f t="shared" si="94"/>
        <v>155014.01999999999</v>
      </c>
      <c r="W526" s="106">
        <f t="shared" si="95"/>
        <v>836836.7</v>
      </c>
      <c r="X526" s="96"/>
      <c r="Y526" s="107">
        <f t="shared" si="96"/>
        <v>209530.52</v>
      </c>
      <c r="Z526" s="107">
        <f t="shared" si="97"/>
        <v>209530.52</v>
      </c>
      <c r="AA526" s="107">
        <f t="shared" si="98"/>
        <v>419061.04</v>
      </c>
    </row>
    <row r="527" spans="1:27" s="18" customFormat="1" ht="26.1" customHeight="1" x14ac:dyDescent="0.2">
      <c r="A527" s="90">
        <v>5164</v>
      </c>
      <c r="B527" s="90" t="s">
        <v>970</v>
      </c>
      <c r="C527" s="90" t="s">
        <v>261</v>
      </c>
      <c r="D527" s="90" t="s">
        <v>26</v>
      </c>
      <c r="E527" s="90" t="s">
        <v>971</v>
      </c>
      <c r="F527" s="100" t="s">
        <v>1545</v>
      </c>
      <c r="G527" s="100">
        <v>675522</v>
      </c>
      <c r="H527" s="100">
        <v>1306251053</v>
      </c>
      <c r="I527" s="91" t="s">
        <v>18</v>
      </c>
      <c r="J527" s="90">
        <v>1028608</v>
      </c>
      <c r="K527" s="91" t="s">
        <v>52</v>
      </c>
      <c r="L527" s="91" t="s">
        <v>53</v>
      </c>
      <c r="M527" s="92">
        <v>15584</v>
      </c>
      <c r="N527" s="92">
        <v>18739</v>
      </c>
      <c r="O527" s="93">
        <v>0.83163455894124549</v>
      </c>
      <c r="P527" s="101">
        <f t="shared" si="88"/>
        <v>15584</v>
      </c>
      <c r="Q527" s="102">
        <f t="shared" si="89"/>
        <v>1.2658661984976047E-3</v>
      </c>
      <c r="R527" s="103">
        <f t="shared" si="90"/>
        <v>9.1734617473205975E-4</v>
      </c>
      <c r="S527" s="104">
        <f t="shared" si="91"/>
        <v>613445.09</v>
      </c>
      <c r="T527" s="105">
        <f t="shared" si="92"/>
        <v>146599.26</v>
      </c>
      <c r="U527" s="105">
        <f t="shared" si="93"/>
        <v>219898.89</v>
      </c>
      <c r="V527" s="105">
        <f t="shared" si="94"/>
        <v>222792.45</v>
      </c>
      <c r="W527" s="106">
        <f t="shared" si="95"/>
        <v>1202735.69</v>
      </c>
      <c r="X527" s="96"/>
      <c r="Y527" s="107">
        <f t="shared" si="96"/>
        <v>301145.77</v>
      </c>
      <c r="Z527" s="107">
        <f t="shared" si="97"/>
        <v>301145.77</v>
      </c>
      <c r="AA527" s="107">
        <f t="shared" si="98"/>
        <v>602291.54</v>
      </c>
    </row>
    <row r="528" spans="1:27" s="18" customFormat="1" ht="26.1" customHeight="1" x14ac:dyDescent="0.2">
      <c r="A528" s="90">
        <v>5165</v>
      </c>
      <c r="B528" s="90" t="s">
        <v>972</v>
      </c>
      <c r="C528" s="90" t="s">
        <v>44</v>
      </c>
      <c r="D528" s="90" t="s">
        <v>26</v>
      </c>
      <c r="E528" s="90" t="s">
        <v>973</v>
      </c>
      <c r="F528" s="100" t="s">
        <v>36</v>
      </c>
      <c r="G528" s="100">
        <v>675716</v>
      </c>
      <c r="H528" s="100">
        <v>1780077479</v>
      </c>
      <c r="I528" s="91" t="s">
        <v>18</v>
      </c>
      <c r="J528" s="90">
        <v>1028697</v>
      </c>
      <c r="K528" s="91" t="s">
        <v>24</v>
      </c>
      <c r="L528" s="91" t="s">
        <v>25</v>
      </c>
      <c r="M528" s="92">
        <v>5555</v>
      </c>
      <c r="N528" s="92">
        <v>8512</v>
      </c>
      <c r="O528" s="93">
        <v>0.65260808270676696</v>
      </c>
      <c r="P528" s="101">
        <f t="shared" si="88"/>
        <v>5555</v>
      </c>
      <c r="Q528" s="102">
        <f t="shared" si="89"/>
        <v>4.5122476467236868E-4</v>
      </c>
      <c r="R528" s="103">
        <f t="shared" si="90"/>
        <v>3.2699294151928849E-4</v>
      </c>
      <c r="S528" s="104">
        <f t="shared" si="91"/>
        <v>218665.78</v>
      </c>
      <c r="T528" s="105">
        <f t="shared" si="92"/>
        <v>52256.09</v>
      </c>
      <c r="U528" s="105">
        <f t="shared" si="93"/>
        <v>78384.13</v>
      </c>
      <c r="V528" s="105">
        <f t="shared" si="94"/>
        <v>79415.56</v>
      </c>
      <c r="W528" s="106">
        <f t="shared" si="95"/>
        <v>428721.56</v>
      </c>
      <c r="X528" s="96"/>
      <c r="Y528" s="107">
        <f t="shared" si="96"/>
        <v>107345.02</v>
      </c>
      <c r="Z528" s="107">
        <f t="shared" si="97"/>
        <v>107345.02</v>
      </c>
      <c r="AA528" s="107">
        <f t="shared" si="98"/>
        <v>214690.04</v>
      </c>
    </row>
    <row r="529" spans="1:27" s="18" customFormat="1" ht="26.1" customHeight="1" x14ac:dyDescent="0.2">
      <c r="A529" s="90">
        <v>5166</v>
      </c>
      <c r="B529" s="90" t="s">
        <v>974</v>
      </c>
      <c r="C529" s="90" t="s">
        <v>101</v>
      </c>
      <c r="D529" s="90" t="s">
        <v>26</v>
      </c>
      <c r="E529" s="90" t="s">
        <v>114</v>
      </c>
      <c r="F529" s="100" t="s">
        <v>47</v>
      </c>
      <c r="G529" s="100">
        <v>675445</v>
      </c>
      <c r="H529" s="100">
        <v>1952359499</v>
      </c>
      <c r="I529" s="91" t="s">
        <v>18</v>
      </c>
      <c r="J529" s="90">
        <v>1026152</v>
      </c>
      <c r="K529" s="91" t="s">
        <v>24</v>
      </c>
      <c r="L529" s="91" t="s">
        <v>25</v>
      </c>
      <c r="M529" s="92">
        <v>7534</v>
      </c>
      <c r="N529" s="92">
        <v>10973</v>
      </c>
      <c r="O529" s="93">
        <v>0.68659436799416751</v>
      </c>
      <c r="P529" s="101">
        <f t="shared" si="88"/>
        <v>7534</v>
      </c>
      <c r="Q529" s="102">
        <f t="shared" si="89"/>
        <v>6.1197612548004061E-4</v>
      </c>
      <c r="R529" s="103">
        <f t="shared" si="90"/>
        <v>4.43486016454783E-4</v>
      </c>
      <c r="S529" s="104">
        <f t="shared" si="91"/>
        <v>296566.69</v>
      </c>
      <c r="T529" s="105">
        <f t="shared" si="92"/>
        <v>70872.61</v>
      </c>
      <c r="U529" s="105">
        <f t="shared" si="93"/>
        <v>106308.92</v>
      </c>
      <c r="V529" s="105">
        <f t="shared" si="94"/>
        <v>107707.8</v>
      </c>
      <c r="W529" s="106">
        <f t="shared" si="95"/>
        <v>581456.02</v>
      </c>
      <c r="X529" s="96"/>
      <c r="Y529" s="107">
        <f t="shared" si="96"/>
        <v>145587.28</v>
      </c>
      <c r="Z529" s="107">
        <f t="shared" si="97"/>
        <v>145587.28</v>
      </c>
      <c r="AA529" s="107">
        <f t="shared" si="98"/>
        <v>291174.56</v>
      </c>
    </row>
    <row r="530" spans="1:27" s="18" customFormat="1" ht="26.1" customHeight="1" x14ac:dyDescent="0.2">
      <c r="A530" s="90">
        <v>5167</v>
      </c>
      <c r="B530" s="90" t="s">
        <v>975</v>
      </c>
      <c r="C530" s="90" t="s">
        <v>80</v>
      </c>
      <c r="D530" s="90" t="s">
        <v>26</v>
      </c>
      <c r="E530" s="90" t="s">
        <v>81</v>
      </c>
      <c r="F530" s="100" t="s">
        <v>1545</v>
      </c>
      <c r="G530" s="100">
        <v>675593</v>
      </c>
      <c r="H530" s="100">
        <v>1417259490</v>
      </c>
      <c r="I530" s="91" t="s">
        <v>18</v>
      </c>
      <c r="J530" s="90">
        <v>1026605</v>
      </c>
      <c r="K530" s="91" t="s">
        <v>34</v>
      </c>
      <c r="L530" s="91" t="s">
        <v>35</v>
      </c>
      <c r="M530" s="92">
        <v>11655</v>
      </c>
      <c r="N530" s="92">
        <v>28767</v>
      </c>
      <c r="O530" s="93">
        <v>0.4051517363645844</v>
      </c>
      <c r="P530" s="101">
        <f t="shared" si="88"/>
        <v>11655</v>
      </c>
      <c r="Q530" s="102">
        <f t="shared" si="89"/>
        <v>9.4671910571673392E-4</v>
      </c>
      <c r="R530" s="103">
        <f t="shared" si="90"/>
        <v>6.8606709872318767E-4</v>
      </c>
      <c r="S530" s="104">
        <f t="shared" si="91"/>
        <v>458784.81</v>
      </c>
      <c r="T530" s="105">
        <f t="shared" si="92"/>
        <v>109639.01</v>
      </c>
      <c r="U530" s="105">
        <f t="shared" si="93"/>
        <v>164458.51999999999</v>
      </c>
      <c r="V530" s="105">
        <f t="shared" si="94"/>
        <v>166622.56</v>
      </c>
      <c r="W530" s="106">
        <f t="shared" si="95"/>
        <v>899504.89999999991</v>
      </c>
      <c r="X530" s="96"/>
      <c r="Y530" s="107">
        <f t="shared" si="96"/>
        <v>225221.64</v>
      </c>
      <c r="Z530" s="107">
        <f t="shared" si="97"/>
        <v>225221.64</v>
      </c>
      <c r="AA530" s="107">
        <f t="shared" si="98"/>
        <v>450443.28</v>
      </c>
    </row>
    <row r="531" spans="1:27" s="18" customFormat="1" ht="26.1" customHeight="1" x14ac:dyDescent="0.2">
      <c r="A531" s="90">
        <v>5168</v>
      </c>
      <c r="B531" s="90" t="s">
        <v>976</v>
      </c>
      <c r="C531" s="90" t="s">
        <v>977</v>
      </c>
      <c r="D531" s="90" t="s">
        <v>19</v>
      </c>
      <c r="E531" s="90" t="s">
        <v>532</v>
      </c>
      <c r="F531" s="100" t="s">
        <v>532</v>
      </c>
      <c r="G531" s="100">
        <v>455935</v>
      </c>
      <c r="H531" s="100">
        <v>1124352901</v>
      </c>
      <c r="I531" s="91" t="s">
        <v>18</v>
      </c>
      <c r="J531" s="90">
        <v>1017850</v>
      </c>
      <c r="K531" s="91" t="s">
        <v>16</v>
      </c>
      <c r="L531" s="91" t="s">
        <v>17</v>
      </c>
      <c r="M531" s="92">
        <v>24960</v>
      </c>
      <c r="N531" s="92">
        <v>31313</v>
      </c>
      <c r="O531" s="93">
        <v>0.79711302015137486</v>
      </c>
      <c r="P531" s="101">
        <f t="shared" si="88"/>
        <v>24960</v>
      </c>
      <c r="Q531" s="102">
        <f t="shared" si="89"/>
        <v>0</v>
      </c>
      <c r="R531" s="103">
        <f t="shared" si="90"/>
        <v>1.4692608137392333E-3</v>
      </c>
      <c r="S531" s="104">
        <f t="shared" si="91"/>
        <v>0</v>
      </c>
      <c r="T531" s="105">
        <f t="shared" si="92"/>
        <v>234799.63</v>
      </c>
      <c r="U531" s="105">
        <f t="shared" si="93"/>
        <v>352199.45</v>
      </c>
      <c r="V531" s="105">
        <f t="shared" si="94"/>
        <v>0</v>
      </c>
      <c r="W531" s="106">
        <f t="shared" si="95"/>
        <v>586999.08000000007</v>
      </c>
      <c r="X531" s="96"/>
      <c r="Y531" s="107">
        <f t="shared" si="96"/>
        <v>0</v>
      </c>
      <c r="Z531" s="107">
        <f t="shared" si="97"/>
        <v>0</v>
      </c>
      <c r="AA531" s="107">
        <f t="shared" si="98"/>
        <v>0</v>
      </c>
    </row>
    <row r="532" spans="1:27" s="18" customFormat="1" ht="26.1" customHeight="1" x14ac:dyDescent="0.2">
      <c r="A532" s="90">
        <v>5170</v>
      </c>
      <c r="B532" s="90" t="s">
        <v>978</v>
      </c>
      <c r="C532" s="90" t="s">
        <v>49</v>
      </c>
      <c r="D532" s="90" t="s">
        <v>26</v>
      </c>
      <c r="E532" s="90" t="s">
        <v>38</v>
      </c>
      <c r="F532" s="100" t="s">
        <v>1545</v>
      </c>
      <c r="G532" s="100">
        <v>455965</v>
      </c>
      <c r="H532" s="100">
        <v>1396732939</v>
      </c>
      <c r="I532" s="91" t="s">
        <v>18</v>
      </c>
      <c r="J532" s="90">
        <v>1028620</v>
      </c>
      <c r="K532" s="91" t="s">
        <v>24</v>
      </c>
      <c r="L532" s="91" t="s">
        <v>25</v>
      </c>
      <c r="M532" s="92">
        <v>43603</v>
      </c>
      <c r="N532" s="92">
        <v>75226</v>
      </c>
      <c r="O532" s="93">
        <v>0.57962672480259481</v>
      </c>
      <c r="P532" s="101">
        <f t="shared" si="88"/>
        <v>43603</v>
      </c>
      <c r="Q532" s="102">
        <f t="shared" si="89"/>
        <v>3.5418097955012225E-3</v>
      </c>
      <c r="R532" s="103">
        <f t="shared" si="90"/>
        <v>2.5666738486166581E-3</v>
      </c>
      <c r="S532" s="104">
        <f t="shared" si="91"/>
        <v>1716378.74</v>
      </c>
      <c r="T532" s="105">
        <f t="shared" si="92"/>
        <v>410175.01</v>
      </c>
      <c r="U532" s="105">
        <f t="shared" si="93"/>
        <v>615262.52</v>
      </c>
      <c r="V532" s="105">
        <f t="shared" si="94"/>
        <v>623358.52</v>
      </c>
      <c r="W532" s="106">
        <f t="shared" si="95"/>
        <v>3365174.79</v>
      </c>
      <c r="X532" s="96"/>
      <c r="Y532" s="107">
        <f t="shared" si="96"/>
        <v>842585.92</v>
      </c>
      <c r="Z532" s="107">
        <f t="shared" si="97"/>
        <v>842585.92</v>
      </c>
      <c r="AA532" s="107">
        <f t="shared" si="98"/>
        <v>1685171.84</v>
      </c>
    </row>
    <row r="533" spans="1:27" s="18" customFormat="1" ht="26.1" customHeight="1" x14ac:dyDescent="0.2">
      <c r="A533" s="90">
        <v>5173</v>
      </c>
      <c r="B533" s="90" t="s">
        <v>979</v>
      </c>
      <c r="C533" s="90" t="s">
        <v>211</v>
      </c>
      <c r="D533" s="90" t="s">
        <v>26</v>
      </c>
      <c r="E533" s="90" t="s">
        <v>980</v>
      </c>
      <c r="F533" s="100" t="s">
        <v>1545</v>
      </c>
      <c r="G533" s="100">
        <v>455737</v>
      </c>
      <c r="H533" s="100">
        <v>1447403118</v>
      </c>
      <c r="I533" s="91" t="s">
        <v>18</v>
      </c>
      <c r="J533" s="90">
        <v>1016458</v>
      </c>
      <c r="K533" s="91" t="s">
        <v>24</v>
      </c>
      <c r="L533" s="91" t="s">
        <v>25</v>
      </c>
      <c r="M533" s="92">
        <v>11548</v>
      </c>
      <c r="N533" s="92">
        <v>16459</v>
      </c>
      <c r="O533" s="93">
        <v>0.70162221277112824</v>
      </c>
      <c r="P533" s="101">
        <f t="shared" si="88"/>
        <v>11548</v>
      </c>
      <c r="Q533" s="102">
        <f t="shared" si="89"/>
        <v>9.3802764760333274E-4</v>
      </c>
      <c r="R533" s="103">
        <f t="shared" si="90"/>
        <v>6.7976858481813562E-4</v>
      </c>
      <c r="S533" s="104">
        <f t="shared" si="91"/>
        <v>454572.89</v>
      </c>
      <c r="T533" s="105">
        <f t="shared" si="92"/>
        <v>108632.46</v>
      </c>
      <c r="U533" s="105">
        <f t="shared" si="93"/>
        <v>162948.69</v>
      </c>
      <c r="V533" s="105">
        <f t="shared" si="94"/>
        <v>165092.87</v>
      </c>
      <c r="W533" s="106">
        <f t="shared" si="95"/>
        <v>891246.91</v>
      </c>
      <c r="X533" s="96"/>
      <c r="Y533" s="107">
        <f t="shared" si="96"/>
        <v>223153.96</v>
      </c>
      <c r="Z533" s="107">
        <f t="shared" si="97"/>
        <v>223153.96</v>
      </c>
      <c r="AA533" s="107">
        <f t="shared" si="98"/>
        <v>446307.92</v>
      </c>
    </row>
    <row r="534" spans="1:27" s="18" customFormat="1" ht="26.1" customHeight="1" x14ac:dyDescent="0.2">
      <c r="A534" s="90">
        <v>5175</v>
      </c>
      <c r="B534" s="90" t="s">
        <v>981</v>
      </c>
      <c r="C534" s="90" t="s">
        <v>42</v>
      </c>
      <c r="D534" s="90" t="s">
        <v>26</v>
      </c>
      <c r="E534" s="90" t="s">
        <v>267</v>
      </c>
      <c r="F534" s="100" t="s">
        <v>29</v>
      </c>
      <c r="G534" s="100">
        <v>675323</v>
      </c>
      <c r="H534" s="100">
        <v>1578048435</v>
      </c>
      <c r="I534" s="91" t="s">
        <v>18</v>
      </c>
      <c r="J534" s="90">
        <v>1030247</v>
      </c>
      <c r="K534" s="91" t="s">
        <v>16</v>
      </c>
      <c r="L534" s="91" t="s">
        <v>17</v>
      </c>
      <c r="M534" s="92">
        <v>10149</v>
      </c>
      <c r="N534" s="92">
        <v>31406</v>
      </c>
      <c r="O534" s="93">
        <v>0.32315481118257655</v>
      </c>
      <c r="P534" s="101">
        <f t="shared" si="88"/>
        <v>10149</v>
      </c>
      <c r="Q534" s="102">
        <f t="shared" si="89"/>
        <v>8.243888634851251E-4</v>
      </c>
      <c r="R534" s="103">
        <f t="shared" si="90"/>
        <v>5.9741698712497912E-4</v>
      </c>
      <c r="S534" s="104">
        <f t="shared" si="91"/>
        <v>399502.97</v>
      </c>
      <c r="T534" s="105">
        <f t="shared" si="92"/>
        <v>95472.01</v>
      </c>
      <c r="U534" s="105">
        <f t="shared" si="93"/>
        <v>143208.01999999999</v>
      </c>
      <c r="V534" s="105">
        <f t="shared" si="94"/>
        <v>145092.44</v>
      </c>
      <c r="W534" s="106">
        <f t="shared" si="95"/>
        <v>783275.44</v>
      </c>
      <c r="X534" s="96"/>
      <c r="Y534" s="107">
        <f t="shared" si="96"/>
        <v>196119.64</v>
      </c>
      <c r="Z534" s="107">
        <f t="shared" si="97"/>
        <v>196119.64</v>
      </c>
      <c r="AA534" s="107">
        <f t="shared" si="98"/>
        <v>392239.28</v>
      </c>
    </row>
    <row r="535" spans="1:27" s="18" customFormat="1" ht="26.1" customHeight="1" x14ac:dyDescent="0.2">
      <c r="A535" s="90">
        <v>5176</v>
      </c>
      <c r="B535" s="90" t="s">
        <v>982</v>
      </c>
      <c r="C535" s="90" t="s">
        <v>419</v>
      </c>
      <c r="D535" s="90" t="s">
        <v>26</v>
      </c>
      <c r="E535" s="90" t="s">
        <v>983</v>
      </c>
      <c r="F535" s="100" t="s">
        <v>1545</v>
      </c>
      <c r="G535" s="100">
        <v>497</v>
      </c>
      <c r="H535" s="100">
        <v>1528059433</v>
      </c>
      <c r="I535" s="91" t="s">
        <v>18</v>
      </c>
      <c r="J535" s="90">
        <v>517601</v>
      </c>
      <c r="K535" s="91" t="s">
        <v>52</v>
      </c>
      <c r="L535" s="91" t="s">
        <v>53</v>
      </c>
      <c r="M535" s="92">
        <v>9531</v>
      </c>
      <c r="N535" s="92">
        <v>20060</v>
      </c>
      <c r="O535" s="93">
        <v>0.47512462612163509</v>
      </c>
      <c r="P535" s="101">
        <f t="shared" si="88"/>
        <v>9531</v>
      </c>
      <c r="Q535" s="102">
        <f t="shared" si="89"/>
        <v>7.7418960073669595E-4</v>
      </c>
      <c r="R535" s="103">
        <f t="shared" si="90"/>
        <v>5.6103865447710861E-4</v>
      </c>
      <c r="S535" s="104">
        <f t="shared" si="91"/>
        <v>375176.15</v>
      </c>
      <c r="T535" s="105">
        <f t="shared" si="92"/>
        <v>89658.47</v>
      </c>
      <c r="U535" s="105">
        <f t="shared" si="93"/>
        <v>134487.70000000001</v>
      </c>
      <c r="V535" s="105">
        <f t="shared" si="94"/>
        <v>136257.37</v>
      </c>
      <c r="W535" s="106">
        <f t="shared" si="95"/>
        <v>735579.69000000006</v>
      </c>
      <c r="X535" s="96"/>
      <c r="Y535" s="107">
        <f t="shared" si="96"/>
        <v>184177.38</v>
      </c>
      <c r="Z535" s="107">
        <f t="shared" si="97"/>
        <v>184177.38</v>
      </c>
      <c r="AA535" s="107">
        <f t="shared" si="98"/>
        <v>368354.76</v>
      </c>
    </row>
    <row r="536" spans="1:27" s="18" customFormat="1" ht="26.1" customHeight="1" x14ac:dyDescent="0.2">
      <c r="A536" s="90">
        <v>5179</v>
      </c>
      <c r="B536" s="90" t="s">
        <v>984</v>
      </c>
      <c r="C536" s="90" t="s">
        <v>985</v>
      </c>
      <c r="D536" s="90" t="s">
        <v>19</v>
      </c>
      <c r="E536" s="90" t="s">
        <v>39</v>
      </c>
      <c r="F536" s="100" t="s">
        <v>39</v>
      </c>
      <c r="G536" s="100">
        <v>455560</v>
      </c>
      <c r="H536" s="100">
        <v>1154657583</v>
      </c>
      <c r="I536" s="91" t="s">
        <v>18</v>
      </c>
      <c r="J536" s="90">
        <v>1017864</v>
      </c>
      <c r="K536" s="91" t="s">
        <v>16</v>
      </c>
      <c r="L536" s="91" t="s">
        <v>17</v>
      </c>
      <c r="M536" s="92">
        <v>21895</v>
      </c>
      <c r="N536" s="92">
        <v>26845</v>
      </c>
      <c r="O536" s="93">
        <v>0.81560812069286648</v>
      </c>
      <c r="P536" s="101">
        <f t="shared" si="88"/>
        <v>21895</v>
      </c>
      <c r="Q536" s="102">
        <f t="shared" si="89"/>
        <v>0</v>
      </c>
      <c r="R536" s="103">
        <f t="shared" si="90"/>
        <v>1.2888407658982577E-3</v>
      </c>
      <c r="S536" s="104">
        <f t="shared" si="91"/>
        <v>0</v>
      </c>
      <c r="T536" s="105">
        <f t="shared" si="92"/>
        <v>205967.07</v>
      </c>
      <c r="U536" s="105">
        <f t="shared" si="93"/>
        <v>308950.59999999998</v>
      </c>
      <c r="V536" s="105">
        <f t="shared" si="94"/>
        <v>0</v>
      </c>
      <c r="W536" s="106">
        <f t="shared" si="95"/>
        <v>514917.67</v>
      </c>
      <c r="X536" s="96"/>
      <c r="Y536" s="107">
        <f t="shared" si="96"/>
        <v>0</v>
      </c>
      <c r="Z536" s="107">
        <f t="shared" si="97"/>
        <v>0</v>
      </c>
      <c r="AA536" s="107">
        <f t="shared" si="98"/>
        <v>0</v>
      </c>
    </row>
    <row r="537" spans="1:27" s="18" customFormat="1" ht="26.1" customHeight="1" x14ac:dyDescent="0.2">
      <c r="A537" s="90">
        <v>5181</v>
      </c>
      <c r="B537" s="90" t="s">
        <v>986</v>
      </c>
      <c r="C537" s="90" t="s">
        <v>987</v>
      </c>
      <c r="D537" s="90" t="s">
        <v>19</v>
      </c>
      <c r="E537" s="90" t="s">
        <v>59</v>
      </c>
      <c r="F537" s="100" t="s">
        <v>1547</v>
      </c>
      <c r="G537" s="100">
        <v>675289</v>
      </c>
      <c r="H537" s="100">
        <v>1518413731</v>
      </c>
      <c r="I537" s="91" t="s">
        <v>18</v>
      </c>
      <c r="J537" s="90">
        <v>1028176</v>
      </c>
      <c r="K537" s="91" t="s">
        <v>16</v>
      </c>
      <c r="L537" s="91" t="s">
        <v>988</v>
      </c>
      <c r="M537" s="92">
        <v>10115</v>
      </c>
      <c r="N537" s="92">
        <v>13093</v>
      </c>
      <c r="O537" s="93">
        <v>0.77255021767356602</v>
      </c>
      <c r="P537" s="101">
        <f t="shared" si="88"/>
        <v>17497.511848341233</v>
      </c>
      <c r="Q537" s="102">
        <f t="shared" si="89"/>
        <v>0</v>
      </c>
      <c r="R537" s="103">
        <f t="shared" si="90"/>
        <v>1.0299843147718636E-3</v>
      </c>
      <c r="S537" s="104">
        <f t="shared" si="91"/>
        <v>0</v>
      </c>
      <c r="T537" s="105">
        <f t="shared" si="92"/>
        <v>164599.73000000001</v>
      </c>
      <c r="U537" s="105">
        <f t="shared" si="93"/>
        <v>246899.6</v>
      </c>
      <c r="V537" s="105">
        <f t="shared" si="94"/>
        <v>0</v>
      </c>
      <c r="W537" s="106">
        <f t="shared" si="95"/>
        <v>411499.33</v>
      </c>
      <c r="X537" s="96"/>
      <c r="Y537" s="107">
        <f t="shared" si="96"/>
        <v>0</v>
      </c>
      <c r="Z537" s="107">
        <f t="shared" si="97"/>
        <v>0</v>
      </c>
      <c r="AA537" s="107">
        <f t="shared" si="98"/>
        <v>0</v>
      </c>
    </row>
    <row r="538" spans="1:27" s="18" customFormat="1" ht="26.1" customHeight="1" x14ac:dyDescent="0.2">
      <c r="A538" s="90">
        <v>5182</v>
      </c>
      <c r="B538" s="90" t="s">
        <v>989</v>
      </c>
      <c r="C538" s="84" t="s">
        <v>179</v>
      </c>
      <c r="D538" s="84" t="s">
        <v>26</v>
      </c>
      <c r="E538" s="90" t="s">
        <v>62</v>
      </c>
      <c r="F538" s="100" t="s">
        <v>1547</v>
      </c>
      <c r="G538" s="100">
        <v>675966</v>
      </c>
      <c r="H538" s="100">
        <v>1639569734</v>
      </c>
      <c r="I538" s="91" t="s">
        <v>18</v>
      </c>
      <c r="J538" s="90">
        <v>1026860</v>
      </c>
      <c r="K538" s="91" t="s">
        <v>24</v>
      </c>
      <c r="L538" s="91" t="s">
        <v>25</v>
      </c>
      <c r="M538" s="92">
        <v>21494</v>
      </c>
      <c r="N538" s="92">
        <v>33154</v>
      </c>
      <c r="O538" s="93">
        <v>0.64830789648307896</v>
      </c>
      <c r="P538" s="101">
        <f t="shared" si="88"/>
        <v>21494</v>
      </c>
      <c r="Q538" s="102">
        <f t="shared" si="89"/>
        <v>1.7459271092471454E-3</v>
      </c>
      <c r="R538" s="103">
        <f t="shared" si="90"/>
        <v>1.2652360549082965E-3</v>
      </c>
      <c r="S538" s="104">
        <f t="shared" si="91"/>
        <v>846085.01</v>
      </c>
      <c r="T538" s="105">
        <f t="shared" si="92"/>
        <v>202194.84</v>
      </c>
      <c r="U538" s="105">
        <f t="shared" si="93"/>
        <v>303292.27</v>
      </c>
      <c r="V538" s="105">
        <f t="shared" si="94"/>
        <v>307283.17</v>
      </c>
      <c r="W538" s="106">
        <f t="shared" si="95"/>
        <v>1658855.29</v>
      </c>
      <c r="X538" s="96"/>
      <c r="Y538" s="107">
        <f t="shared" si="96"/>
        <v>415350.82</v>
      </c>
      <c r="Z538" s="107">
        <f t="shared" si="97"/>
        <v>415350.82</v>
      </c>
      <c r="AA538" s="107">
        <f t="shared" si="98"/>
        <v>830701.64</v>
      </c>
    </row>
    <row r="539" spans="1:27" s="18" customFormat="1" ht="26.1" customHeight="1" x14ac:dyDescent="0.2">
      <c r="A539" s="90">
        <v>5183</v>
      </c>
      <c r="B539" s="90" t="s">
        <v>990</v>
      </c>
      <c r="C539" s="90" t="s">
        <v>991</v>
      </c>
      <c r="D539" s="90" t="s">
        <v>26</v>
      </c>
      <c r="E539" s="90" t="s">
        <v>84</v>
      </c>
      <c r="F539" s="100" t="s">
        <v>36</v>
      </c>
      <c r="G539" s="100">
        <v>675904</v>
      </c>
      <c r="H539" s="100">
        <v>1518357680</v>
      </c>
      <c r="I539" s="91" t="s">
        <v>18</v>
      </c>
      <c r="J539" s="90">
        <v>1026679</v>
      </c>
      <c r="K539" s="91" t="s">
        <v>52</v>
      </c>
      <c r="L539" s="91" t="s">
        <v>53</v>
      </c>
      <c r="M539" s="92">
        <v>10465</v>
      </c>
      <c r="N539" s="92">
        <v>24345</v>
      </c>
      <c r="O539" s="93">
        <v>0.42986239474224686</v>
      </c>
      <c r="P539" s="101">
        <f t="shared" si="88"/>
        <v>10465</v>
      </c>
      <c r="Q539" s="102">
        <f t="shared" si="89"/>
        <v>8.5005709492283314E-4</v>
      </c>
      <c r="R539" s="103">
        <f t="shared" si="90"/>
        <v>6.1601820576045975E-4</v>
      </c>
      <c r="S539" s="104">
        <f t="shared" si="91"/>
        <v>411941.92</v>
      </c>
      <c r="T539" s="105">
        <f t="shared" si="92"/>
        <v>98444.64</v>
      </c>
      <c r="U539" s="105">
        <f t="shared" si="93"/>
        <v>147666.96</v>
      </c>
      <c r="V539" s="105">
        <f t="shared" si="94"/>
        <v>149610.04999999999</v>
      </c>
      <c r="W539" s="106">
        <f t="shared" si="95"/>
        <v>807663.57000000007</v>
      </c>
      <c r="X539" s="96"/>
      <c r="Y539" s="107">
        <f t="shared" si="96"/>
        <v>202226.03</v>
      </c>
      <c r="Z539" s="107">
        <f t="shared" si="97"/>
        <v>202226.03</v>
      </c>
      <c r="AA539" s="107">
        <f t="shared" si="98"/>
        <v>404452.06</v>
      </c>
    </row>
    <row r="540" spans="1:27" s="18" customFormat="1" ht="26.1" customHeight="1" x14ac:dyDescent="0.2">
      <c r="A540" s="90">
        <v>5185</v>
      </c>
      <c r="B540" s="90" t="s">
        <v>992</v>
      </c>
      <c r="C540" s="90" t="s">
        <v>993</v>
      </c>
      <c r="D540" s="90" t="s">
        <v>19</v>
      </c>
      <c r="E540" s="90" t="s">
        <v>348</v>
      </c>
      <c r="F540" s="100" t="s">
        <v>37</v>
      </c>
      <c r="G540" s="100">
        <v>675748</v>
      </c>
      <c r="H540" s="100">
        <v>1932793742</v>
      </c>
      <c r="I540" s="91" t="s">
        <v>18</v>
      </c>
      <c r="J540" s="90">
        <v>1014479</v>
      </c>
      <c r="K540" s="91" t="s">
        <v>24</v>
      </c>
      <c r="L540" s="91" t="s">
        <v>25</v>
      </c>
      <c r="M540" s="92">
        <v>28565</v>
      </c>
      <c r="N540" s="92">
        <v>41252</v>
      </c>
      <c r="O540" s="93">
        <v>0.69245127508969262</v>
      </c>
      <c r="P540" s="101">
        <f t="shared" si="88"/>
        <v>28565.000000000004</v>
      </c>
      <c r="Q540" s="102">
        <f t="shared" si="89"/>
        <v>0</v>
      </c>
      <c r="R540" s="103">
        <f t="shared" si="90"/>
        <v>1.6814677541851443E-3</v>
      </c>
      <c r="S540" s="104">
        <f t="shared" si="91"/>
        <v>0</v>
      </c>
      <c r="T540" s="105">
        <f t="shared" si="92"/>
        <v>268712</v>
      </c>
      <c r="U540" s="105">
        <f t="shared" si="93"/>
        <v>403068</v>
      </c>
      <c r="V540" s="105">
        <f t="shared" si="94"/>
        <v>0</v>
      </c>
      <c r="W540" s="106">
        <f t="shared" si="95"/>
        <v>671780</v>
      </c>
      <c r="X540" s="96"/>
      <c r="Y540" s="107">
        <f t="shared" si="96"/>
        <v>0</v>
      </c>
      <c r="Z540" s="107">
        <f t="shared" si="97"/>
        <v>0</v>
      </c>
      <c r="AA540" s="107">
        <f t="shared" si="98"/>
        <v>0</v>
      </c>
    </row>
    <row r="541" spans="1:27" s="18" customFormat="1" ht="26.1" customHeight="1" x14ac:dyDescent="0.2">
      <c r="A541" s="90">
        <v>5186</v>
      </c>
      <c r="B541" s="90" t="s">
        <v>994</v>
      </c>
      <c r="C541" s="90" t="s">
        <v>545</v>
      </c>
      <c r="D541" s="90" t="s">
        <v>26</v>
      </c>
      <c r="E541" s="90" t="s">
        <v>59</v>
      </c>
      <c r="F541" s="100" t="s">
        <v>1547</v>
      </c>
      <c r="G541" s="100">
        <v>455485</v>
      </c>
      <c r="H541" s="100">
        <v>1922044106</v>
      </c>
      <c r="I541" s="91" t="s">
        <v>18</v>
      </c>
      <c r="J541" s="90">
        <v>1025945</v>
      </c>
      <c r="K541" s="91" t="s">
        <v>52</v>
      </c>
      <c r="L541" s="91" t="s">
        <v>53</v>
      </c>
      <c r="M541" s="92">
        <v>20355</v>
      </c>
      <c r="N541" s="92">
        <v>32751</v>
      </c>
      <c r="O541" s="93">
        <v>0.62150774022167266</v>
      </c>
      <c r="P541" s="101">
        <f t="shared" si="88"/>
        <v>20355</v>
      </c>
      <c r="Q541" s="102">
        <f t="shared" si="89"/>
        <v>1.6534077560586974E-3</v>
      </c>
      <c r="R541" s="103">
        <f t="shared" si="90"/>
        <v>1.198189257358257E-3</v>
      </c>
      <c r="S541" s="104">
        <f t="shared" si="91"/>
        <v>801249.67</v>
      </c>
      <c r="T541" s="105">
        <f t="shared" si="92"/>
        <v>191480.23</v>
      </c>
      <c r="U541" s="105">
        <f t="shared" si="93"/>
        <v>287220.34000000003</v>
      </c>
      <c r="V541" s="105">
        <f t="shared" si="94"/>
        <v>290999.77</v>
      </c>
      <c r="W541" s="106">
        <f t="shared" si="95"/>
        <v>1570950.01</v>
      </c>
      <c r="X541" s="96"/>
      <c r="Y541" s="107">
        <f t="shared" si="96"/>
        <v>393340.74</v>
      </c>
      <c r="Z541" s="107">
        <f t="shared" si="97"/>
        <v>393340.74</v>
      </c>
      <c r="AA541" s="107">
        <f t="shared" si="98"/>
        <v>786681.48</v>
      </c>
    </row>
    <row r="542" spans="1:27" s="18" customFormat="1" ht="26.1" customHeight="1" x14ac:dyDescent="0.2">
      <c r="A542" s="90">
        <v>5187</v>
      </c>
      <c r="B542" s="90" t="s">
        <v>995</v>
      </c>
      <c r="C542" s="90" t="s">
        <v>996</v>
      </c>
      <c r="D542" s="90" t="s">
        <v>26</v>
      </c>
      <c r="E542" s="90" t="s">
        <v>997</v>
      </c>
      <c r="F542" s="100" t="s">
        <v>1545</v>
      </c>
      <c r="G542" s="100">
        <v>94</v>
      </c>
      <c r="H542" s="100">
        <v>1659336840</v>
      </c>
      <c r="I542" s="91" t="s">
        <v>18</v>
      </c>
      <c r="J542" s="90">
        <v>518701</v>
      </c>
      <c r="K542" s="91" t="s">
        <v>52</v>
      </c>
      <c r="L542" s="91" t="s">
        <v>53</v>
      </c>
      <c r="M542" s="92">
        <v>7079</v>
      </c>
      <c r="N542" s="92">
        <v>12922</v>
      </c>
      <c r="O542" s="93">
        <v>0.5478254140225971</v>
      </c>
      <c r="P542" s="101">
        <f t="shared" si="88"/>
        <v>7079</v>
      </c>
      <c r="Q542" s="102">
        <f t="shared" si="89"/>
        <v>5.7501712135296092E-4</v>
      </c>
      <c r="R542" s="103">
        <f t="shared" si="90"/>
        <v>4.167026162043282E-4</v>
      </c>
      <c r="S542" s="104">
        <f t="shared" si="91"/>
        <v>278656.17</v>
      </c>
      <c r="T542" s="105">
        <f t="shared" si="92"/>
        <v>66592.41</v>
      </c>
      <c r="U542" s="105">
        <f t="shared" si="93"/>
        <v>99888.62</v>
      </c>
      <c r="V542" s="105">
        <f t="shared" si="94"/>
        <v>101203.01</v>
      </c>
      <c r="W542" s="106">
        <f t="shared" si="95"/>
        <v>546340.21</v>
      </c>
      <c r="X542" s="96"/>
      <c r="Y542" s="107">
        <f t="shared" si="96"/>
        <v>136794.85</v>
      </c>
      <c r="Z542" s="107">
        <f t="shared" si="97"/>
        <v>136794.85</v>
      </c>
      <c r="AA542" s="107">
        <f t="shared" si="98"/>
        <v>273589.7</v>
      </c>
    </row>
    <row r="543" spans="1:27" s="18" customFormat="1" ht="26.1" customHeight="1" x14ac:dyDescent="0.2">
      <c r="A543" s="90">
        <v>5188</v>
      </c>
      <c r="B543" s="90" t="s">
        <v>998</v>
      </c>
      <c r="C543" s="90" t="s">
        <v>231</v>
      </c>
      <c r="D543" s="90" t="s">
        <v>26</v>
      </c>
      <c r="E543" s="90" t="s">
        <v>21</v>
      </c>
      <c r="F543" s="100" t="s">
        <v>21</v>
      </c>
      <c r="G543" s="100">
        <v>455733</v>
      </c>
      <c r="H543" s="100">
        <v>195709131</v>
      </c>
      <c r="I543" s="91" t="s">
        <v>18</v>
      </c>
      <c r="J543" s="90">
        <v>1028655</v>
      </c>
      <c r="K543" s="91" t="s">
        <v>16</v>
      </c>
      <c r="L543" s="91" t="s">
        <v>17</v>
      </c>
      <c r="M543" s="92">
        <v>28001</v>
      </c>
      <c r="N543" s="92">
        <v>34155</v>
      </c>
      <c r="O543" s="93">
        <v>0.81982140243009805</v>
      </c>
      <c r="P543" s="101">
        <f t="shared" si="88"/>
        <v>28001</v>
      </c>
      <c r="Q543" s="102">
        <f t="shared" si="89"/>
        <v>2.2744814825546348E-3</v>
      </c>
      <c r="R543" s="103">
        <f t="shared" si="90"/>
        <v>1.6482681107977673E-3</v>
      </c>
      <c r="S543" s="104">
        <f t="shared" si="91"/>
        <v>1102225.1000000001</v>
      </c>
      <c r="T543" s="105">
        <f t="shared" si="92"/>
        <v>263406.43</v>
      </c>
      <c r="U543" s="105">
        <f t="shared" si="93"/>
        <v>395109.65</v>
      </c>
      <c r="V543" s="105">
        <f t="shared" si="94"/>
        <v>400308.74</v>
      </c>
      <c r="W543" s="106">
        <f t="shared" si="95"/>
        <v>2161049.92</v>
      </c>
      <c r="X543" s="96"/>
      <c r="Y543" s="107">
        <f t="shared" si="96"/>
        <v>541092.31999999995</v>
      </c>
      <c r="Z543" s="107">
        <f t="shared" si="97"/>
        <v>541092.31999999995</v>
      </c>
      <c r="AA543" s="107">
        <f t="shared" si="98"/>
        <v>1082184.6399999999</v>
      </c>
    </row>
    <row r="544" spans="1:27" s="18" customFormat="1" ht="26.1" customHeight="1" x14ac:dyDescent="0.2">
      <c r="A544" s="90">
        <v>5191</v>
      </c>
      <c r="B544" s="90" t="s">
        <v>999</v>
      </c>
      <c r="C544" s="90" t="s">
        <v>1000</v>
      </c>
      <c r="D544" s="90" t="s">
        <v>19</v>
      </c>
      <c r="E544" s="90" t="s">
        <v>47</v>
      </c>
      <c r="F544" s="100" t="s">
        <v>47</v>
      </c>
      <c r="G544" s="100">
        <v>675923</v>
      </c>
      <c r="H544" s="100">
        <v>1740372952</v>
      </c>
      <c r="I544" s="91" t="s">
        <v>18</v>
      </c>
      <c r="J544" s="90">
        <v>519101</v>
      </c>
      <c r="K544" s="91" t="s">
        <v>34</v>
      </c>
      <c r="L544" s="91" t="s">
        <v>35</v>
      </c>
      <c r="M544" s="92">
        <v>23282</v>
      </c>
      <c r="N544" s="92">
        <v>30050</v>
      </c>
      <c r="O544" s="93">
        <v>0.77477537437603994</v>
      </c>
      <c r="P544" s="101">
        <f t="shared" si="88"/>
        <v>23282</v>
      </c>
      <c r="Q544" s="102">
        <f t="shared" si="89"/>
        <v>0</v>
      </c>
      <c r="R544" s="103">
        <f t="shared" si="90"/>
        <v>1.3704859882001934E-3</v>
      </c>
      <c r="S544" s="104">
        <f t="shared" si="91"/>
        <v>0</v>
      </c>
      <c r="T544" s="105">
        <f t="shared" si="92"/>
        <v>219014.62</v>
      </c>
      <c r="U544" s="105">
        <f t="shared" si="93"/>
        <v>328521.94</v>
      </c>
      <c r="V544" s="105">
        <f t="shared" si="94"/>
        <v>0</v>
      </c>
      <c r="W544" s="106">
        <f t="shared" si="95"/>
        <v>547536.56000000006</v>
      </c>
      <c r="X544" s="96"/>
      <c r="Y544" s="107">
        <f t="shared" si="96"/>
        <v>0</v>
      </c>
      <c r="Z544" s="107">
        <f t="shared" si="97"/>
        <v>0</v>
      </c>
      <c r="AA544" s="107">
        <f t="shared" si="98"/>
        <v>0</v>
      </c>
    </row>
    <row r="545" spans="1:27" s="18" customFormat="1" ht="26.1" customHeight="1" x14ac:dyDescent="0.2">
      <c r="A545" s="90">
        <v>5192</v>
      </c>
      <c r="B545" s="90" t="s">
        <v>1001</v>
      </c>
      <c r="C545" s="90" t="s">
        <v>95</v>
      </c>
      <c r="D545" s="90" t="s">
        <v>26</v>
      </c>
      <c r="E545" s="90" t="s">
        <v>835</v>
      </c>
      <c r="F545" s="100" t="s">
        <v>1547</v>
      </c>
      <c r="G545" s="100">
        <v>455532</v>
      </c>
      <c r="H545" s="100">
        <v>1851720452</v>
      </c>
      <c r="I545" s="91" t="s">
        <v>18</v>
      </c>
      <c r="J545" s="90">
        <v>1028742</v>
      </c>
      <c r="K545" s="91" t="s">
        <v>24</v>
      </c>
      <c r="L545" s="91" t="s">
        <v>25</v>
      </c>
      <c r="M545" s="92">
        <v>15774</v>
      </c>
      <c r="N545" s="92">
        <v>27653</v>
      </c>
      <c r="O545" s="93">
        <v>0.57042635518750229</v>
      </c>
      <c r="P545" s="101">
        <f t="shared" si="88"/>
        <v>15774</v>
      </c>
      <c r="Q545" s="102">
        <f t="shared" si="89"/>
        <v>1.281299628792429E-3</v>
      </c>
      <c r="R545" s="103">
        <f t="shared" si="90"/>
        <v>9.2853045175972219E-4</v>
      </c>
      <c r="S545" s="104">
        <f t="shared" si="91"/>
        <v>620924.21</v>
      </c>
      <c r="T545" s="105">
        <f t="shared" si="92"/>
        <v>148386.59</v>
      </c>
      <c r="U545" s="105">
        <f t="shared" si="93"/>
        <v>222579.89</v>
      </c>
      <c r="V545" s="105">
        <f t="shared" si="94"/>
        <v>225508.73</v>
      </c>
      <c r="W545" s="106">
        <f t="shared" si="95"/>
        <v>1217399.42</v>
      </c>
      <c r="X545" s="96"/>
      <c r="Y545" s="107">
        <f t="shared" si="96"/>
        <v>304817.34000000003</v>
      </c>
      <c r="Z545" s="107">
        <f t="shared" si="97"/>
        <v>304817.34000000003</v>
      </c>
      <c r="AA545" s="107">
        <f t="shared" si="98"/>
        <v>609634.68000000005</v>
      </c>
    </row>
    <row r="546" spans="1:27" s="18" customFormat="1" ht="26.1" customHeight="1" x14ac:dyDescent="0.2">
      <c r="A546" s="90">
        <v>5194</v>
      </c>
      <c r="B546" s="90" t="s">
        <v>1002</v>
      </c>
      <c r="C546" s="90" t="s">
        <v>55</v>
      </c>
      <c r="D546" s="90" t="s">
        <v>26</v>
      </c>
      <c r="E546" s="90" t="s">
        <v>68</v>
      </c>
      <c r="F546" s="100" t="s">
        <v>20</v>
      </c>
      <c r="G546" s="100">
        <v>675871</v>
      </c>
      <c r="H546" s="100">
        <v>1295322071</v>
      </c>
      <c r="I546" s="91" t="s">
        <v>46</v>
      </c>
      <c r="J546" s="90">
        <v>1025957</v>
      </c>
      <c r="K546" s="91">
        <v>43831</v>
      </c>
      <c r="L546" s="91">
        <v>44196</v>
      </c>
      <c r="M546" s="92">
        <v>6361</v>
      </c>
      <c r="N546" s="92">
        <v>11287</v>
      </c>
      <c r="O546" s="93">
        <v>0.56356870736245235</v>
      </c>
      <c r="P546" s="101">
        <f t="shared" si="88"/>
        <v>6361.0000000000009</v>
      </c>
      <c r="Q546" s="102">
        <f t="shared" si="89"/>
        <v>5.1669500055462423E-4</v>
      </c>
      <c r="R546" s="103">
        <f t="shared" si="90"/>
        <v>3.744378219629513E-4</v>
      </c>
      <c r="S546" s="104">
        <f t="shared" si="91"/>
        <v>250392.98</v>
      </c>
      <c r="T546" s="105">
        <f t="shared" si="92"/>
        <v>59838.16</v>
      </c>
      <c r="U546" s="105">
        <f t="shared" si="93"/>
        <v>89757.24</v>
      </c>
      <c r="V546" s="105">
        <f t="shared" si="94"/>
        <v>90938.32</v>
      </c>
      <c r="W546" s="106">
        <f t="shared" si="95"/>
        <v>490926.7</v>
      </c>
      <c r="X546" s="96"/>
      <c r="Y546" s="107">
        <f t="shared" si="96"/>
        <v>122920.19</v>
      </c>
      <c r="Z546" s="107">
        <f t="shared" si="97"/>
        <v>122920.19</v>
      </c>
      <c r="AA546" s="107">
        <f t="shared" si="98"/>
        <v>245840.38</v>
      </c>
    </row>
    <row r="547" spans="1:27" s="18" customFormat="1" ht="26.1" customHeight="1" x14ac:dyDescent="0.2">
      <c r="A547" s="90">
        <v>5195</v>
      </c>
      <c r="B547" s="90" t="s">
        <v>1003</v>
      </c>
      <c r="C547" s="90" t="s">
        <v>474</v>
      </c>
      <c r="D547" s="90" t="s">
        <v>26</v>
      </c>
      <c r="E547" s="90" t="s">
        <v>190</v>
      </c>
      <c r="F547" s="100" t="s">
        <v>1547</v>
      </c>
      <c r="G547" s="100">
        <v>675729</v>
      </c>
      <c r="H547" s="100">
        <v>1831192368</v>
      </c>
      <c r="I547" s="91" t="s">
        <v>18</v>
      </c>
      <c r="J547" s="90">
        <v>1028758</v>
      </c>
      <c r="K547" s="91" t="s">
        <v>34</v>
      </c>
      <c r="L547" s="91" t="s">
        <v>35</v>
      </c>
      <c r="M547" s="92">
        <v>11649</v>
      </c>
      <c r="N547" s="92">
        <v>18553</v>
      </c>
      <c r="O547" s="93">
        <v>0.62787689322481544</v>
      </c>
      <c r="P547" s="101">
        <f t="shared" si="88"/>
        <v>11649</v>
      </c>
      <c r="Q547" s="102">
        <f t="shared" si="89"/>
        <v>9.4623173423373952E-4</v>
      </c>
      <c r="R547" s="103">
        <f t="shared" si="90"/>
        <v>6.8571391102757728E-4</v>
      </c>
      <c r="S547" s="104">
        <f t="shared" si="91"/>
        <v>458548.63</v>
      </c>
      <c r="T547" s="105">
        <f t="shared" si="92"/>
        <v>109582.57</v>
      </c>
      <c r="U547" s="105">
        <f t="shared" si="93"/>
        <v>164373.85</v>
      </c>
      <c r="V547" s="105">
        <f t="shared" si="94"/>
        <v>166536.79</v>
      </c>
      <c r="W547" s="106">
        <f t="shared" si="95"/>
        <v>899041.84</v>
      </c>
      <c r="X547" s="96"/>
      <c r="Y547" s="107">
        <f t="shared" si="96"/>
        <v>225105.69</v>
      </c>
      <c r="Z547" s="107">
        <f t="shared" si="97"/>
        <v>225105.69</v>
      </c>
      <c r="AA547" s="107">
        <f t="shared" si="98"/>
        <v>450211.38</v>
      </c>
    </row>
    <row r="548" spans="1:27" s="18" customFormat="1" ht="26.1" customHeight="1" x14ac:dyDescent="0.2">
      <c r="A548" s="90">
        <v>5196</v>
      </c>
      <c r="B548" s="90" t="s">
        <v>1004</v>
      </c>
      <c r="C548" s="90" t="s">
        <v>51</v>
      </c>
      <c r="D548" s="90" t="s">
        <v>26</v>
      </c>
      <c r="E548" s="90" t="s">
        <v>29</v>
      </c>
      <c r="F548" s="100" t="s">
        <v>29</v>
      </c>
      <c r="G548" s="100">
        <v>455703</v>
      </c>
      <c r="H548" s="100">
        <v>1053511980</v>
      </c>
      <c r="I548" s="91" t="s">
        <v>18</v>
      </c>
      <c r="J548" s="90">
        <v>1015231</v>
      </c>
      <c r="K548" s="91" t="s">
        <v>16</v>
      </c>
      <c r="L548" s="91" t="s">
        <v>17</v>
      </c>
      <c r="M548" s="92">
        <v>22462</v>
      </c>
      <c r="N548" s="92">
        <v>32771</v>
      </c>
      <c r="O548" s="93">
        <v>0.68542308748588687</v>
      </c>
      <c r="P548" s="101">
        <f t="shared" si="88"/>
        <v>22462</v>
      </c>
      <c r="Q548" s="102">
        <f t="shared" si="89"/>
        <v>1.8245563751702512E-3</v>
      </c>
      <c r="R548" s="103">
        <f t="shared" si="90"/>
        <v>1.3222170031334398E-3</v>
      </c>
      <c r="S548" s="104">
        <f t="shared" si="91"/>
        <v>884189.14</v>
      </c>
      <c r="T548" s="105">
        <f t="shared" si="92"/>
        <v>211300.85</v>
      </c>
      <c r="U548" s="105">
        <f t="shared" si="93"/>
        <v>316951.28000000003</v>
      </c>
      <c r="V548" s="105">
        <f t="shared" si="94"/>
        <v>321121.91999999998</v>
      </c>
      <c r="W548" s="106">
        <f t="shared" si="95"/>
        <v>1733563.19</v>
      </c>
      <c r="X548" s="96"/>
      <c r="Y548" s="107">
        <f t="shared" si="96"/>
        <v>434056.49</v>
      </c>
      <c r="Z548" s="107">
        <f t="shared" si="97"/>
        <v>434056.49</v>
      </c>
      <c r="AA548" s="107">
        <f t="shared" si="98"/>
        <v>868112.98</v>
      </c>
    </row>
    <row r="549" spans="1:27" s="18" customFormat="1" ht="26.1" customHeight="1" x14ac:dyDescent="0.2">
      <c r="A549" s="90">
        <v>5197</v>
      </c>
      <c r="B549" s="90" t="s">
        <v>1005</v>
      </c>
      <c r="C549" s="90" t="s">
        <v>76</v>
      </c>
      <c r="D549" s="90" t="s">
        <v>26</v>
      </c>
      <c r="E549" s="90" t="s">
        <v>37</v>
      </c>
      <c r="F549" s="100" t="s">
        <v>37</v>
      </c>
      <c r="G549" s="100">
        <v>675817</v>
      </c>
      <c r="H549" s="100">
        <v>1023407012</v>
      </c>
      <c r="I549" s="91" t="s">
        <v>18</v>
      </c>
      <c r="J549" s="90">
        <v>1026719</v>
      </c>
      <c r="K549" s="91" t="s">
        <v>24</v>
      </c>
      <c r="L549" s="91" t="s">
        <v>25</v>
      </c>
      <c r="M549" s="92">
        <v>35305</v>
      </c>
      <c r="N549" s="92">
        <v>46518</v>
      </c>
      <c r="O549" s="93">
        <v>0.75895352336729871</v>
      </c>
      <c r="P549" s="101">
        <f t="shared" si="88"/>
        <v>35305</v>
      </c>
      <c r="Q549" s="102">
        <f t="shared" si="89"/>
        <v>2.8677750345198877E-3</v>
      </c>
      <c r="R549" s="103">
        <f t="shared" si="90"/>
        <v>2.0782152655874852E-3</v>
      </c>
      <c r="S549" s="104">
        <f t="shared" si="91"/>
        <v>1389738.12</v>
      </c>
      <c r="T549" s="105">
        <f t="shared" si="92"/>
        <v>332115.43</v>
      </c>
      <c r="U549" s="105">
        <f t="shared" si="93"/>
        <v>498173.14</v>
      </c>
      <c r="V549" s="105">
        <f t="shared" si="94"/>
        <v>504728.41</v>
      </c>
      <c r="W549" s="106">
        <f t="shared" si="95"/>
        <v>2724755.1</v>
      </c>
      <c r="X549" s="96"/>
      <c r="Y549" s="107">
        <f t="shared" si="96"/>
        <v>682235.08</v>
      </c>
      <c r="Z549" s="107">
        <f t="shared" si="97"/>
        <v>682235.08</v>
      </c>
      <c r="AA549" s="107">
        <f t="shared" si="98"/>
        <v>1364470.16</v>
      </c>
    </row>
    <row r="550" spans="1:27" s="18" customFormat="1" ht="26.1" customHeight="1" x14ac:dyDescent="0.2">
      <c r="A550" s="90">
        <v>5199</v>
      </c>
      <c r="B550" s="90" t="s">
        <v>1006</v>
      </c>
      <c r="C550" s="90" t="s">
        <v>189</v>
      </c>
      <c r="D550" s="90" t="s">
        <v>26</v>
      </c>
      <c r="E550" s="90" t="s">
        <v>647</v>
      </c>
      <c r="F550" s="100" t="s">
        <v>1547</v>
      </c>
      <c r="G550" s="100">
        <v>675900</v>
      </c>
      <c r="H550" s="100">
        <v>1336190347</v>
      </c>
      <c r="I550" s="91" t="s">
        <v>18</v>
      </c>
      <c r="J550" s="90">
        <v>1028776</v>
      </c>
      <c r="K550" s="91" t="s">
        <v>52</v>
      </c>
      <c r="L550" s="91" t="s">
        <v>53</v>
      </c>
      <c r="M550" s="92">
        <v>13679</v>
      </c>
      <c r="N550" s="92">
        <v>22355</v>
      </c>
      <c r="O550" s="93">
        <v>0.61189890404831138</v>
      </c>
      <c r="P550" s="101">
        <f t="shared" si="88"/>
        <v>13679</v>
      </c>
      <c r="Q550" s="102">
        <f t="shared" si="89"/>
        <v>1.1111257526468642E-3</v>
      </c>
      <c r="R550" s="103">
        <f t="shared" si="90"/>
        <v>8.0520908137576006E-4</v>
      </c>
      <c r="S550" s="104">
        <f t="shared" si="91"/>
        <v>538457.1</v>
      </c>
      <c r="T550" s="105">
        <f t="shared" si="92"/>
        <v>128678.85</v>
      </c>
      <c r="U550" s="105">
        <f t="shared" si="93"/>
        <v>193018.28</v>
      </c>
      <c r="V550" s="105">
        <f t="shared" si="94"/>
        <v>195558.13</v>
      </c>
      <c r="W550" s="106">
        <f t="shared" si="95"/>
        <v>1055712.3599999999</v>
      </c>
      <c r="X550" s="96"/>
      <c r="Y550" s="107">
        <f t="shared" si="96"/>
        <v>264333.48</v>
      </c>
      <c r="Z550" s="107">
        <f t="shared" si="97"/>
        <v>264333.48</v>
      </c>
      <c r="AA550" s="107">
        <f t="shared" si="98"/>
        <v>528666.96</v>
      </c>
    </row>
    <row r="551" spans="1:27" s="18" customFormat="1" ht="26.1" customHeight="1" x14ac:dyDescent="0.2">
      <c r="A551" s="90">
        <v>5201</v>
      </c>
      <c r="B551" s="90" t="s">
        <v>1007</v>
      </c>
      <c r="C551" s="90" t="s">
        <v>189</v>
      </c>
      <c r="D551" s="90" t="s">
        <v>26</v>
      </c>
      <c r="E551" s="90" t="s">
        <v>841</v>
      </c>
      <c r="F551" s="100" t="s">
        <v>110</v>
      </c>
      <c r="G551" s="100">
        <v>675220</v>
      </c>
      <c r="H551" s="100">
        <v>1447200118</v>
      </c>
      <c r="I551" s="91" t="s">
        <v>18</v>
      </c>
      <c r="J551" s="90">
        <v>1028811</v>
      </c>
      <c r="K551" s="91" t="s">
        <v>52</v>
      </c>
      <c r="L551" s="91" t="s">
        <v>53</v>
      </c>
      <c r="M551" s="92">
        <v>15802</v>
      </c>
      <c r="N551" s="92">
        <v>25426</v>
      </c>
      <c r="O551" s="93">
        <v>0.62148981357665378</v>
      </c>
      <c r="P551" s="101">
        <f t="shared" si="88"/>
        <v>15801.999999999998</v>
      </c>
      <c r="Q551" s="102">
        <f t="shared" si="89"/>
        <v>1.2835740290464031E-3</v>
      </c>
      <c r="R551" s="103">
        <f t="shared" si="90"/>
        <v>9.3017866100590391E-4</v>
      </c>
      <c r="S551" s="104">
        <f t="shared" si="91"/>
        <v>622026.39</v>
      </c>
      <c r="T551" s="105">
        <f t="shared" si="92"/>
        <v>148649.99</v>
      </c>
      <c r="U551" s="105">
        <f t="shared" si="93"/>
        <v>222974.99</v>
      </c>
      <c r="V551" s="105">
        <f t="shared" si="94"/>
        <v>225909.03</v>
      </c>
      <c r="W551" s="106">
        <f t="shared" si="95"/>
        <v>1219560.3999999999</v>
      </c>
      <c r="X551" s="96"/>
      <c r="Y551" s="107">
        <f t="shared" si="96"/>
        <v>305358.40999999997</v>
      </c>
      <c r="Z551" s="107">
        <f t="shared" si="97"/>
        <v>305358.40999999997</v>
      </c>
      <c r="AA551" s="107">
        <f t="shared" si="98"/>
        <v>610716.81999999995</v>
      </c>
    </row>
    <row r="552" spans="1:27" s="18" customFormat="1" ht="26.1" customHeight="1" x14ac:dyDescent="0.2">
      <c r="A552" s="90">
        <v>5202</v>
      </c>
      <c r="B552" s="90" t="s">
        <v>1008</v>
      </c>
      <c r="C552" s="90" t="s">
        <v>49</v>
      </c>
      <c r="D552" s="90" t="s">
        <v>26</v>
      </c>
      <c r="E552" s="90" t="s">
        <v>271</v>
      </c>
      <c r="F552" s="100" t="s">
        <v>37</v>
      </c>
      <c r="G552" s="100">
        <v>455412</v>
      </c>
      <c r="H552" s="100">
        <v>1639468473</v>
      </c>
      <c r="I552" s="91" t="s">
        <v>18</v>
      </c>
      <c r="J552" s="90">
        <v>1019424</v>
      </c>
      <c r="K552" s="91" t="s">
        <v>16</v>
      </c>
      <c r="L552" s="91" t="s">
        <v>17</v>
      </c>
      <c r="M552" s="92">
        <v>20620</v>
      </c>
      <c r="N552" s="92">
        <v>34515</v>
      </c>
      <c r="O552" s="93">
        <v>0.59742141098073298</v>
      </c>
      <c r="P552" s="101">
        <f t="shared" si="88"/>
        <v>20620</v>
      </c>
      <c r="Q552" s="102">
        <f t="shared" si="89"/>
        <v>1.6749333298909526E-3</v>
      </c>
      <c r="R552" s="103">
        <f t="shared" si="90"/>
        <v>1.2137883805810492E-3</v>
      </c>
      <c r="S552" s="104">
        <f t="shared" si="91"/>
        <v>811681.07</v>
      </c>
      <c r="T552" s="105">
        <f t="shared" si="92"/>
        <v>193973.09</v>
      </c>
      <c r="U552" s="105">
        <f t="shared" si="93"/>
        <v>290959.64</v>
      </c>
      <c r="V552" s="105">
        <f t="shared" si="94"/>
        <v>294788.27</v>
      </c>
      <c r="W552" s="106">
        <f t="shared" si="95"/>
        <v>1591402.0699999998</v>
      </c>
      <c r="X552" s="96"/>
      <c r="Y552" s="107">
        <f t="shared" si="96"/>
        <v>398461.61</v>
      </c>
      <c r="Z552" s="107">
        <f t="shared" si="97"/>
        <v>398461.61</v>
      </c>
      <c r="AA552" s="107">
        <f t="shared" si="98"/>
        <v>796923.22</v>
      </c>
    </row>
    <row r="553" spans="1:27" s="18" customFormat="1" ht="26.1" customHeight="1" x14ac:dyDescent="0.2">
      <c r="A553" s="90">
        <v>5203</v>
      </c>
      <c r="B553" s="90" t="s">
        <v>1009</v>
      </c>
      <c r="C553" s="90" t="s">
        <v>101</v>
      </c>
      <c r="D553" s="90" t="s">
        <v>26</v>
      </c>
      <c r="E553" s="90" t="s">
        <v>423</v>
      </c>
      <c r="F553" s="100" t="s">
        <v>29</v>
      </c>
      <c r="G553" s="100">
        <v>455876</v>
      </c>
      <c r="H553" s="100">
        <v>1073536041</v>
      </c>
      <c r="I553" s="91" t="s">
        <v>18</v>
      </c>
      <c r="J553" s="90">
        <v>1026005</v>
      </c>
      <c r="K553" s="91" t="s">
        <v>24</v>
      </c>
      <c r="L553" s="91" t="s">
        <v>25</v>
      </c>
      <c r="M553" s="92">
        <v>38325</v>
      </c>
      <c r="N553" s="92">
        <v>56688</v>
      </c>
      <c r="O553" s="93">
        <v>0.6760690093141406</v>
      </c>
      <c r="P553" s="101">
        <f t="shared" si="88"/>
        <v>38325</v>
      </c>
      <c r="Q553" s="102">
        <f t="shared" si="89"/>
        <v>3.1130853476270979E-3</v>
      </c>
      <c r="R553" s="103">
        <f t="shared" si="90"/>
        <v>2.2559864057113826E-3</v>
      </c>
      <c r="S553" s="104">
        <f t="shared" si="91"/>
        <v>1508616.72</v>
      </c>
      <c r="T553" s="105">
        <f t="shared" si="92"/>
        <v>360524.68</v>
      </c>
      <c r="U553" s="105">
        <f t="shared" si="93"/>
        <v>540787.01</v>
      </c>
      <c r="V553" s="105">
        <f t="shared" si="94"/>
        <v>547903.02</v>
      </c>
      <c r="W553" s="106">
        <f t="shared" si="95"/>
        <v>2957831.43</v>
      </c>
      <c r="X553" s="96"/>
      <c r="Y553" s="107">
        <f t="shared" si="96"/>
        <v>740593.66</v>
      </c>
      <c r="Z553" s="107">
        <f t="shared" si="97"/>
        <v>740593.66</v>
      </c>
      <c r="AA553" s="107">
        <f t="shared" si="98"/>
        <v>1481187.32</v>
      </c>
    </row>
    <row r="554" spans="1:27" s="18" customFormat="1" ht="26.1" customHeight="1" x14ac:dyDescent="0.2">
      <c r="A554" s="90">
        <v>5204</v>
      </c>
      <c r="B554" s="90" t="s">
        <v>1010</v>
      </c>
      <c r="C554" s="90" t="s">
        <v>76</v>
      </c>
      <c r="D554" s="90" t="s">
        <v>26</v>
      </c>
      <c r="E554" s="90" t="s">
        <v>37</v>
      </c>
      <c r="F554" s="100" t="s">
        <v>37</v>
      </c>
      <c r="G554" s="100">
        <v>455592</v>
      </c>
      <c r="H554" s="100">
        <v>1235528894</v>
      </c>
      <c r="I554" s="91" t="s">
        <v>18</v>
      </c>
      <c r="J554" s="90">
        <v>1026706</v>
      </c>
      <c r="K554" s="91" t="s">
        <v>24</v>
      </c>
      <c r="L554" s="91" t="s">
        <v>25</v>
      </c>
      <c r="M554" s="92">
        <v>53921</v>
      </c>
      <c r="N554" s="92">
        <v>67697</v>
      </c>
      <c r="O554" s="93">
        <v>0.79650501499327886</v>
      </c>
      <c r="P554" s="101">
        <f t="shared" si="88"/>
        <v>53921</v>
      </c>
      <c r="Q554" s="102">
        <f t="shared" si="89"/>
        <v>4.3799262890906916E-3</v>
      </c>
      <c r="R554" s="103">
        <f t="shared" si="90"/>
        <v>3.1740389558346633E-3</v>
      </c>
      <c r="S554" s="104">
        <f t="shared" si="91"/>
        <v>2122534.1800000002</v>
      </c>
      <c r="T554" s="105">
        <f t="shared" si="92"/>
        <v>507236.82</v>
      </c>
      <c r="U554" s="105">
        <f t="shared" si="93"/>
        <v>760855.23</v>
      </c>
      <c r="V554" s="105">
        <f t="shared" si="94"/>
        <v>770867.03</v>
      </c>
      <c r="W554" s="106">
        <f t="shared" si="95"/>
        <v>4161493.26</v>
      </c>
      <c r="X554" s="96"/>
      <c r="Y554" s="107">
        <f t="shared" si="96"/>
        <v>1041971.32</v>
      </c>
      <c r="Z554" s="107">
        <f t="shared" si="97"/>
        <v>1041971.32</v>
      </c>
      <c r="AA554" s="107">
        <f t="shared" si="98"/>
        <v>2083942.64</v>
      </c>
    </row>
    <row r="555" spans="1:27" s="18" customFormat="1" ht="26.1" customHeight="1" x14ac:dyDescent="0.2">
      <c r="A555" s="90">
        <v>5205</v>
      </c>
      <c r="B555" s="90" t="s">
        <v>1011</v>
      </c>
      <c r="C555" s="90" t="s">
        <v>55</v>
      </c>
      <c r="D555" s="90" t="s">
        <v>26</v>
      </c>
      <c r="E555" s="90" t="s">
        <v>751</v>
      </c>
      <c r="F555" s="100" t="s">
        <v>47</v>
      </c>
      <c r="G555" s="100">
        <v>675980</v>
      </c>
      <c r="H555" s="100">
        <v>1518423656</v>
      </c>
      <c r="I555" s="91" t="s">
        <v>18</v>
      </c>
      <c r="J555" s="90">
        <v>1030424</v>
      </c>
      <c r="K555" s="91" t="s">
        <v>52</v>
      </c>
      <c r="L555" s="91" t="s">
        <v>53</v>
      </c>
      <c r="M555" s="92">
        <v>11738</v>
      </c>
      <c r="N555" s="92">
        <v>17244</v>
      </c>
      <c r="O555" s="93">
        <v>0.68070053351890514</v>
      </c>
      <c r="P555" s="101">
        <f t="shared" si="88"/>
        <v>11737.999999999998</v>
      </c>
      <c r="Q555" s="102">
        <f t="shared" si="89"/>
        <v>9.5346107789815707E-4</v>
      </c>
      <c r="R555" s="103">
        <f t="shared" si="90"/>
        <v>6.9095286184579796E-4</v>
      </c>
      <c r="S555" s="104">
        <f t="shared" si="91"/>
        <v>462052.01</v>
      </c>
      <c r="T555" s="105">
        <f t="shared" si="92"/>
        <v>110419.79</v>
      </c>
      <c r="U555" s="105">
        <f t="shared" si="93"/>
        <v>165629.69</v>
      </c>
      <c r="V555" s="105">
        <f t="shared" si="94"/>
        <v>167809.15</v>
      </c>
      <c r="W555" s="106">
        <f t="shared" si="95"/>
        <v>905910.64</v>
      </c>
      <c r="X555" s="96"/>
      <c r="Y555" s="107">
        <f t="shared" si="96"/>
        <v>226825.53</v>
      </c>
      <c r="Z555" s="107">
        <f t="shared" si="97"/>
        <v>226825.53</v>
      </c>
      <c r="AA555" s="107">
        <f t="shared" si="98"/>
        <v>453651.06</v>
      </c>
    </row>
    <row r="556" spans="1:27" s="18" customFormat="1" ht="26.1" customHeight="1" x14ac:dyDescent="0.2">
      <c r="A556" s="90">
        <v>5206</v>
      </c>
      <c r="B556" s="90" t="s">
        <v>1012</v>
      </c>
      <c r="C556" s="90" t="s">
        <v>32</v>
      </c>
      <c r="D556" s="90" t="s">
        <v>26</v>
      </c>
      <c r="E556" s="90" t="s">
        <v>20</v>
      </c>
      <c r="F556" s="100" t="s">
        <v>20</v>
      </c>
      <c r="G556" s="100">
        <v>455652</v>
      </c>
      <c r="H556" s="100">
        <v>1295856870</v>
      </c>
      <c r="I556" s="91" t="s">
        <v>18</v>
      </c>
      <c r="J556" s="90">
        <v>1028684</v>
      </c>
      <c r="K556" s="91" t="s">
        <v>34</v>
      </c>
      <c r="L556" s="91" t="s">
        <v>35</v>
      </c>
      <c r="M556" s="92">
        <v>17649</v>
      </c>
      <c r="N556" s="92">
        <v>36261</v>
      </c>
      <c r="O556" s="93">
        <v>0.48672127078679572</v>
      </c>
      <c r="P556" s="101">
        <f t="shared" si="88"/>
        <v>17649</v>
      </c>
      <c r="Q556" s="102">
        <f t="shared" si="89"/>
        <v>1.4336032172281971E-3</v>
      </c>
      <c r="R556" s="103">
        <f t="shared" si="90"/>
        <v>1.03890160663797E-3</v>
      </c>
      <c r="S556" s="104">
        <f t="shared" si="91"/>
        <v>694731.29</v>
      </c>
      <c r="T556" s="105">
        <f t="shared" si="92"/>
        <v>166024.79</v>
      </c>
      <c r="U556" s="105">
        <f t="shared" si="93"/>
        <v>249037.18</v>
      </c>
      <c r="V556" s="105">
        <f t="shared" si="94"/>
        <v>252314.17</v>
      </c>
      <c r="W556" s="106">
        <f t="shared" si="95"/>
        <v>1362107.43</v>
      </c>
      <c r="X556" s="96"/>
      <c r="Y556" s="107">
        <f t="shared" si="96"/>
        <v>341049.9</v>
      </c>
      <c r="Z556" s="107">
        <f t="shared" si="97"/>
        <v>341049.9</v>
      </c>
      <c r="AA556" s="107">
        <f t="shared" si="98"/>
        <v>682099.8</v>
      </c>
    </row>
    <row r="557" spans="1:27" s="18" customFormat="1" ht="26.1" customHeight="1" x14ac:dyDescent="0.2">
      <c r="A557" s="90">
        <v>5207</v>
      </c>
      <c r="B557" s="90" t="s">
        <v>1013</v>
      </c>
      <c r="C557" s="90" t="s">
        <v>32</v>
      </c>
      <c r="D557" s="90" t="s">
        <v>26</v>
      </c>
      <c r="E557" s="90" t="s">
        <v>20</v>
      </c>
      <c r="F557" s="100" t="s">
        <v>20</v>
      </c>
      <c r="G557" s="100">
        <v>455804</v>
      </c>
      <c r="H557" s="100">
        <v>1669593257</v>
      </c>
      <c r="I557" s="91" t="s">
        <v>18</v>
      </c>
      <c r="J557" s="90">
        <v>1026666</v>
      </c>
      <c r="K557" s="91" t="s">
        <v>34</v>
      </c>
      <c r="L557" s="91" t="s">
        <v>35</v>
      </c>
      <c r="M557" s="92">
        <v>16412</v>
      </c>
      <c r="N557" s="92">
        <v>23647</v>
      </c>
      <c r="O557" s="93">
        <v>0.69404152746648629</v>
      </c>
      <c r="P557" s="101">
        <f t="shared" si="88"/>
        <v>16412</v>
      </c>
      <c r="Q557" s="102">
        <f t="shared" si="89"/>
        <v>1.3331234631508398E-3</v>
      </c>
      <c r="R557" s="103">
        <f t="shared" si="90"/>
        <v>9.6608607672629394E-4</v>
      </c>
      <c r="S557" s="104">
        <f t="shared" si="91"/>
        <v>646038.30000000005</v>
      </c>
      <c r="T557" s="105">
        <f t="shared" si="92"/>
        <v>154388.28</v>
      </c>
      <c r="U557" s="105">
        <f t="shared" si="93"/>
        <v>231582.43</v>
      </c>
      <c r="V557" s="105">
        <f t="shared" si="94"/>
        <v>234629.73</v>
      </c>
      <c r="W557" s="106">
        <f t="shared" si="95"/>
        <v>1266638.74</v>
      </c>
      <c r="X557" s="96"/>
      <c r="Y557" s="107">
        <f t="shared" si="96"/>
        <v>317146.07</v>
      </c>
      <c r="Z557" s="107">
        <f t="shared" si="97"/>
        <v>317146.07</v>
      </c>
      <c r="AA557" s="107">
        <f t="shared" si="98"/>
        <v>634292.14</v>
      </c>
    </row>
    <row r="558" spans="1:27" s="18" customFormat="1" ht="26.1" customHeight="1" x14ac:dyDescent="0.2">
      <c r="A558" s="90">
        <v>5208</v>
      </c>
      <c r="B558" s="90" t="s">
        <v>1014</v>
      </c>
      <c r="C558" s="90" t="s">
        <v>51</v>
      </c>
      <c r="D558" s="90" t="s">
        <v>26</v>
      </c>
      <c r="E558" s="90" t="s">
        <v>29</v>
      </c>
      <c r="F558" s="100" t="s">
        <v>29</v>
      </c>
      <c r="G558" s="100">
        <v>455725</v>
      </c>
      <c r="H558" s="100">
        <v>1114126612</v>
      </c>
      <c r="I558" s="91" t="s">
        <v>18</v>
      </c>
      <c r="J558" s="90">
        <v>1030506</v>
      </c>
      <c r="K558" s="91" t="s">
        <v>52</v>
      </c>
      <c r="L558" s="91" t="s">
        <v>53</v>
      </c>
      <c r="M558" s="92">
        <v>23491</v>
      </c>
      <c r="N558" s="92">
        <v>30230</v>
      </c>
      <c r="O558" s="93">
        <v>0.77707575256367845</v>
      </c>
      <c r="P558" s="101">
        <f t="shared" si="88"/>
        <v>23491.000000000004</v>
      </c>
      <c r="Q558" s="102">
        <f t="shared" si="89"/>
        <v>1.9081405845038011E-3</v>
      </c>
      <c r="R558" s="103">
        <f t="shared" si="90"/>
        <v>1.3827886929306224E-3</v>
      </c>
      <c r="S558" s="104">
        <f t="shared" si="91"/>
        <v>924694.47</v>
      </c>
      <c r="T558" s="105">
        <f t="shared" si="92"/>
        <v>220980.7</v>
      </c>
      <c r="U558" s="105">
        <f t="shared" si="93"/>
        <v>331471.03999999998</v>
      </c>
      <c r="V558" s="105">
        <f t="shared" si="94"/>
        <v>335832.74</v>
      </c>
      <c r="W558" s="106">
        <f t="shared" si="95"/>
        <v>1812978.95</v>
      </c>
      <c r="X558" s="96"/>
      <c r="Y558" s="107">
        <f t="shared" si="96"/>
        <v>453940.92</v>
      </c>
      <c r="Z558" s="107">
        <f t="shared" si="97"/>
        <v>453940.92</v>
      </c>
      <c r="AA558" s="107">
        <f t="shared" si="98"/>
        <v>907881.84</v>
      </c>
    </row>
    <row r="559" spans="1:27" s="18" customFormat="1" ht="26.1" customHeight="1" x14ac:dyDescent="0.2">
      <c r="A559" s="90">
        <v>5211</v>
      </c>
      <c r="B559" s="90" t="s">
        <v>1015</v>
      </c>
      <c r="C559" s="90" t="s">
        <v>32</v>
      </c>
      <c r="D559" s="90" t="s">
        <v>26</v>
      </c>
      <c r="E559" s="90" t="s">
        <v>20</v>
      </c>
      <c r="F559" s="100" t="s">
        <v>20</v>
      </c>
      <c r="G559" s="100">
        <v>455689</v>
      </c>
      <c r="H559" s="100">
        <v>1992799886</v>
      </c>
      <c r="I559" s="91" t="s">
        <v>18</v>
      </c>
      <c r="J559" s="90">
        <v>1028848</v>
      </c>
      <c r="K559" s="91" t="s">
        <v>34</v>
      </c>
      <c r="L559" s="91" t="s">
        <v>35</v>
      </c>
      <c r="M559" s="92">
        <v>20656</v>
      </c>
      <c r="N559" s="92">
        <v>28621</v>
      </c>
      <c r="O559" s="93">
        <v>0.72170783690297335</v>
      </c>
      <c r="P559" s="101">
        <f t="shared" si="88"/>
        <v>20656</v>
      </c>
      <c r="Q559" s="102">
        <f t="shared" si="89"/>
        <v>1.6778575587889195E-3</v>
      </c>
      <c r="R559" s="103">
        <f t="shared" si="90"/>
        <v>1.2159075067547116E-3</v>
      </c>
      <c r="S559" s="104">
        <f t="shared" si="91"/>
        <v>813098.16</v>
      </c>
      <c r="T559" s="105">
        <f t="shared" si="92"/>
        <v>194311.75</v>
      </c>
      <c r="U559" s="105">
        <f t="shared" si="93"/>
        <v>291467.62</v>
      </c>
      <c r="V559" s="105">
        <f t="shared" si="94"/>
        <v>295302.93</v>
      </c>
      <c r="W559" s="106">
        <f t="shared" si="95"/>
        <v>1594180.46</v>
      </c>
      <c r="X559" s="96"/>
      <c r="Y559" s="107">
        <f t="shared" si="96"/>
        <v>399157.28</v>
      </c>
      <c r="Z559" s="107">
        <f t="shared" si="97"/>
        <v>399157.28</v>
      </c>
      <c r="AA559" s="107">
        <f t="shared" si="98"/>
        <v>798314.56</v>
      </c>
    </row>
    <row r="560" spans="1:27" s="18" customFormat="1" ht="26.1" customHeight="1" x14ac:dyDescent="0.2">
      <c r="A560" s="90">
        <v>5212</v>
      </c>
      <c r="B560" s="90" t="s">
        <v>1016</v>
      </c>
      <c r="C560" s="90" t="s">
        <v>80</v>
      </c>
      <c r="D560" s="90" t="s">
        <v>26</v>
      </c>
      <c r="E560" s="90" t="s">
        <v>77</v>
      </c>
      <c r="F560" s="100" t="s">
        <v>1546</v>
      </c>
      <c r="G560" s="100">
        <v>455670</v>
      </c>
      <c r="H560" s="100">
        <v>1639556822</v>
      </c>
      <c r="I560" s="91" t="s">
        <v>18</v>
      </c>
      <c r="J560" s="90">
        <v>1026996</v>
      </c>
      <c r="K560" s="91" t="s">
        <v>16</v>
      </c>
      <c r="L560" s="91" t="s">
        <v>17</v>
      </c>
      <c r="M560" s="92">
        <v>10318</v>
      </c>
      <c r="N560" s="92">
        <v>23825</v>
      </c>
      <c r="O560" s="93">
        <v>0.43307450157397692</v>
      </c>
      <c r="P560" s="101">
        <f t="shared" si="88"/>
        <v>10318</v>
      </c>
      <c r="Q560" s="102">
        <f t="shared" si="89"/>
        <v>8.3811649358946896E-4</v>
      </c>
      <c r="R560" s="103">
        <f t="shared" si="90"/>
        <v>6.073651072180051E-4</v>
      </c>
      <c r="S560" s="104">
        <f t="shared" si="91"/>
        <v>406155.44</v>
      </c>
      <c r="T560" s="105">
        <f t="shared" si="92"/>
        <v>97061.8</v>
      </c>
      <c r="U560" s="105">
        <f t="shared" si="93"/>
        <v>145592.70000000001</v>
      </c>
      <c r="V560" s="105">
        <f t="shared" si="94"/>
        <v>147508.5</v>
      </c>
      <c r="W560" s="106">
        <f t="shared" si="95"/>
        <v>796318.44</v>
      </c>
      <c r="X560" s="96"/>
      <c r="Y560" s="107">
        <f t="shared" si="96"/>
        <v>199385.4</v>
      </c>
      <c r="Z560" s="107">
        <f t="shared" si="97"/>
        <v>199385.4</v>
      </c>
      <c r="AA560" s="107">
        <f t="shared" si="98"/>
        <v>398770.8</v>
      </c>
    </row>
    <row r="561" spans="1:27" s="18" customFormat="1" ht="26.1" customHeight="1" x14ac:dyDescent="0.2">
      <c r="A561" s="90">
        <v>5213</v>
      </c>
      <c r="B561" s="90" t="s">
        <v>1017</v>
      </c>
      <c r="C561" s="90" t="s">
        <v>545</v>
      </c>
      <c r="D561" s="90" t="s">
        <v>26</v>
      </c>
      <c r="E561" s="90" t="s">
        <v>59</v>
      </c>
      <c r="F561" s="100" t="s">
        <v>1547</v>
      </c>
      <c r="G561" s="100">
        <v>675563</v>
      </c>
      <c r="H561" s="100">
        <v>1073900882</v>
      </c>
      <c r="I561" s="91" t="s">
        <v>18</v>
      </c>
      <c r="J561" s="90">
        <v>1028694</v>
      </c>
      <c r="K561" s="91" t="s">
        <v>52</v>
      </c>
      <c r="L561" s="91" t="s">
        <v>53</v>
      </c>
      <c r="M561" s="92">
        <v>13297</v>
      </c>
      <c r="N561" s="92">
        <v>22821</v>
      </c>
      <c r="O561" s="93">
        <v>0.58266508917225368</v>
      </c>
      <c r="P561" s="101">
        <f t="shared" si="88"/>
        <v>13297</v>
      </c>
      <c r="Q561" s="102">
        <f t="shared" si="89"/>
        <v>1.0800964348962171E-3</v>
      </c>
      <c r="R561" s="103">
        <f t="shared" si="90"/>
        <v>7.8272279808856509E-4</v>
      </c>
      <c r="S561" s="104">
        <f t="shared" si="91"/>
        <v>523420.13</v>
      </c>
      <c r="T561" s="105">
        <f t="shared" si="92"/>
        <v>125085.36</v>
      </c>
      <c r="U561" s="105">
        <f t="shared" si="93"/>
        <v>187628.05</v>
      </c>
      <c r="V561" s="105">
        <f t="shared" si="94"/>
        <v>190096.97</v>
      </c>
      <c r="W561" s="106">
        <f t="shared" si="95"/>
        <v>1026230.51</v>
      </c>
      <c r="X561" s="96"/>
      <c r="Y561" s="107">
        <f t="shared" si="96"/>
        <v>256951.7</v>
      </c>
      <c r="Z561" s="107">
        <f t="shared" si="97"/>
        <v>256951.7</v>
      </c>
      <c r="AA561" s="107">
        <f t="shared" si="98"/>
        <v>513903.4</v>
      </c>
    </row>
    <row r="562" spans="1:27" s="18" customFormat="1" ht="26.1" customHeight="1" x14ac:dyDescent="0.2">
      <c r="A562" s="90">
        <v>5214</v>
      </c>
      <c r="B562" s="90" t="s">
        <v>1018</v>
      </c>
      <c r="C562" s="90" t="s">
        <v>1019</v>
      </c>
      <c r="D562" s="90" t="s">
        <v>19</v>
      </c>
      <c r="E562" s="90" t="s">
        <v>63</v>
      </c>
      <c r="F562" s="100" t="s">
        <v>63</v>
      </c>
      <c r="G562" s="100">
        <v>455687</v>
      </c>
      <c r="H562" s="100">
        <v>1518359785</v>
      </c>
      <c r="I562" s="91" t="s">
        <v>18</v>
      </c>
      <c r="J562" s="90">
        <v>1026800</v>
      </c>
      <c r="K562" s="91" t="s">
        <v>16</v>
      </c>
      <c r="L562" s="91" t="s">
        <v>17</v>
      </c>
      <c r="M562" s="92">
        <v>16829</v>
      </c>
      <c r="N562" s="92">
        <v>25495</v>
      </c>
      <c r="O562" s="93">
        <v>0.6600902137674054</v>
      </c>
      <c r="P562" s="101">
        <f t="shared" si="88"/>
        <v>16829</v>
      </c>
      <c r="Q562" s="102">
        <f t="shared" si="89"/>
        <v>0</v>
      </c>
      <c r="R562" s="103">
        <f t="shared" si="90"/>
        <v>9.9063262157121613E-4</v>
      </c>
      <c r="S562" s="104">
        <f t="shared" si="91"/>
        <v>0</v>
      </c>
      <c r="T562" s="105">
        <f t="shared" si="92"/>
        <v>158311.01999999999</v>
      </c>
      <c r="U562" s="105">
        <f t="shared" si="93"/>
        <v>237466.53</v>
      </c>
      <c r="V562" s="105">
        <f t="shared" si="94"/>
        <v>0</v>
      </c>
      <c r="W562" s="106">
        <f t="shared" si="95"/>
        <v>395777.55</v>
      </c>
      <c r="X562" s="96"/>
      <c r="Y562" s="107">
        <f t="shared" si="96"/>
        <v>0</v>
      </c>
      <c r="Z562" s="107">
        <f t="shared" si="97"/>
        <v>0</v>
      </c>
      <c r="AA562" s="107">
        <f t="shared" si="98"/>
        <v>0</v>
      </c>
    </row>
    <row r="563" spans="1:27" s="18" customFormat="1" ht="26.1" customHeight="1" x14ac:dyDescent="0.2">
      <c r="A563" s="90">
        <v>5215</v>
      </c>
      <c r="B563" s="90" t="s">
        <v>1020</v>
      </c>
      <c r="C563" s="90" t="s">
        <v>284</v>
      </c>
      <c r="D563" s="90" t="s">
        <v>26</v>
      </c>
      <c r="E563" s="90" t="s">
        <v>58</v>
      </c>
      <c r="F563" s="100" t="s">
        <v>1547</v>
      </c>
      <c r="G563" s="100">
        <v>454573</v>
      </c>
      <c r="H563" s="100">
        <v>1043976400</v>
      </c>
      <c r="I563" s="91" t="s">
        <v>18</v>
      </c>
      <c r="J563" s="90">
        <v>1025483</v>
      </c>
      <c r="K563" s="91" t="s">
        <v>16</v>
      </c>
      <c r="L563" s="91" t="s">
        <v>17</v>
      </c>
      <c r="M563" s="92">
        <v>18823</v>
      </c>
      <c r="N563" s="92">
        <v>32548</v>
      </c>
      <c r="O563" s="93">
        <v>0.57831510384662654</v>
      </c>
      <c r="P563" s="101">
        <f t="shared" si="88"/>
        <v>18823</v>
      </c>
      <c r="Q563" s="102">
        <f t="shared" si="89"/>
        <v>1.5289655707341127E-3</v>
      </c>
      <c r="R563" s="103">
        <f t="shared" si="90"/>
        <v>1.1080086657457367E-3</v>
      </c>
      <c r="S563" s="104">
        <f t="shared" si="91"/>
        <v>740944.36</v>
      </c>
      <c r="T563" s="105">
        <f t="shared" si="92"/>
        <v>177068.65</v>
      </c>
      <c r="U563" s="105">
        <f t="shared" si="93"/>
        <v>265602.96999999997</v>
      </c>
      <c r="V563" s="105">
        <f t="shared" si="94"/>
        <v>269097.94</v>
      </c>
      <c r="W563" s="106">
        <f t="shared" si="95"/>
        <v>1452713.92</v>
      </c>
      <c r="X563" s="96"/>
      <c r="Y563" s="107">
        <f t="shared" si="96"/>
        <v>363736.32000000001</v>
      </c>
      <c r="Z563" s="107">
        <f t="shared" si="97"/>
        <v>363736.32000000001</v>
      </c>
      <c r="AA563" s="107">
        <f t="shared" si="98"/>
        <v>727472.64000000001</v>
      </c>
    </row>
    <row r="564" spans="1:27" s="18" customFormat="1" ht="26.1" customHeight="1" x14ac:dyDescent="0.2">
      <c r="A564" s="90">
        <v>5216</v>
      </c>
      <c r="B564" s="90" t="s">
        <v>1021</v>
      </c>
      <c r="C564" s="84" t="s">
        <v>485</v>
      </c>
      <c r="D564" s="84" t="s">
        <v>26</v>
      </c>
      <c r="E564" s="90" t="s">
        <v>969</v>
      </c>
      <c r="F564" s="100" t="s">
        <v>1546</v>
      </c>
      <c r="G564" s="100">
        <v>675897</v>
      </c>
      <c r="H564" s="100">
        <v>1417130212</v>
      </c>
      <c r="I564" s="91" t="s">
        <v>18</v>
      </c>
      <c r="J564" s="90">
        <v>1015690</v>
      </c>
      <c r="K564" s="91" t="s">
        <v>24</v>
      </c>
      <c r="L564" s="91" t="s">
        <v>25</v>
      </c>
      <c r="M564" s="92">
        <v>11663</v>
      </c>
      <c r="N564" s="92">
        <v>18682</v>
      </c>
      <c r="O564" s="93">
        <v>0.62429076116047533</v>
      </c>
      <c r="P564" s="101">
        <f t="shared" si="88"/>
        <v>11663</v>
      </c>
      <c r="Q564" s="102">
        <f t="shared" si="89"/>
        <v>9.4736893436072657E-4</v>
      </c>
      <c r="R564" s="103">
        <f t="shared" si="90"/>
        <v>6.8653801565066814E-4</v>
      </c>
      <c r="S564" s="104">
        <f t="shared" si="91"/>
        <v>459099.72</v>
      </c>
      <c r="T564" s="105">
        <f t="shared" si="92"/>
        <v>109714.27</v>
      </c>
      <c r="U564" s="105">
        <f t="shared" si="93"/>
        <v>164571.4</v>
      </c>
      <c r="V564" s="105">
        <f t="shared" si="94"/>
        <v>166736.93</v>
      </c>
      <c r="W564" s="106">
        <f t="shared" si="95"/>
        <v>900122.32000000007</v>
      </c>
      <c r="X564" s="96"/>
      <c r="Y564" s="107">
        <f t="shared" si="96"/>
        <v>225376.23</v>
      </c>
      <c r="Z564" s="107">
        <f t="shared" si="97"/>
        <v>225376.23</v>
      </c>
      <c r="AA564" s="107">
        <f t="shared" si="98"/>
        <v>450752.46</v>
      </c>
    </row>
    <row r="565" spans="1:27" s="18" customFormat="1" ht="26.1" customHeight="1" x14ac:dyDescent="0.2">
      <c r="A565" s="90">
        <v>5218</v>
      </c>
      <c r="B565" s="90" t="s">
        <v>1022</v>
      </c>
      <c r="C565" s="90" t="s">
        <v>545</v>
      </c>
      <c r="D565" s="90" t="s">
        <v>26</v>
      </c>
      <c r="E565" s="90" t="s">
        <v>182</v>
      </c>
      <c r="F565" s="100" t="s">
        <v>1547</v>
      </c>
      <c r="G565" s="100">
        <v>455684</v>
      </c>
      <c r="H565" s="100">
        <v>1487600706</v>
      </c>
      <c r="I565" s="91" t="s">
        <v>18</v>
      </c>
      <c r="J565" s="90">
        <v>1025976</v>
      </c>
      <c r="K565" s="91" t="s">
        <v>52</v>
      </c>
      <c r="L565" s="91" t="s">
        <v>53</v>
      </c>
      <c r="M565" s="92">
        <v>34885</v>
      </c>
      <c r="N565" s="92">
        <v>47139</v>
      </c>
      <c r="O565" s="93">
        <v>0.74004539765374744</v>
      </c>
      <c r="P565" s="101">
        <f t="shared" si="88"/>
        <v>34885</v>
      </c>
      <c r="Q565" s="102">
        <f t="shared" si="89"/>
        <v>2.8336590307102756E-3</v>
      </c>
      <c r="R565" s="103">
        <f t="shared" si="90"/>
        <v>2.0534921268947578E-3</v>
      </c>
      <c r="S565" s="104">
        <f t="shared" si="91"/>
        <v>1373205.33</v>
      </c>
      <c r="T565" s="105">
        <f t="shared" si="92"/>
        <v>328164.46999999997</v>
      </c>
      <c r="U565" s="105">
        <f t="shared" si="93"/>
        <v>492246.7</v>
      </c>
      <c r="V565" s="105">
        <f t="shared" si="94"/>
        <v>498723.99</v>
      </c>
      <c r="W565" s="106">
        <f t="shared" si="95"/>
        <v>2692340.49</v>
      </c>
      <c r="X565" s="96"/>
      <c r="Y565" s="107">
        <f t="shared" si="96"/>
        <v>674118.98</v>
      </c>
      <c r="Z565" s="107">
        <f t="shared" si="97"/>
        <v>674118.98</v>
      </c>
      <c r="AA565" s="107">
        <f t="shared" si="98"/>
        <v>1348237.96</v>
      </c>
    </row>
    <row r="566" spans="1:27" s="18" customFormat="1" ht="26.1" customHeight="1" x14ac:dyDescent="0.2">
      <c r="A566" s="90">
        <v>5220</v>
      </c>
      <c r="B566" s="90" t="s">
        <v>1023</v>
      </c>
      <c r="C566" s="90" t="s">
        <v>1024</v>
      </c>
      <c r="D566" s="90" t="s">
        <v>19</v>
      </c>
      <c r="E566" s="90" t="s">
        <v>271</v>
      </c>
      <c r="F566" s="100" t="s">
        <v>37</v>
      </c>
      <c r="G566" s="100">
        <v>455960</v>
      </c>
      <c r="H566" s="100">
        <v>1265031165</v>
      </c>
      <c r="I566" s="91" t="s">
        <v>18</v>
      </c>
      <c r="J566" s="90">
        <v>1031522</v>
      </c>
      <c r="K566" s="91" t="s">
        <v>322</v>
      </c>
      <c r="L566" s="91" t="s">
        <v>17</v>
      </c>
      <c r="M566" s="92">
        <v>1433</v>
      </c>
      <c r="N566" s="92">
        <v>1743</v>
      </c>
      <c r="O566" s="93">
        <v>0.82214572576018363</v>
      </c>
      <c r="P566" s="101">
        <f t="shared" si="88"/>
        <v>17434.833333333332</v>
      </c>
      <c r="Q566" s="102">
        <f t="shared" si="89"/>
        <v>0</v>
      </c>
      <c r="R566" s="103">
        <f t="shared" si="90"/>
        <v>1.0262947680585433E-3</v>
      </c>
      <c r="S566" s="104">
        <f t="shared" si="91"/>
        <v>0</v>
      </c>
      <c r="T566" s="105">
        <f t="shared" si="92"/>
        <v>164010.10999999999</v>
      </c>
      <c r="U566" s="105">
        <f t="shared" si="93"/>
        <v>246015.17</v>
      </c>
      <c r="V566" s="105">
        <f t="shared" si="94"/>
        <v>0</v>
      </c>
      <c r="W566" s="106">
        <f t="shared" si="95"/>
        <v>410025.28</v>
      </c>
      <c r="X566" s="96"/>
      <c r="Y566" s="107">
        <f t="shared" si="96"/>
        <v>0</v>
      </c>
      <c r="Z566" s="107">
        <f t="shared" si="97"/>
        <v>0</v>
      </c>
      <c r="AA566" s="107">
        <f t="shared" si="98"/>
        <v>0</v>
      </c>
    </row>
    <row r="567" spans="1:27" s="18" customFormat="1" ht="26.1" customHeight="1" x14ac:dyDescent="0.2">
      <c r="A567" s="90">
        <v>5221</v>
      </c>
      <c r="B567" s="90" t="s">
        <v>1025</v>
      </c>
      <c r="C567" s="90" t="s">
        <v>284</v>
      </c>
      <c r="D567" s="90" t="s">
        <v>26</v>
      </c>
      <c r="E567" s="90" t="s">
        <v>186</v>
      </c>
      <c r="F567" s="100" t="s">
        <v>1545</v>
      </c>
      <c r="G567" s="100">
        <v>455690</v>
      </c>
      <c r="H567" s="100">
        <v>1063004703</v>
      </c>
      <c r="I567" s="91" t="s">
        <v>18</v>
      </c>
      <c r="J567" s="90">
        <v>1028915</v>
      </c>
      <c r="K567" s="91" t="s">
        <v>16</v>
      </c>
      <c r="L567" s="91" t="s">
        <v>17</v>
      </c>
      <c r="M567" s="92">
        <v>9895</v>
      </c>
      <c r="N567" s="92">
        <v>21585</v>
      </c>
      <c r="O567" s="93">
        <v>0.45842019921241606</v>
      </c>
      <c r="P567" s="101">
        <f t="shared" si="88"/>
        <v>9895</v>
      </c>
      <c r="Q567" s="102">
        <f t="shared" si="89"/>
        <v>8.0375680403835974E-4</v>
      </c>
      <c r="R567" s="103">
        <f t="shared" si="90"/>
        <v>5.8246537467747243E-4</v>
      </c>
      <c r="S567" s="104">
        <f t="shared" si="91"/>
        <v>389504.57</v>
      </c>
      <c r="T567" s="105">
        <f t="shared" si="92"/>
        <v>93082.63</v>
      </c>
      <c r="U567" s="105">
        <f t="shared" si="93"/>
        <v>139623.94</v>
      </c>
      <c r="V567" s="105">
        <f t="shared" si="94"/>
        <v>141461.20000000001</v>
      </c>
      <c r="W567" s="106">
        <f t="shared" si="95"/>
        <v>763672.34000000008</v>
      </c>
      <c r="X567" s="96"/>
      <c r="Y567" s="107">
        <f t="shared" si="96"/>
        <v>191211.33</v>
      </c>
      <c r="Z567" s="107">
        <f t="shared" si="97"/>
        <v>191211.33</v>
      </c>
      <c r="AA567" s="107">
        <f t="shared" si="98"/>
        <v>382422.66</v>
      </c>
    </row>
    <row r="568" spans="1:27" s="18" customFormat="1" ht="26.1" customHeight="1" x14ac:dyDescent="0.2">
      <c r="A568" s="90">
        <v>5222</v>
      </c>
      <c r="B568" s="90" t="s">
        <v>1026</v>
      </c>
      <c r="C568" s="90" t="s">
        <v>189</v>
      </c>
      <c r="D568" s="90" t="s">
        <v>26</v>
      </c>
      <c r="E568" s="90" t="s">
        <v>287</v>
      </c>
      <c r="F568" s="100" t="s">
        <v>1547</v>
      </c>
      <c r="G568" s="100">
        <v>675230</v>
      </c>
      <c r="H568" s="100">
        <v>1326032186</v>
      </c>
      <c r="I568" s="91" t="s">
        <v>18</v>
      </c>
      <c r="J568" s="90">
        <v>1028743</v>
      </c>
      <c r="K568" s="91" t="s">
        <v>52</v>
      </c>
      <c r="L568" s="91" t="s">
        <v>53</v>
      </c>
      <c r="M568" s="92">
        <v>14894</v>
      </c>
      <c r="N568" s="92">
        <v>24788</v>
      </c>
      <c r="O568" s="93">
        <v>0.60085525254155236</v>
      </c>
      <c r="P568" s="101">
        <f t="shared" si="88"/>
        <v>14894.000000000002</v>
      </c>
      <c r="Q568" s="102">
        <f t="shared" si="89"/>
        <v>1.2098184779532422E-3</v>
      </c>
      <c r="R568" s="103">
        <f t="shared" si="90"/>
        <v>8.7672958973686473E-4</v>
      </c>
      <c r="S568" s="104">
        <f t="shared" si="91"/>
        <v>586284.07999999996</v>
      </c>
      <c r="T568" s="105">
        <f t="shared" si="92"/>
        <v>140108.4</v>
      </c>
      <c r="U568" s="105">
        <f t="shared" si="93"/>
        <v>210162.6</v>
      </c>
      <c r="V568" s="105">
        <f t="shared" si="94"/>
        <v>212928.05</v>
      </c>
      <c r="W568" s="106">
        <f t="shared" si="95"/>
        <v>1149483.1299999999</v>
      </c>
      <c r="X568" s="96"/>
      <c r="Y568" s="107">
        <f t="shared" si="96"/>
        <v>287812.19</v>
      </c>
      <c r="Z568" s="107">
        <f t="shared" si="97"/>
        <v>287812.19</v>
      </c>
      <c r="AA568" s="107">
        <f t="shared" si="98"/>
        <v>575624.38</v>
      </c>
    </row>
    <row r="569" spans="1:27" s="18" customFormat="1" ht="26.1" customHeight="1" x14ac:dyDescent="0.2">
      <c r="A569" s="90">
        <v>5223</v>
      </c>
      <c r="B569" s="90" t="s">
        <v>1027</v>
      </c>
      <c r="C569" s="90" t="s">
        <v>83</v>
      </c>
      <c r="D569" s="90" t="s">
        <v>26</v>
      </c>
      <c r="E569" s="90" t="s">
        <v>71</v>
      </c>
      <c r="F569" s="100" t="s">
        <v>1547</v>
      </c>
      <c r="G569" s="100">
        <v>455910</v>
      </c>
      <c r="H569" s="100">
        <v>1740608629</v>
      </c>
      <c r="I569" s="91" t="s">
        <v>18</v>
      </c>
      <c r="J569" s="90">
        <v>1030449</v>
      </c>
      <c r="K569" s="91" t="s">
        <v>52</v>
      </c>
      <c r="L569" s="91" t="s">
        <v>53</v>
      </c>
      <c r="M569" s="92">
        <v>11436</v>
      </c>
      <c r="N569" s="92">
        <v>22902</v>
      </c>
      <c r="O569" s="93">
        <v>0.49934503536809011</v>
      </c>
      <c r="P569" s="101">
        <f t="shared" si="88"/>
        <v>11436</v>
      </c>
      <c r="Q569" s="102">
        <f t="shared" si="89"/>
        <v>9.2893004658743629E-4</v>
      </c>
      <c r="R569" s="103">
        <f t="shared" si="90"/>
        <v>6.731757478334083E-4</v>
      </c>
      <c r="S569" s="104">
        <f t="shared" si="91"/>
        <v>450164.15</v>
      </c>
      <c r="T569" s="105">
        <f t="shared" si="92"/>
        <v>107578.87</v>
      </c>
      <c r="U569" s="105">
        <f t="shared" si="93"/>
        <v>161368.29999999999</v>
      </c>
      <c r="V569" s="105">
        <f t="shared" si="94"/>
        <v>163491.69</v>
      </c>
      <c r="W569" s="106">
        <f t="shared" si="95"/>
        <v>882603.01</v>
      </c>
      <c r="X569" s="96"/>
      <c r="Y569" s="107">
        <f t="shared" si="96"/>
        <v>220989.67</v>
      </c>
      <c r="Z569" s="107">
        <f t="shared" si="97"/>
        <v>220989.67</v>
      </c>
      <c r="AA569" s="107">
        <f t="shared" si="98"/>
        <v>441979.34</v>
      </c>
    </row>
    <row r="570" spans="1:27" s="18" customFormat="1" ht="26.1" customHeight="1" x14ac:dyDescent="0.2">
      <c r="A570" s="90">
        <v>5224</v>
      </c>
      <c r="B570" s="90" t="s">
        <v>1028</v>
      </c>
      <c r="C570" s="90" t="s">
        <v>1029</v>
      </c>
      <c r="D570" s="90" t="s">
        <v>19</v>
      </c>
      <c r="E570" s="90" t="s">
        <v>63</v>
      </c>
      <c r="F570" s="100" t="s">
        <v>63</v>
      </c>
      <c r="G570" s="100">
        <v>45569</v>
      </c>
      <c r="H570" s="100">
        <v>1851729610</v>
      </c>
      <c r="I570" s="91" t="s">
        <v>18</v>
      </c>
      <c r="J570" s="90">
        <v>1025586</v>
      </c>
      <c r="K570" s="91" t="s">
        <v>16</v>
      </c>
      <c r="L570" s="91" t="s">
        <v>17</v>
      </c>
      <c r="M570" s="92">
        <v>20488</v>
      </c>
      <c r="N570" s="92">
        <v>25241</v>
      </c>
      <c r="O570" s="93">
        <v>0.81169525771562145</v>
      </c>
      <c r="P570" s="101">
        <f t="shared" si="88"/>
        <v>20488</v>
      </c>
      <c r="Q570" s="102">
        <f t="shared" si="89"/>
        <v>0</v>
      </c>
      <c r="R570" s="103">
        <f t="shared" si="90"/>
        <v>1.2060182512776206E-3</v>
      </c>
      <c r="S570" s="104">
        <f t="shared" si="91"/>
        <v>0</v>
      </c>
      <c r="T570" s="105">
        <f t="shared" si="92"/>
        <v>192731.36</v>
      </c>
      <c r="U570" s="105">
        <f t="shared" si="93"/>
        <v>289097.05</v>
      </c>
      <c r="V570" s="105">
        <f t="shared" si="94"/>
        <v>0</v>
      </c>
      <c r="W570" s="106">
        <f t="shared" si="95"/>
        <v>481828.41</v>
      </c>
      <c r="X570" s="96"/>
      <c r="Y570" s="107">
        <f t="shared" si="96"/>
        <v>0</v>
      </c>
      <c r="Z570" s="107">
        <f t="shared" si="97"/>
        <v>0</v>
      </c>
      <c r="AA570" s="107">
        <f t="shared" si="98"/>
        <v>0</v>
      </c>
    </row>
    <row r="571" spans="1:27" s="18" customFormat="1" ht="26.1" customHeight="1" x14ac:dyDescent="0.2">
      <c r="A571" s="90">
        <v>5225</v>
      </c>
      <c r="B571" s="90" t="s">
        <v>1030</v>
      </c>
      <c r="C571" s="90" t="s">
        <v>101</v>
      </c>
      <c r="D571" s="90" t="s">
        <v>26</v>
      </c>
      <c r="E571" s="90" t="s">
        <v>176</v>
      </c>
      <c r="F571" s="100" t="s">
        <v>1547</v>
      </c>
      <c r="G571" s="100">
        <v>455700</v>
      </c>
      <c r="H571" s="100">
        <v>1851938112</v>
      </c>
      <c r="I571" s="91" t="s">
        <v>18</v>
      </c>
      <c r="J571" s="90">
        <v>1030890</v>
      </c>
      <c r="K571" s="91" t="s">
        <v>16</v>
      </c>
      <c r="L571" s="91" t="s">
        <v>25</v>
      </c>
      <c r="M571" s="92">
        <v>15459</v>
      </c>
      <c r="N571" s="92">
        <v>25046</v>
      </c>
      <c r="O571" s="93">
        <v>0.61722430727461475</v>
      </c>
      <c r="P571" s="101">
        <f t="shared" si="88"/>
        <v>23220.308641975309</v>
      </c>
      <c r="Q571" s="102">
        <f t="shared" si="89"/>
        <v>1.8861527097380878E-3</v>
      </c>
      <c r="R571" s="103">
        <f t="shared" si="90"/>
        <v>1.3668545501035574E-3</v>
      </c>
      <c r="S571" s="104">
        <f t="shared" si="91"/>
        <v>914039.03</v>
      </c>
      <c r="T571" s="105">
        <f t="shared" si="92"/>
        <v>218434.29</v>
      </c>
      <c r="U571" s="105">
        <f t="shared" si="93"/>
        <v>327651.44</v>
      </c>
      <c r="V571" s="105">
        <f t="shared" si="94"/>
        <v>331962.88</v>
      </c>
      <c r="W571" s="106">
        <f t="shared" si="95"/>
        <v>1792087.6400000001</v>
      </c>
      <c r="X571" s="96"/>
      <c r="Y571" s="107">
        <f t="shared" si="96"/>
        <v>448710.07</v>
      </c>
      <c r="Z571" s="107">
        <f t="shared" si="97"/>
        <v>448710.07</v>
      </c>
      <c r="AA571" s="107">
        <f t="shared" si="98"/>
        <v>897420.14</v>
      </c>
    </row>
    <row r="572" spans="1:27" s="18" customFormat="1" ht="26.1" customHeight="1" x14ac:dyDescent="0.2">
      <c r="A572" s="90">
        <v>5226</v>
      </c>
      <c r="B572" s="90" t="s">
        <v>1031</v>
      </c>
      <c r="C572" s="90" t="s">
        <v>149</v>
      </c>
      <c r="D572" s="90" t="s">
        <v>26</v>
      </c>
      <c r="E572" s="90" t="s">
        <v>431</v>
      </c>
      <c r="F572" s="100" t="s">
        <v>29</v>
      </c>
      <c r="G572" s="100">
        <v>455812</v>
      </c>
      <c r="H572" s="100">
        <v>1275654766</v>
      </c>
      <c r="I572" s="91" t="s">
        <v>18</v>
      </c>
      <c r="J572" s="90">
        <v>1026701</v>
      </c>
      <c r="K572" s="91" t="s">
        <v>16</v>
      </c>
      <c r="L572" s="91" t="s">
        <v>17</v>
      </c>
      <c r="M572" s="92">
        <v>24590</v>
      </c>
      <c r="N572" s="92">
        <v>35040</v>
      </c>
      <c r="O572" s="93">
        <v>0.70176940639269403</v>
      </c>
      <c r="P572" s="101">
        <f t="shared" si="88"/>
        <v>24590</v>
      </c>
      <c r="Q572" s="102">
        <f t="shared" si="89"/>
        <v>1.9974107944722855E-3</v>
      </c>
      <c r="R572" s="103">
        <f t="shared" si="90"/>
        <v>1.447480905843259E-3</v>
      </c>
      <c r="S572" s="104">
        <f t="shared" si="91"/>
        <v>967955.26</v>
      </c>
      <c r="T572" s="105">
        <f t="shared" si="92"/>
        <v>231319.03</v>
      </c>
      <c r="U572" s="105">
        <f t="shared" si="93"/>
        <v>346978.54</v>
      </c>
      <c r="V572" s="105">
        <f t="shared" si="94"/>
        <v>351544.3</v>
      </c>
      <c r="W572" s="106">
        <f t="shared" si="95"/>
        <v>1897797.1300000001</v>
      </c>
      <c r="X572" s="96"/>
      <c r="Y572" s="107">
        <f t="shared" si="96"/>
        <v>475178.04</v>
      </c>
      <c r="Z572" s="107">
        <f t="shared" si="97"/>
        <v>475178.04</v>
      </c>
      <c r="AA572" s="107">
        <f t="shared" si="98"/>
        <v>950356.08</v>
      </c>
    </row>
    <row r="573" spans="1:27" s="18" customFormat="1" ht="26.1" customHeight="1" x14ac:dyDescent="0.2">
      <c r="A573" s="90">
        <v>5227</v>
      </c>
      <c r="B573" s="90" t="s">
        <v>1032</v>
      </c>
      <c r="C573" s="90" t="s">
        <v>149</v>
      </c>
      <c r="D573" s="90" t="s">
        <v>26</v>
      </c>
      <c r="E573" s="90" t="s">
        <v>150</v>
      </c>
      <c r="F573" s="100" t="s">
        <v>29</v>
      </c>
      <c r="G573" s="100">
        <v>455699</v>
      </c>
      <c r="H573" s="100">
        <v>1124070511</v>
      </c>
      <c r="I573" s="91" t="s">
        <v>18</v>
      </c>
      <c r="J573" s="90">
        <v>1031387</v>
      </c>
      <c r="K573" s="91">
        <v>43831</v>
      </c>
      <c r="L573" s="91" t="s">
        <v>17</v>
      </c>
      <c r="M573" s="92">
        <v>16714</v>
      </c>
      <c r="N573" s="92">
        <v>24323</v>
      </c>
      <c r="O573" s="93">
        <v>0.68716852361961933</v>
      </c>
      <c r="P573" s="101">
        <f t="shared" si="88"/>
        <v>16714</v>
      </c>
      <c r="Q573" s="102">
        <f t="shared" si="89"/>
        <v>1.3576544944615607E-3</v>
      </c>
      <c r="R573" s="103">
        <f t="shared" si="90"/>
        <v>9.8386319073868371E-4</v>
      </c>
      <c r="S573" s="104">
        <f t="shared" si="91"/>
        <v>657926.16</v>
      </c>
      <c r="T573" s="105">
        <f t="shared" si="92"/>
        <v>157229.21</v>
      </c>
      <c r="U573" s="105">
        <f t="shared" si="93"/>
        <v>235843.81</v>
      </c>
      <c r="V573" s="105">
        <f t="shared" si="94"/>
        <v>238947.19</v>
      </c>
      <c r="W573" s="106">
        <f t="shared" si="95"/>
        <v>1289946.3699999999</v>
      </c>
      <c r="X573" s="96"/>
      <c r="Y573" s="107">
        <f t="shared" si="96"/>
        <v>322981.93</v>
      </c>
      <c r="Z573" s="107">
        <f t="shared" si="97"/>
        <v>322981.93</v>
      </c>
      <c r="AA573" s="107">
        <f t="shared" si="98"/>
        <v>645963.86</v>
      </c>
    </row>
    <row r="574" spans="1:27" s="18" customFormat="1" ht="26.1" customHeight="1" x14ac:dyDescent="0.2">
      <c r="A574" s="90">
        <v>5229</v>
      </c>
      <c r="B574" s="90" t="s">
        <v>1034</v>
      </c>
      <c r="C574" s="90" t="s">
        <v>83</v>
      </c>
      <c r="D574" s="90" t="s">
        <v>26</v>
      </c>
      <c r="E574" s="90" t="s">
        <v>59</v>
      </c>
      <c r="F574" s="100" t="s">
        <v>1547</v>
      </c>
      <c r="G574" s="100">
        <v>675142</v>
      </c>
      <c r="H574" s="100">
        <v>1134546096</v>
      </c>
      <c r="I574" s="91" t="s">
        <v>18</v>
      </c>
      <c r="J574" s="90">
        <v>1030452</v>
      </c>
      <c r="K574" s="91" t="s">
        <v>52</v>
      </c>
      <c r="L574" s="91" t="s">
        <v>53</v>
      </c>
      <c r="M574" s="92">
        <v>28472</v>
      </c>
      <c r="N574" s="92">
        <v>50880</v>
      </c>
      <c r="O574" s="93">
        <v>0.55959119496855347</v>
      </c>
      <c r="P574" s="101">
        <f t="shared" si="88"/>
        <v>28472.000000000004</v>
      </c>
      <c r="Q574" s="102">
        <f t="shared" si="89"/>
        <v>2.3127401439697001E-3</v>
      </c>
      <c r="R574" s="103">
        <f t="shared" si="90"/>
        <v>1.6759933449031832E-3</v>
      </c>
      <c r="S574" s="104">
        <f t="shared" si="91"/>
        <v>1120765.4399999999</v>
      </c>
      <c r="T574" s="105">
        <f t="shared" si="92"/>
        <v>267837.14</v>
      </c>
      <c r="U574" s="105">
        <f t="shared" si="93"/>
        <v>401755.72</v>
      </c>
      <c r="V574" s="105">
        <f t="shared" si="94"/>
        <v>407042.27</v>
      </c>
      <c r="W574" s="106">
        <f t="shared" si="95"/>
        <v>2197400.5700000003</v>
      </c>
      <c r="X574" s="96"/>
      <c r="Y574" s="107">
        <f t="shared" si="96"/>
        <v>550193.93999999994</v>
      </c>
      <c r="Z574" s="107">
        <f t="shared" si="97"/>
        <v>550193.93999999994</v>
      </c>
      <c r="AA574" s="107">
        <f t="shared" si="98"/>
        <v>1100387.8799999999</v>
      </c>
    </row>
    <row r="575" spans="1:27" s="18" customFormat="1" ht="26.1" customHeight="1" x14ac:dyDescent="0.2">
      <c r="A575" s="90">
        <v>5231</v>
      </c>
      <c r="B575" s="90" t="s">
        <v>1035</v>
      </c>
      <c r="C575" s="90" t="s">
        <v>205</v>
      </c>
      <c r="D575" s="90" t="s">
        <v>26</v>
      </c>
      <c r="E575" s="90" t="s">
        <v>84</v>
      </c>
      <c r="F575" s="100" t="s">
        <v>36</v>
      </c>
      <c r="G575" s="100">
        <v>455675</v>
      </c>
      <c r="H575" s="100">
        <v>1073902631</v>
      </c>
      <c r="I575" s="91" t="s">
        <v>18</v>
      </c>
      <c r="J575" s="90">
        <v>1026728</v>
      </c>
      <c r="K575" s="91" t="s">
        <v>24</v>
      </c>
      <c r="L575" s="91" t="s">
        <v>25</v>
      </c>
      <c r="M575" s="92">
        <v>19385</v>
      </c>
      <c r="N575" s="92">
        <v>29286</v>
      </c>
      <c r="O575" s="93">
        <v>0.66192037150857064</v>
      </c>
      <c r="P575" s="101">
        <f t="shared" si="88"/>
        <v>19385</v>
      </c>
      <c r="Q575" s="102">
        <f t="shared" si="89"/>
        <v>1.5746160329745936E-3</v>
      </c>
      <c r="R575" s="103">
        <f t="shared" si="90"/>
        <v>1.1410905799012435E-3</v>
      </c>
      <c r="S575" s="104">
        <f t="shared" si="91"/>
        <v>763066.8</v>
      </c>
      <c r="T575" s="105">
        <f t="shared" si="92"/>
        <v>182355.4</v>
      </c>
      <c r="U575" s="105">
        <f t="shared" si="93"/>
        <v>273533.11</v>
      </c>
      <c r="V575" s="105">
        <f t="shared" si="94"/>
        <v>277132.42</v>
      </c>
      <c r="W575" s="106">
        <f t="shared" si="95"/>
        <v>1496087.73</v>
      </c>
      <c r="X575" s="96"/>
      <c r="Y575" s="107">
        <f t="shared" si="96"/>
        <v>374596.43</v>
      </c>
      <c r="Z575" s="107">
        <f t="shared" si="97"/>
        <v>374596.43</v>
      </c>
      <c r="AA575" s="107">
        <f t="shared" si="98"/>
        <v>749192.86</v>
      </c>
    </row>
    <row r="576" spans="1:27" s="18" customFormat="1" ht="26.1" customHeight="1" x14ac:dyDescent="0.2">
      <c r="A576" s="90">
        <v>5232</v>
      </c>
      <c r="B576" s="90" t="s">
        <v>1036</v>
      </c>
      <c r="C576" s="90" t="s">
        <v>32</v>
      </c>
      <c r="D576" s="90" t="s">
        <v>26</v>
      </c>
      <c r="E576" s="90" t="s">
        <v>751</v>
      </c>
      <c r="F576" s="100" t="s">
        <v>47</v>
      </c>
      <c r="G576" s="100">
        <v>455917</v>
      </c>
      <c r="H576" s="100">
        <v>1841311412</v>
      </c>
      <c r="I576" s="91" t="s">
        <v>18</v>
      </c>
      <c r="J576" s="90">
        <v>1026641</v>
      </c>
      <c r="K576" s="91" t="s">
        <v>34</v>
      </c>
      <c r="L576" s="91" t="s">
        <v>35</v>
      </c>
      <c r="M576" s="92">
        <v>23770</v>
      </c>
      <c r="N576" s="92">
        <v>31202</v>
      </c>
      <c r="O576" s="93">
        <v>0.7618101403756169</v>
      </c>
      <c r="P576" s="101">
        <f t="shared" si="88"/>
        <v>23770</v>
      </c>
      <c r="Q576" s="102">
        <f t="shared" si="89"/>
        <v>1.9308033584630429E-3</v>
      </c>
      <c r="R576" s="103">
        <f t="shared" si="90"/>
        <v>1.3992119207765054E-3</v>
      </c>
      <c r="S576" s="104">
        <f t="shared" si="91"/>
        <v>935676.96</v>
      </c>
      <c r="T576" s="105">
        <f t="shared" si="92"/>
        <v>223605.26</v>
      </c>
      <c r="U576" s="105">
        <f t="shared" si="93"/>
        <v>335407.89</v>
      </c>
      <c r="V576" s="105">
        <f t="shared" si="94"/>
        <v>339821.39</v>
      </c>
      <c r="W576" s="106">
        <f t="shared" si="95"/>
        <v>1834511.5</v>
      </c>
      <c r="X576" s="96"/>
      <c r="Y576" s="107">
        <f t="shared" si="96"/>
        <v>459332.33</v>
      </c>
      <c r="Z576" s="107">
        <f t="shared" si="97"/>
        <v>459332.33</v>
      </c>
      <c r="AA576" s="107">
        <f t="shared" si="98"/>
        <v>918664.66</v>
      </c>
    </row>
    <row r="577" spans="1:27" s="18" customFormat="1" ht="26.1" customHeight="1" x14ac:dyDescent="0.2">
      <c r="A577" s="90">
        <v>5233</v>
      </c>
      <c r="B577" s="90" t="s">
        <v>1037</v>
      </c>
      <c r="C577" s="90" t="s">
        <v>1038</v>
      </c>
      <c r="D577" s="90" t="s">
        <v>19</v>
      </c>
      <c r="E577" s="90" t="s">
        <v>20</v>
      </c>
      <c r="F577" s="100" t="s">
        <v>20</v>
      </c>
      <c r="G577" s="100">
        <v>455713</v>
      </c>
      <c r="H577" s="100">
        <v>1679091508</v>
      </c>
      <c r="I577" s="91" t="s">
        <v>18</v>
      </c>
      <c r="J577" s="90">
        <v>1029000</v>
      </c>
      <c r="K577" s="91" t="s">
        <v>16</v>
      </c>
      <c r="L577" s="91" t="s">
        <v>17</v>
      </c>
      <c r="M577" s="92">
        <v>24419</v>
      </c>
      <c r="N577" s="92">
        <v>28964</v>
      </c>
      <c r="O577" s="93">
        <v>0.84308106615108414</v>
      </c>
      <c r="P577" s="101">
        <f t="shared" si="88"/>
        <v>24419</v>
      </c>
      <c r="Q577" s="102">
        <f t="shared" si="89"/>
        <v>0</v>
      </c>
      <c r="R577" s="103">
        <f t="shared" si="90"/>
        <v>1.437415056518363E-3</v>
      </c>
      <c r="S577" s="104">
        <f t="shared" si="91"/>
        <v>0</v>
      </c>
      <c r="T577" s="105">
        <f t="shared" si="92"/>
        <v>229710.43</v>
      </c>
      <c r="U577" s="105">
        <f t="shared" si="93"/>
        <v>344565.64</v>
      </c>
      <c r="V577" s="105">
        <f t="shared" si="94"/>
        <v>0</v>
      </c>
      <c r="W577" s="106">
        <f t="shared" si="95"/>
        <v>574276.07000000007</v>
      </c>
      <c r="X577" s="96"/>
      <c r="Y577" s="107">
        <f t="shared" si="96"/>
        <v>0</v>
      </c>
      <c r="Z577" s="107">
        <f t="shared" si="97"/>
        <v>0</v>
      </c>
      <c r="AA577" s="107">
        <f t="shared" si="98"/>
        <v>0</v>
      </c>
    </row>
    <row r="578" spans="1:27" s="18" customFormat="1" ht="26.1" customHeight="1" x14ac:dyDescent="0.2">
      <c r="A578" s="90">
        <v>5234</v>
      </c>
      <c r="B578" s="90" t="s">
        <v>1039</v>
      </c>
      <c r="C578" s="90" t="s">
        <v>101</v>
      </c>
      <c r="D578" s="90" t="s">
        <v>26</v>
      </c>
      <c r="E578" s="90" t="s">
        <v>114</v>
      </c>
      <c r="F578" s="100" t="s">
        <v>47</v>
      </c>
      <c r="G578" s="100">
        <v>455715</v>
      </c>
      <c r="H578" s="100">
        <v>1700841673</v>
      </c>
      <c r="I578" s="91" t="s">
        <v>18</v>
      </c>
      <c r="J578" s="90">
        <v>1026029</v>
      </c>
      <c r="K578" s="91" t="s">
        <v>24</v>
      </c>
      <c r="L578" s="91" t="s">
        <v>25</v>
      </c>
      <c r="M578" s="92">
        <v>12219</v>
      </c>
      <c r="N578" s="92">
        <v>25760</v>
      </c>
      <c r="O578" s="93">
        <v>0.47434006211180124</v>
      </c>
      <c r="P578" s="101">
        <f t="shared" si="88"/>
        <v>12219</v>
      </c>
      <c r="Q578" s="102">
        <f t="shared" si="89"/>
        <v>9.9253202511821303E-4</v>
      </c>
      <c r="R578" s="103">
        <f t="shared" si="90"/>
        <v>7.192667421105645E-4</v>
      </c>
      <c r="S578" s="104">
        <f t="shared" si="91"/>
        <v>480985.98</v>
      </c>
      <c r="T578" s="105">
        <f t="shared" si="92"/>
        <v>114944.58</v>
      </c>
      <c r="U578" s="105">
        <f t="shared" si="93"/>
        <v>172416.87</v>
      </c>
      <c r="V578" s="105">
        <f t="shared" si="94"/>
        <v>174685.64</v>
      </c>
      <c r="W578" s="106">
        <f t="shared" si="95"/>
        <v>943033.07</v>
      </c>
      <c r="X578" s="96"/>
      <c r="Y578" s="107">
        <f t="shared" si="96"/>
        <v>236120.39</v>
      </c>
      <c r="Z578" s="107">
        <f t="shared" si="97"/>
        <v>236120.39</v>
      </c>
      <c r="AA578" s="107">
        <f t="shared" si="98"/>
        <v>472240.78</v>
      </c>
    </row>
    <row r="579" spans="1:27" s="18" customFormat="1" ht="26.1" customHeight="1" x14ac:dyDescent="0.2">
      <c r="A579" s="90">
        <v>5235</v>
      </c>
      <c r="B579" s="90" t="s">
        <v>1040</v>
      </c>
      <c r="C579" s="90" t="s">
        <v>83</v>
      </c>
      <c r="D579" s="90" t="s">
        <v>26</v>
      </c>
      <c r="E579" s="90" t="s">
        <v>15</v>
      </c>
      <c r="F579" s="100" t="s">
        <v>1546</v>
      </c>
      <c r="G579" s="100">
        <v>675948</v>
      </c>
      <c r="H579" s="100">
        <v>1578656294</v>
      </c>
      <c r="I579" s="91" t="s">
        <v>18</v>
      </c>
      <c r="J579" s="90">
        <v>523501</v>
      </c>
      <c r="K579" s="91" t="s">
        <v>16</v>
      </c>
      <c r="L579" s="91" t="s">
        <v>17</v>
      </c>
      <c r="M579" s="92">
        <v>18935</v>
      </c>
      <c r="N579" s="92">
        <v>33360</v>
      </c>
      <c r="O579" s="93">
        <v>0.56759592326139086</v>
      </c>
      <c r="P579" s="101">
        <f t="shared" si="88"/>
        <v>18935</v>
      </c>
      <c r="Q579" s="102">
        <f t="shared" si="89"/>
        <v>1.5380631717500093E-3</v>
      </c>
      <c r="R579" s="103">
        <f t="shared" si="90"/>
        <v>1.114601502730464E-3</v>
      </c>
      <c r="S579" s="104">
        <f t="shared" si="91"/>
        <v>745353.1</v>
      </c>
      <c r="T579" s="105">
        <f t="shared" si="92"/>
        <v>178122.23999999999</v>
      </c>
      <c r="U579" s="105">
        <f t="shared" si="93"/>
        <v>267183.35999999999</v>
      </c>
      <c r="V579" s="105">
        <f t="shared" si="94"/>
        <v>270699.12</v>
      </c>
      <c r="W579" s="106">
        <f t="shared" si="95"/>
        <v>1461357.8199999998</v>
      </c>
      <c r="X579" s="96"/>
      <c r="Y579" s="107">
        <f t="shared" si="96"/>
        <v>365900.61</v>
      </c>
      <c r="Z579" s="107">
        <f t="shared" si="97"/>
        <v>365900.61</v>
      </c>
      <c r="AA579" s="107">
        <f t="shared" si="98"/>
        <v>731801.22</v>
      </c>
    </row>
    <row r="580" spans="1:27" s="18" customFormat="1" ht="26.1" customHeight="1" x14ac:dyDescent="0.2">
      <c r="A580" s="90">
        <v>5237</v>
      </c>
      <c r="B580" s="90" t="s">
        <v>1041</v>
      </c>
      <c r="C580" s="90" t="s">
        <v>95</v>
      </c>
      <c r="D580" s="90" t="s">
        <v>26</v>
      </c>
      <c r="E580" s="90" t="s">
        <v>71</v>
      </c>
      <c r="F580" s="100" t="s">
        <v>1547</v>
      </c>
      <c r="G580" s="100">
        <v>455834</v>
      </c>
      <c r="H580" s="100">
        <v>1447244116</v>
      </c>
      <c r="I580" s="91" t="s">
        <v>18</v>
      </c>
      <c r="J580" s="90">
        <v>1028850</v>
      </c>
      <c r="K580" s="91" t="s">
        <v>24</v>
      </c>
      <c r="L580" s="91" t="s">
        <v>25</v>
      </c>
      <c r="M580" s="92">
        <v>15151</v>
      </c>
      <c r="N580" s="92">
        <v>23588</v>
      </c>
      <c r="O580" s="93">
        <v>0.64231812786162457</v>
      </c>
      <c r="P580" s="101">
        <f t="shared" si="88"/>
        <v>15151.000000000002</v>
      </c>
      <c r="Q580" s="102">
        <f t="shared" si="89"/>
        <v>1.2306942231415047E-3</v>
      </c>
      <c r="R580" s="103">
        <f t="shared" si="90"/>
        <v>8.918577960321765E-4</v>
      </c>
      <c r="S580" s="104">
        <f t="shared" si="91"/>
        <v>596400.56999999995</v>
      </c>
      <c r="T580" s="105">
        <f t="shared" si="92"/>
        <v>142526.01</v>
      </c>
      <c r="U580" s="105">
        <f t="shared" si="93"/>
        <v>213789.02</v>
      </c>
      <c r="V580" s="105">
        <f t="shared" si="94"/>
        <v>216602.18</v>
      </c>
      <c r="W580" s="106">
        <f t="shared" si="95"/>
        <v>1169317.78</v>
      </c>
      <c r="X580" s="96"/>
      <c r="Y580" s="107">
        <f t="shared" si="96"/>
        <v>292778.46000000002</v>
      </c>
      <c r="Z580" s="107">
        <f t="shared" si="97"/>
        <v>292778.46000000002</v>
      </c>
      <c r="AA580" s="107">
        <f t="shared" si="98"/>
        <v>585556.92000000004</v>
      </c>
    </row>
    <row r="581" spans="1:27" s="18" customFormat="1" ht="26.1" customHeight="1" x14ac:dyDescent="0.2">
      <c r="A581" s="90">
        <v>5238</v>
      </c>
      <c r="B581" s="90" t="s">
        <v>1042</v>
      </c>
      <c r="C581" s="84" t="s">
        <v>485</v>
      </c>
      <c r="D581" s="84" t="s">
        <v>26</v>
      </c>
      <c r="E581" s="90" t="s">
        <v>277</v>
      </c>
      <c r="F581" s="100" t="s">
        <v>1547</v>
      </c>
      <c r="G581" s="100">
        <v>455840</v>
      </c>
      <c r="H581" s="100">
        <v>1275916090</v>
      </c>
      <c r="I581" s="91" t="s">
        <v>18</v>
      </c>
      <c r="J581" s="90">
        <v>1027044</v>
      </c>
      <c r="K581" s="91" t="s">
        <v>24</v>
      </c>
      <c r="L581" s="91" t="s">
        <v>25</v>
      </c>
      <c r="M581" s="92">
        <v>15038</v>
      </c>
      <c r="N581" s="92">
        <v>24663</v>
      </c>
      <c r="O581" s="93">
        <v>0.60973928556947654</v>
      </c>
      <c r="P581" s="101">
        <f t="shared" si="88"/>
        <v>15038.000000000002</v>
      </c>
      <c r="Q581" s="102">
        <f t="shared" si="89"/>
        <v>1.2215153935451091E-3</v>
      </c>
      <c r="R581" s="103">
        <f t="shared" si="90"/>
        <v>8.8520609443151408E-4</v>
      </c>
      <c r="S581" s="104">
        <f t="shared" si="91"/>
        <v>591952.47</v>
      </c>
      <c r="T581" s="105">
        <f t="shared" si="92"/>
        <v>141463.01999999999</v>
      </c>
      <c r="U581" s="105">
        <f t="shared" si="93"/>
        <v>212194.52</v>
      </c>
      <c r="V581" s="105">
        <f t="shared" si="94"/>
        <v>214986.71</v>
      </c>
      <c r="W581" s="106">
        <f t="shared" si="95"/>
        <v>1160596.72</v>
      </c>
      <c r="X581" s="96"/>
      <c r="Y581" s="107">
        <f t="shared" si="96"/>
        <v>290594.84999999998</v>
      </c>
      <c r="Z581" s="107">
        <f t="shared" si="97"/>
        <v>290594.84999999998</v>
      </c>
      <c r="AA581" s="107">
        <f t="shared" si="98"/>
        <v>581189.69999999995</v>
      </c>
    </row>
    <row r="582" spans="1:27" s="18" customFormat="1" ht="26.1" customHeight="1" x14ac:dyDescent="0.2">
      <c r="A582" s="90">
        <v>5239</v>
      </c>
      <c r="B582" s="90" t="s">
        <v>1043</v>
      </c>
      <c r="C582" s="90" t="s">
        <v>1044</v>
      </c>
      <c r="D582" s="90" t="s">
        <v>19</v>
      </c>
      <c r="E582" s="90" t="s">
        <v>532</v>
      </c>
      <c r="F582" s="100" t="s">
        <v>532</v>
      </c>
      <c r="G582" s="100">
        <v>455718</v>
      </c>
      <c r="H582" s="100">
        <v>1699256982</v>
      </c>
      <c r="I582" s="91" t="s">
        <v>18</v>
      </c>
      <c r="J582" s="90">
        <v>1030072</v>
      </c>
      <c r="K582" s="91" t="s">
        <v>24</v>
      </c>
      <c r="L582" s="91" t="s">
        <v>25</v>
      </c>
      <c r="M582" s="92">
        <v>28072</v>
      </c>
      <c r="N582" s="92">
        <v>35733</v>
      </c>
      <c r="O582" s="93">
        <v>0.78560434332409812</v>
      </c>
      <c r="P582" s="101">
        <f t="shared" si="88"/>
        <v>28071.999999999996</v>
      </c>
      <c r="Q582" s="102">
        <f t="shared" si="89"/>
        <v>0</v>
      </c>
      <c r="R582" s="103">
        <f t="shared" si="90"/>
        <v>1.6524474985291566E-3</v>
      </c>
      <c r="S582" s="104">
        <f t="shared" si="91"/>
        <v>0</v>
      </c>
      <c r="T582" s="105">
        <f t="shared" si="92"/>
        <v>264074.33</v>
      </c>
      <c r="U582" s="105">
        <f t="shared" si="93"/>
        <v>396111.49</v>
      </c>
      <c r="V582" s="105">
        <f t="shared" si="94"/>
        <v>0</v>
      </c>
      <c r="W582" s="106">
        <f t="shared" si="95"/>
        <v>660185.82000000007</v>
      </c>
      <c r="X582" s="96"/>
      <c r="Y582" s="107">
        <f t="shared" si="96"/>
        <v>0</v>
      </c>
      <c r="Z582" s="107">
        <f t="shared" si="97"/>
        <v>0</v>
      </c>
      <c r="AA582" s="107">
        <f t="shared" si="98"/>
        <v>0</v>
      </c>
    </row>
    <row r="583" spans="1:27" s="18" customFormat="1" ht="26.1" customHeight="1" x14ac:dyDescent="0.2">
      <c r="A583" s="90">
        <v>5241</v>
      </c>
      <c r="B583" s="90" t="s">
        <v>1046</v>
      </c>
      <c r="C583" s="90" t="s">
        <v>482</v>
      </c>
      <c r="D583" s="90" t="s">
        <v>26</v>
      </c>
      <c r="E583" s="90" t="s">
        <v>712</v>
      </c>
      <c r="F583" s="100" t="s">
        <v>1545</v>
      </c>
      <c r="G583" s="100">
        <v>455968</v>
      </c>
      <c r="H583" s="100">
        <v>1659535441</v>
      </c>
      <c r="I583" s="91" t="s">
        <v>18</v>
      </c>
      <c r="J583" s="90">
        <v>1026574</v>
      </c>
      <c r="K583" s="91" t="s">
        <v>24</v>
      </c>
      <c r="L583" s="91" t="s">
        <v>25</v>
      </c>
      <c r="M583" s="92">
        <v>14911</v>
      </c>
      <c r="N583" s="92">
        <v>26068</v>
      </c>
      <c r="O583" s="93">
        <v>0.57200398956575116</v>
      </c>
      <c r="P583" s="101">
        <f t="shared" si="88"/>
        <v>14911</v>
      </c>
      <c r="Q583" s="102">
        <f t="shared" si="89"/>
        <v>1.2111993638217263E-3</v>
      </c>
      <c r="R583" s="103">
        <f t="shared" si="90"/>
        <v>8.7773028820776068E-4</v>
      </c>
      <c r="S583" s="104">
        <f t="shared" si="91"/>
        <v>586953.27</v>
      </c>
      <c r="T583" s="105">
        <f t="shared" si="92"/>
        <v>140268.32</v>
      </c>
      <c r="U583" s="105">
        <f t="shared" si="93"/>
        <v>210402.48</v>
      </c>
      <c r="V583" s="105">
        <f t="shared" si="94"/>
        <v>213171.09</v>
      </c>
      <c r="W583" s="106">
        <f t="shared" si="95"/>
        <v>1150795.1600000001</v>
      </c>
      <c r="X583" s="96"/>
      <c r="Y583" s="107">
        <f t="shared" si="96"/>
        <v>288140.7</v>
      </c>
      <c r="Z583" s="107">
        <f t="shared" si="97"/>
        <v>288140.7</v>
      </c>
      <c r="AA583" s="107">
        <f t="shared" si="98"/>
        <v>576281.4</v>
      </c>
    </row>
    <row r="584" spans="1:27" s="18" customFormat="1" ht="26.1" customHeight="1" x14ac:dyDescent="0.2">
      <c r="A584" s="90">
        <v>5242</v>
      </c>
      <c r="B584" s="90" t="s">
        <v>1047</v>
      </c>
      <c r="C584" s="90" t="s">
        <v>76</v>
      </c>
      <c r="D584" s="90" t="s">
        <v>26</v>
      </c>
      <c r="E584" s="90" t="s">
        <v>90</v>
      </c>
      <c r="F584" s="100" t="s">
        <v>47</v>
      </c>
      <c r="G584" s="100">
        <v>5943</v>
      </c>
      <c r="H584" s="100">
        <v>1861932675</v>
      </c>
      <c r="I584" s="91" t="s">
        <v>18</v>
      </c>
      <c r="J584" s="90">
        <v>1028826</v>
      </c>
      <c r="K584" s="91" t="s">
        <v>24</v>
      </c>
      <c r="L584" s="91" t="s">
        <v>25</v>
      </c>
      <c r="M584" s="92">
        <v>22755</v>
      </c>
      <c r="N584" s="92">
        <v>34401</v>
      </c>
      <c r="O584" s="93">
        <v>0.66146332955437337</v>
      </c>
      <c r="P584" s="101">
        <f t="shared" ref="P584:P647" si="99">IFERROR((M584/(L584-K584)*365),0)</f>
        <v>22755</v>
      </c>
      <c r="Q584" s="102">
        <f t="shared" ref="Q584:Q647" si="100">IF(D584="NSGO",P584/Q$4,0)</f>
        <v>1.8483563492564805E-3</v>
      </c>
      <c r="R584" s="103">
        <f t="shared" ref="R584:R647" si="101">P584/R$4</f>
        <v>1.339464335602414E-3</v>
      </c>
      <c r="S584" s="104">
        <f t="shared" ref="S584:S647" si="102">IF(Q584&gt;0,ROUND($S$4*Q584,2),0)</f>
        <v>895722.73</v>
      </c>
      <c r="T584" s="105">
        <f t="shared" ref="T584:T647" si="103">IF(R584&gt;0,ROUND($T$4*R584,2),0)</f>
        <v>214057.12</v>
      </c>
      <c r="U584" s="105">
        <f t="shared" ref="U584:U647" si="104">IF(R584&gt;0,ROUND($U$4*R584,2),0)</f>
        <v>321085.67</v>
      </c>
      <c r="V584" s="105">
        <f t="shared" ref="V584:V647" si="105">IF(Q584&gt;0,ROUND($V$4*Q584,2),0)</f>
        <v>325310.71999999997</v>
      </c>
      <c r="W584" s="106">
        <f t="shared" ref="W584:W647" si="106">S584+T584+U584+V584</f>
        <v>1756176.24</v>
      </c>
      <c r="X584" s="96"/>
      <c r="Y584" s="107">
        <f t="shared" ref="Y584:Y647" si="107">IF($D584="NSGO",ROUND($Q584*$Y$4,2),0)</f>
        <v>439718.43</v>
      </c>
      <c r="Z584" s="107">
        <f t="shared" ref="Z584:Z647" si="108">IF($D584="NSGO",ROUND($Q584*$Z$4,2),0)</f>
        <v>439718.43</v>
      </c>
      <c r="AA584" s="107">
        <f t="shared" ref="AA584:AA647" si="109">SUM(Y584:Z584)</f>
        <v>879436.86</v>
      </c>
    </row>
    <row r="585" spans="1:27" s="18" customFormat="1" ht="26.1" customHeight="1" x14ac:dyDescent="0.2">
      <c r="A585" s="90">
        <v>5243</v>
      </c>
      <c r="B585" s="90" t="s">
        <v>1048</v>
      </c>
      <c r="C585" s="90" t="s">
        <v>32</v>
      </c>
      <c r="D585" s="90" t="s">
        <v>26</v>
      </c>
      <c r="E585" s="90" t="s">
        <v>93</v>
      </c>
      <c r="F585" s="100" t="s">
        <v>20</v>
      </c>
      <c r="G585" s="100">
        <v>455732</v>
      </c>
      <c r="H585" s="100">
        <v>1164404091</v>
      </c>
      <c r="I585" s="91" t="s">
        <v>18</v>
      </c>
      <c r="J585" s="90">
        <v>1026695</v>
      </c>
      <c r="K585" s="91" t="s">
        <v>34</v>
      </c>
      <c r="L585" s="91" t="s">
        <v>35</v>
      </c>
      <c r="M585" s="92">
        <v>21717</v>
      </c>
      <c r="N585" s="92">
        <v>51696</v>
      </c>
      <c r="O585" s="93">
        <v>0.42009052924791085</v>
      </c>
      <c r="P585" s="101">
        <f t="shared" si="99"/>
        <v>21717</v>
      </c>
      <c r="Q585" s="102">
        <f t="shared" si="100"/>
        <v>1.7640410826984393E-3</v>
      </c>
      <c r="R585" s="103">
        <f t="shared" si="101"/>
        <v>1.2783628642618161E-3</v>
      </c>
      <c r="S585" s="104">
        <f t="shared" si="102"/>
        <v>854863.13</v>
      </c>
      <c r="T585" s="105">
        <f t="shared" si="103"/>
        <v>204292.61</v>
      </c>
      <c r="U585" s="105">
        <f t="shared" si="104"/>
        <v>306438.92</v>
      </c>
      <c r="V585" s="105">
        <f t="shared" si="105"/>
        <v>310471.23</v>
      </c>
      <c r="W585" s="106">
        <f t="shared" si="106"/>
        <v>1676065.89</v>
      </c>
      <c r="X585" s="96"/>
      <c r="Y585" s="107">
        <f t="shared" si="107"/>
        <v>419660.08</v>
      </c>
      <c r="Z585" s="107">
        <f t="shared" si="108"/>
        <v>419660.08</v>
      </c>
      <c r="AA585" s="107">
        <f t="shared" si="109"/>
        <v>839320.16</v>
      </c>
    </row>
    <row r="586" spans="1:27" s="18" customFormat="1" ht="26.1" customHeight="1" x14ac:dyDescent="0.2">
      <c r="A586" s="90">
        <v>5244</v>
      </c>
      <c r="B586" s="90" t="s">
        <v>1049</v>
      </c>
      <c r="C586" s="90" t="s">
        <v>42</v>
      </c>
      <c r="D586" s="90" t="s">
        <v>26</v>
      </c>
      <c r="E586" s="90" t="s">
        <v>29</v>
      </c>
      <c r="F586" s="100" t="s">
        <v>29</v>
      </c>
      <c r="G586" s="100">
        <v>675961</v>
      </c>
      <c r="H586" s="100">
        <v>1235100058</v>
      </c>
      <c r="I586" s="91" t="s">
        <v>18</v>
      </c>
      <c r="J586" s="90">
        <v>1004432</v>
      </c>
      <c r="K586" s="91" t="s">
        <v>16</v>
      </c>
      <c r="L586" s="91" t="s">
        <v>17</v>
      </c>
      <c r="M586" s="92">
        <v>14161</v>
      </c>
      <c r="N586" s="92">
        <v>28197</v>
      </c>
      <c r="O586" s="93">
        <v>0.50221654785970138</v>
      </c>
      <c r="P586" s="101">
        <f t="shared" si="99"/>
        <v>14161</v>
      </c>
      <c r="Q586" s="102">
        <f t="shared" si="100"/>
        <v>1.1502779284474191E-3</v>
      </c>
      <c r="R586" s="103">
        <f t="shared" si="101"/>
        <v>8.3358182625646159E-4</v>
      </c>
      <c r="S586" s="104">
        <f t="shared" si="102"/>
        <v>557430.43999999994</v>
      </c>
      <c r="T586" s="105">
        <f t="shared" si="103"/>
        <v>133213.04</v>
      </c>
      <c r="U586" s="105">
        <f t="shared" si="104"/>
        <v>199819.57</v>
      </c>
      <c r="V586" s="105">
        <f t="shared" si="105"/>
        <v>202448.92</v>
      </c>
      <c r="W586" s="106">
        <f t="shared" si="106"/>
        <v>1092911.97</v>
      </c>
      <c r="X586" s="96"/>
      <c r="Y586" s="107">
        <f t="shared" si="107"/>
        <v>273647.67</v>
      </c>
      <c r="Z586" s="107">
        <f t="shared" si="108"/>
        <v>273647.67</v>
      </c>
      <c r="AA586" s="107">
        <f t="shared" si="109"/>
        <v>547295.34</v>
      </c>
    </row>
    <row r="587" spans="1:27" s="18" customFormat="1" ht="26.1" customHeight="1" x14ac:dyDescent="0.2">
      <c r="A587" s="90">
        <v>5245</v>
      </c>
      <c r="B587" s="90" t="s">
        <v>1050</v>
      </c>
      <c r="C587" s="90" t="s">
        <v>189</v>
      </c>
      <c r="D587" s="90" t="s">
        <v>26</v>
      </c>
      <c r="E587" s="90" t="s">
        <v>564</v>
      </c>
      <c r="F587" s="100" t="s">
        <v>110</v>
      </c>
      <c r="G587" s="100">
        <v>455745</v>
      </c>
      <c r="H587" s="100">
        <v>1528015237</v>
      </c>
      <c r="I587" s="91" t="s">
        <v>18</v>
      </c>
      <c r="J587" s="90">
        <v>1026684</v>
      </c>
      <c r="K587" s="91" t="s">
        <v>52</v>
      </c>
      <c r="L587" s="91" t="s">
        <v>53</v>
      </c>
      <c r="M587" s="92">
        <v>22034</v>
      </c>
      <c r="N587" s="92">
        <v>36245</v>
      </c>
      <c r="O587" s="93">
        <v>0.60791833356325009</v>
      </c>
      <c r="P587" s="101">
        <f t="shared" si="99"/>
        <v>22034</v>
      </c>
      <c r="Q587" s="102">
        <f t="shared" si="100"/>
        <v>1.7897905427166465E-3</v>
      </c>
      <c r="R587" s="103">
        <f t="shared" si="101"/>
        <v>1.2970229475132318E-3</v>
      </c>
      <c r="S587" s="104">
        <f t="shared" si="102"/>
        <v>867341.45</v>
      </c>
      <c r="T587" s="105">
        <f t="shared" si="103"/>
        <v>207274.64</v>
      </c>
      <c r="U587" s="105">
        <f t="shared" si="104"/>
        <v>310911.96000000002</v>
      </c>
      <c r="V587" s="105">
        <f t="shared" si="105"/>
        <v>315003.14</v>
      </c>
      <c r="W587" s="106">
        <f t="shared" si="106"/>
        <v>1700531.19</v>
      </c>
      <c r="X587" s="96"/>
      <c r="Y587" s="107">
        <f t="shared" si="107"/>
        <v>425785.8</v>
      </c>
      <c r="Z587" s="107">
        <f t="shared" si="108"/>
        <v>425785.8</v>
      </c>
      <c r="AA587" s="107">
        <f t="shared" si="109"/>
        <v>851571.6</v>
      </c>
    </row>
    <row r="588" spans="1:27" s="18" customFormat="1" ht="26.1" customHeight="1" x14ac:dyDescent="0.2">
      <c r="A588" s="90">
        <v>5246</v>
      </c>
      <c r="B588" s="90" t="s">
        <v>1051</v>
      </c>
      <c r="C588" s="90" t="s">
        <v>228</v>
      </c>
      <c r="D588" s="90" t="s">
        <v>26</v>
      </c>
      <c r="E588" s="90" t="s">
        <v>1052</v>
      </c>
      <c r="F588" s="100" t="s">
        <v>1545</v>
      </c>
      <c r="G588" s="100" t="s">
        <v>1497</v>
      </c>
      <c r="H588" s="100">
        <v>1851476725</v>
      </c>
      <c r="I588" s="91" t="s">
        <v>18</v>
      </c>
      <c r="J588" s="90">
        <v>524601</v>
      </c>
      <c r="K588" s="91" t="s">
        <v>52</v>
      </c>
      <c r="L588" s="91" t="s">
        <v>53</v>
      </c>
      <c r="M588" s="92">
        <v>6730</v>
      </c>
      <c r="N588" s="92">
        <v>12984</v>
      </c>
      <c r="O588" s="93">
        <v>0.51833025261860755</v>
      </c>
      <c r="P588" s="101">
        <f t="shared" si="99"/>
        <v>6730.0000000000009</v>
      </c>
      <c r="Q588" s="102">
        <f t="shared" si="100"/>
        <v>5.4666834675878341E-4</v>
      </c>
      <c r="R588" s="103">
        <f t="shared" si="101"/>
        <v>3.9615886524299045E-4</v>
      </c>
      <c r="S588" s="104">
        <f t="shared" si="102"/>
        <v>264918.21000000002</v>
      </c>
      <c r="T588" s="105">
        <f t="shared" si="103"/>
        <v>63309.36</v>
      </c>
      <c r="U588" s="105">
        <f t="shared" si="104"/>
        <v>94964.03</v>
      </c>
      <c r="V588" s="105">
        <f t="shared" si="105"/>
        <v>96213.63</v>
      </c>
      <c r="W588" s="106">
        <f t="shared" si="106"/>
        <v>519405.23</v>
      </c>
      <c r="X588" s="96"/>
      <c r="Y588" s="107">
        <f t="shared" si="107"/>
        <v>130050.76</v>
      </c>
      <c r="Z588" s="107">
        <f t="shared" si="108"/>
        <v>130050.76</v>
      </c>
      <c r="AA588" s="107">
        <f t="shared" si="109"/>
        <v>260101.52</v>
      </c>
    </row>
    <row r="589" spans="1:27" s="18" customFormat="1" ht="26.1" customHeight="1" x14ac:dyDescent="0.2">
      <c r="A589" s="90">
        <v>5247</v>
      </c>
      <c r="B589" s="90" t="s">
        <v>1053</v>
      </c>
      <c r="C589" s="90" t="s">
        <v>1054</v>
      </c>
      <c r="D589" s="90" t="s">
        <v>26</v>
      </c>
      <c r="E589" s="90" t="s">
        <v>717</v>
      </c>
      <c r="F589" s="100" t="s">
        <v>47</v>
      </c>
      <c r="G589" s="100">
        <v>675434</v>
      </c>
      <c r="H589" s="100">
        <v>1588162390</v>
      </c>
      <c r="I589" s="91" t="s">
        <v>18</v>
      </c>
      <c r="J589" s="90">
        <v>1029311</v>
      </c>
      <c r="K589" s="91" t="s">
        <v>34</v>
      </c>
      <c r="L589" s="91" t="s">
        <v>35</v>
      </c>
      <c r="M589" s="92">
        <v>16982</v>
      </c>
      <c r="N589" s="92">
        <v>33220</v>
      </c>
      <c r="O589" s="93">
        <v>0.51119807344972912</v>
      </c>
      <c r="P589" s="101">
        <f t="shared" si="99"/>
        <v>16982</v>
      </c>
      <c r="Q589" s="102">
        <f t="shared" si="100"/>
        <v>1.3794237540353132E-3</v>
      </c>
      <c r="R589" s="103">
        <f t="shared" si="101"/>
        <v>9.9963890780928127E-4</v>
      </c>
      <c r="S589" s="104">
        <f t="shared" si="102"/>
        <v>668475.65</v>
      </c>
      <c r="T589" s="105">
        <f t="shared" si="103"/>
        <v>159750.29</v>
      </c>
      <c r="U589" s="105">
        <f t="shared" si="104"/>
        <v>239625.44</v>
      </c>
      <c r="V589" s="105">
        <f t="shared" si="105"/>
        <v>242778.58</v>
      </c>
      <c r="W589" s="106">
        <f t="shared" si="106"/>
        <v>1310629.9600000002</v>
      </c>
      <c r="X589" s="96"/>
      <c r="Y589" s="107">
        <f t="shared" si="107"/>
        <v>328160.77</v>
      </c>
      <c r="Z589" s="107">
        <f t="shared" si="108"/>
        <v>328160.77</v>
      </c>
      <c r="AA589" s="107">
        <f t="shared" si="109"/>
        <v>656321.54</v>
      </c>
    </row>
    <row r="590" spans="1:27" s="18" customFormat="1" ht="26.1" customHeight="1" x14ac:dyDescent="0.2">
      <c r="A590" s="90">
        <v>5248</v>
      </c>
      <c r="B590" s="90" t="s">
        <v>1055</v>
      </c>
      <c r="C590" s="90" t="s">
        <v>55</v>
      </c>
      <c r="D590" s="90" t="s">
        <v>26</v>
      </c>
      <c r="E590" s="90" t="s">
        <v>165</v>
      </c>
      <c r="F590" s="100" t="s">
        <v>1545</v>
      </c>
      <c r="G590" s="100">
        <v>675944</v>
      </c>
      <c r="H590" s="100">
        <v>1447571732</v>
      </c>
      <c r="I590" s="91" t="s">
        <v>18</v>
      </c>
      <c r="J590" s="90">
        <v>1031131</v>
      </c>
      <c r="K590" s="91" t="s">
        <v>166</v>
      </c>
      <c r="L590" s="91" t="s">
        <v>53</v>
      </c>
      <c r="M590" s="92">
        <v>3966</v>
      </c>
      <c r="N590" s="92">
        <v>7732</v>
      </c>
      <c r="O590" s="93">
        <v>0.51293326435592346</v>
      </c>
      <c r="P590" s="101">
        <f t="shared" si="99"/>
        <v>11963.553719008265</v>
      </c>
      <c r="Q590" s="102">
        <f t="shared" si="100"/>
        <v>9.7178248631948612E-4</v>
      </c>
      <c r="R590" s="103">
        <f t="shared" si="101"/>
        <v>7.0422999488794526E-4</v>
      </c>
      <c r="S590" s="104">
        <f t="shared" si="102"/>
        <v>470930.65</v>
      </c>
      <c r="T590" s="105">
        <f t="shared" si="103"/>
        <v>112541.59</v>
      </c>
      <c r="U590" s="105">
        <f t="shared" si="104"/>
        <v>168812.38</v>
      </c>
      <c r="V590" s="105">
        <f t="shared" si="105"/>
        <v>171033.72</v>
      </c>
      <c r="W590" s="106">
        <f t="shared" si="106"/>
        <v>923318.34</v>
      </c>
      <c r="X590" s="96"/>
      <c r="Y590" s="107">
        <f t="shared" si="107"/>
        <v>231184.14</v>
      </c>
      <c r="Z590" s="107">
        <f t="shared" si="108"/>
        <v>231184.14</v>
      </c>
      <c r="AA590" s="107">
        <f t="shared" si="109"/>
        <v>462368.28</v>
      </c>
    </row>
    <row r="591" spans="1:27" s="18" customFormat="1" ht="26.1" customHeight="1" x14ac:dyDescent="0.2">
      <c r="A591" s="90">
        <v>5249</v>
      </c>
      <c r="B591" s="90" t="s">
        <v>1056</v>
      </c>
      <c r="C591" s="90" t="s">
        <v>1057</v>
      </c>
      <c r="D591" s="90" t="s">
        <v>26</v>
      </c>
      <c r="E591" s="90" t="s">
        <v>360</v>
      </c>
      <c r="F591" s="100" t="s">
        <v>1545</v>
      </c>
      <c r="G591" s="100">
        <v>451386</v>
      </c>
      <c r="H591" s="100">
        <v>1700991700</v>
      </c>
      <c r="I591" s="91" t="s">
        <v>18</v>
      </c>
      <c r="J591" s="90">
        <v>524901</v>
      </c>
      <c r="K591" s="91" t="s">
        <v>34</v>
      </c>
      <c r="L591" s="91" t="s">
        <v>35</v>
      </c>
      <c r="M591" s="92">
        <v>8395</v>
      </c>
      <c r="N591" s="92">
        <v>13089</v>
      </c>
      <c r="O591" s="93">
        <v>0.64137825655130265</v>
      </c>
      <c r="P591" s="101">
        <f t="shared" si="99"/>
        <v>8395</v>
      </c>
      <c r="Q591" s="102">
        <f t="shared" si="100"/>
        <v>6.8191393328974532E-4</v>
      </c>
      <c r="R591" s="103">
        <f t="shared" si="101"/>
        <v>4.9416845077487437E-4</v>
      </c>
      <c r="S591" s="104">
        <f t="shared" si="102"/>
        <v>330458.90000000002</v>
      </c>
      <c r="T591" s="105">
        <f t="shared" si="103"/>
        <v>78972.070000000007</v>
      </c>
      <c r="U591" s="105">
        <f t="shared" si="104"/>
        <v>118458.11</v>
      </c>
      <c r="V591" s="105">
        <f t="shared" si="105"/>
        <v>120016.85</v>
      </c>
      <c r="W591" s="106">
        <f t="shared" si="106"/>
        <v>647905.93000000005</v>
      </c>
      <c r="X591" s="96"/>
      <c r="Y591" s="107">
        <f t="shared" si="107"/>
        <v>162225.28</v>
      </c>
      <c r="Z591" s="107">
        <f t="shared" si="108"/>
        <v>162225.28</v>
      </c>
      <c r="AA591" s="107">
        <f t="shared" si="109"/>
        <v>324450.56</v>
      </c>
    </row>
    <row r="592" spans="1:27" s="18" customFormat="1" ht="26.1" customHeight="1" x14ac:dyDescent="0.2">
      <c r="A592" s="90">
        <v>5250</v>
      </c>
      <c r="B592" s="90" t="s">
        <v>1058</v>
      </c>
      <c r="C592" s="90" t="s">
        <v>1059</v>
      </c>
      <c r="D592" s="90" t="s">
        <v>19</v>
      </c>
      <c r="E592" s="90" t="s">
        <v>59</v>
      </c>
      <c r="F592" s="100" t="s">
        <v>1547</v>
      </c>
      <c r="G592" s="100">
        <v>455753</v>
      </c>
      <c r="H592" s="100">
        <v>1477096675</v>
      </c>
      <c r="I592" s="91" t="s">
        <v>18</v>
      </c>
      <c r="J592" s="90">
        <v>1028461</v>
      </c>
      <c r="K592" s="91" t="s">
        <v>24</v>
      </c>
      <c r="L592" s="91" t="s">
        <v>25</v>
      </c>
      <c r="M592" s="92">
        <v>26110</v>
      </c>
      <c r="N592" s="92">
        <v>35414</v>
      </c>
      <c r="O592" s="93">
        <v>0.73727904218670581</v>
      </c>
      <c r="P592" s="101">
        <f t="shared" si="99"/>
        <v>26110</v>
      </c>
      <c r="Q592" s="102">
        <f t="shared" si="100"/>
        <v>0</v>
      </c>
      <c r="R592" s="103">
        <f t="shared" si="101"/>
        <v>1.5369551220645586E-3</v>
      </c>
      <c r="S592" s="104">
        <f t="shared" si="102"/>
        <v>0</v>
      </c>
      <c r="T592" s="105">
        <f t="shared" si="103"/>
        <v>245617.72</v>
      </c>
      <c r="U592" s="105">
        <f t="shared" si="104"/>
        <v>368426.59</v>
      </c>
      <c r="V592" s="105">
        <f t="shared" si="105"/>
        <v>0</v>
      </c>
      <c r="W592" s="106">
        <f t="shared" si="106"/>
        <v>614044.31000000006</v>
      </c>
      <c r="X592" s="96"/>
      <c r="Y592" s="107">
        <f t="shared" si="107"/>
        <v>0</v>
      </c>
      <c r="Z592" s="107">
        <f t="shared" si="108"/>
        <v>0</v>
      </c>
      <c r="AA592" s="107">
        <f t="shared" si="109"/>
        <v>0</v>
      </c>
    </row>
    <row r="593" spans="1:27" s="18" customFormat="1" ht="26.1" customHeight="1" x14ac:dyDescent="0.2">
      <c r="A593" s="90">
        <v>5253</v>
      </c>
      <c r="B593" s="90" t="s">
        <v>1060</v>
      </c>
      <c r="C593" s="90" t="s">
        <v>189</v>
      </c>
      <c r="D593" s="90" t="s">
        <v>26</v>
      </c>
      <c r="E593" s="90" t="s">
        <v>58</v>
      </c>
      <c r="F593" s="100" t="s">
        <v>1547</v>
      </c>
      <c r="G593" s="100">
        <v>675962</v>
      </c>
      <c r="H593" s="100">
        <v>1639314560</v>
      </c>
      <c r="I593" s="91" t="s">
        <v>18</v>
      </c>
      <c r="J593" s="90">
        <v>1026683</v>
      </c>
      <c r="K593" s="91" t="s">
        <v>52</v>
      </c>
      <c r="L593" s="91" t="s">
        <v>53</v>
      </c>
      <c r="M593" s="92">
        <v>19092</v>
      </c>
      <c r="N593" s="92">
        <v>29914</v>
      </c>
      <c r="O593" s="93">
        <v>0.63822959149562075</v>
      </c>
      <c r="P593" s="101">
        <f t="shared" si="99"/>
        <v>19092</v>
      </c>
      <c r="Q593" s="102">
        <f t="shared" si="100"/>
        <v>1.5508160588883642E-3</v>
      </c>
      <c r="R593" s="103">
        <f t="shared" si="101"/>
        <v>1.1238432474322694E-3</v>
      </c>
      <c r="S593" s="104">
        <f t="shared" si="102"/>
        <v>751533.22</v>
      </c>
      <c r="T593" s="105">
        <f t="shared" si="103"/>
        <v>179599.14</v>
      </c>
      <c r="U593" s="105">
        <f t="shared" si="104"/>
        <v>269398.71000000002</v>
      </c>
      <c r="V593" s="105">
        <f t="shared" si="105"/>
        <v>272943.63</v>
      </c>
      <c r="W593" s="106">
        <f t="shared" si="106"/>
        <v>1473474.7000000002</v>
      </c>
      <c r="X593" s="96"/>
      <c r="Y593" s="107">
        <f t="shared" si="107"/>
        <v>368934.49</v>
      </c>
      <c r="Z593" s="107">
        <f t="shared" si="108"/>
        <v>368934.49</v>
      </c>
      <c r="AA593" s="107">
        <f t="shared" si="109"/>
        <v>737868.98</v>
      </c>
    </row>
    <row r="594" spans="1:27" s="18" customFormat="1" ht="26.1" customHeight="1" x14ac:dyDescent="0.2">
      <c r="A594" s="90">
        <v>5255</v>
      </c>
      <c r="B594" s="90" t="s">
        <v>1061</v>
      </c>
      <c r="C594" s="90" t="s">
        <v>101</v>
      </c>
      <c r="D594" s="90" t="s">
        <v>26</v>
      </c>
      <c r="E594" s="90" t="s">
        <v>39</v>
      </c>
      <c r="F594" s="100" t="s">
        <v>39</v>
      </c>
      <c r="G594" s="100">
        <v>455761</v>
      </c>
      <c r="H594" s="100">
        <v>1194390757</v>
      </c>
      <c r="I594" s="91" t="s">
        <v>18</v>
      </c>
      <c r="J594" s="90">
        <v>1018970</v>
      </c>
      <c r="K594" s="91" t="s">
        <v>16</v>
      </c>
      <c r="L594" s="91" t="s">
        <v>17</v>
      </c>
      <c r="M594" s="92">
        <v>29832</v>
      </c>
      <c r="N594" s="92">
        <v>39473</v>
      </c>
      <c r="O594" s="93">
        <v>0.75575709978972971</v>
      </c>
      <c r="P594" s="101">
        <f t="shared" si="99"/>
        <v>29832</v>
      </c>
      <c r="Q594" s="102">
        <f t="shared" si="100"/>
        <v>2.4232110134484435E-3</v>
      </c>
      <c r="R594" s="103">
        <f t="shared" si="101"/>
        <v>1.7560492225748721E-3</v>
      </c>
      <c r="S594" s="104">
        <f t="shared" si="102"/>
        <v>1174300.17</v>
      </c>
      <c r="T594" s="105">
        <f t="shared" si="103"/>
        <v>280630.71000000002</v>
      </c>
      <c r="U594" s="105">
        <f t="shared" si="104"/>
        <v>420946.07</v>
      </c>
      <c r="V594" s="105">
        <f t="shared" si="105"/>
        <v>426485.14</v>
      </c>
      <c r="W594" s="106">
        <f t="shared" si="106"/>
        <v>2302362.09</v>
      </c>
      <c r="X594" s="96"/>
      <c r="Y594" s="107">
        <f t="shared" si="107"/>
        <v>576474.63</v>
      </c>
      <c r="Z594" s="107">
        <f t="shared" si="108"/>
        <v>576474.63</v>
      </c>
      <c r="AA594" s="107">
        <f t="shared" si="109"/>
        <v>1152949.26</v>
      </c>
    </row>
    <row r="595" spans="1:27" s="18" customFormat="1" ht="26.1" customHeight="1" x14ac:dyDescent="0.2">
      <c r="A595" s="90">
        <v>5256</v>
      </c>
      <c r="B595" s="90" t="s">
        <v>1062</v>
      </c>
      <c r="C595" s="90" t="s">
        <v>101</v>
      </c>
      <c r="D595" s="90" t="s">
        <v>26</v>
      </c>
      <c r="E595" s="90" t="s">
        <v>110</v>
      </c>
      <c r="F595" s="100" t="s">
        <v>110</v>
      </c>
      <c r="G595" s="100">
        <v>455757</v>
      </c>
      <c r="H595" s="100">
        <v>1134101553</v>
      </c>
      <c r="I595" s="91" t="s">
        <v>18</v>
      </c>
      <c r="J595" s="90">
        <v>1026108</v>
      </c>
      <c r="K595" s="91" t="s">
        <v>24</v>
      </c>
      <c r="L595" s="91" t="s">
        <v>25</v>
      </c>
      <c r="M595" s="92">
        <v>27312</v>
      </c>
      <c r="N595" s="92">
        <v>39054</v>
      </c>
      <c r="O595" s="93">
        <v>0.69933937624827158</v>
      </c>
      <c r="P595" s="101">
        <f t="shared" si="99"/>
        <v>27312</v>
      </c>
      <c r="Q595" s="102">
        <f t="shared" si="100"/>
        <v>2.2185149905907713E-3</v>
      </c>
      <c r="R595" s="103">
        <f t="shared" si="101"/>
        <v>1.6077103904185072E-3</v>
      </c>
      <c r="S595" s="104">
        <f t="shared" si="102"/>
        <v>1075103.46</v>
      </c>
      <c r="T595" s="105">
        <f t="shared" si="103"/>
        <v>256924.98</v>
      </c>
      <c r="U595" s="105">
        <f t="shared" si="104"/>
        <v>385387.47</v>
      </c>
      <c r="V595" s="105">
        <f t="shared" si="105"/>
        <v>390458.64</v>
      </c>
      <c r="W595" s="106">
        <f t="shared" si="106"/>
        <v>2107874.5499999998</v>
      </c>
      <c r="X595" s="96"/>
      <c r="Y595" s="107">
        <f t="shared" si="107"/>
        <v>527778.06000000006</v>
      </c>
      <c r="Z595" s="107">
        <f t="shared" si="108"/>
        <v>527778.06000000006</v>
      </c>
      <c r="AA595" s="107">
        <f t="shared" si="109"/>
        <v>1055556.1200000001</v>
      </c>
    </row>
    <row r="596" spans="1:27" s="18" customFormat="1" ht="26.1" customHeight="1" x14ac:dyDescent="0.2">
      <c r="A596" s="90">
        <v>5257</v>
      </c>
      <c r="B596" s="90" t="s">
        <v>1063</v>
      </c>
      <c r="C596" s="90" t="s">
        <v>231</v>
      </c>
      <c r="D596" s="90" t="s">
        <v>26</v>
      </c>
      <c r="E596" s="90" t="s">
        <v>21</v>
      </c>
      <c r="F596" s="100" t="s">
        <v>21</v>
      </c>
      <c r="G596" s="100">
        <v>455727</v>
      </c>
      <c r="H596" s="100">
        <v>1225022908</v>
      </c>
      <c r="I596" s="91" t="s">
        <v>18</v>
      </c>
      <c r="J596" s="90">
        <v>1028640</v>
      </c>
      <c r="K596" s="91" t="s">
        <v>16</v>
      </c>
      <c r="L596" s="91" t="s">
        <v>17</v>
      </c>
      <c r="M596" s="92">
        <v>26370</v>
      </c>
      <c r="N596" s="92">
        <v>32361</v>
      </c>
      <c r="O596" s="93">
        <v>0.81486975062575318</v>
      </c>
      <c r="P596" s="101">
        <f t="shared" si="99"/>
        <v>26369.999999999996</v>
      </c>
      <c r="Q596" s="102">
        <f t="shared" si="100"/>
        <v>2.1419976677606411E-3</v>
      </c>
      <c r="R596" s="103">
        <f t="shared" si="101"/>
        <v>1.5522599222076753E-3</v>
      </c>
      <c r="S596" s="104">
        <f t="shared" si="102"/>
        <v>1038022.78</v>
      </c>
      <c r="T596" s="105">
        <f t="shared" si="103"/>
        <v>248063.55</v>
      </c>
      <c r="U596" s="105">
        <f t="shared" si="104"/>
        <v>372095.33</v>
      </c>
      <c r="V596" s="105">
        <f t="shared" si="105"/>
        <v>376991.59</v>
      </c>
      <c r="W596" s="106">
        <f t="shared" si="106"/>
        <v>2035173.2500000002</v>
      </c>
      <c r="X596" s="96"/>
      <c r="Y596" s="107">
        <f t="shared" si="107"/>
        <v>509574.82</v>
      </c>
      <c r="Z596" s="107">
        <f t="shared" si="108"/>
        <v>509574.82</v>
      </c>
      <c r="AA596" s="107">
        <f t="shared" si="109"/>
        <v>1019149.64</v>
      </c>
    </row>
    <row r="597" spans="1:27" s="18" customFormat="1" ht="26.1" customHeight="1" x14ac:dyDescent="0.2">
      <c r="A597" s="90">
        <v>5258</v>
      </c>
      <c r="B597" s="90" t="s">
        <v>1064</v>
      </c>
      <c r="C597" s="90" t="s">
        <v>1065</v>
      </c>
      <c r="D597" s="90" t="s">
        <v>19</v>
      </c>
      <c r="E597" s="90" t="s">
        <v>37</v>
      </c>
      <c r="F597" s="100" t="s">
        <v>37</v>
      </c>
      <c r="G597" s="100">
        <v>455763</v>
      </c>
      <c r="H597" s="100">
        <v>1447298518</v>
      </c>
      <c r="I597" s="91" t="s">
        <v>18</v>
      </c>
      <c r="J597" s="90">
        <v>1014815</v>
      </c>
      <c r="K597" s="91" t="s">
        <v>16</v>
      </c>
      <c r="L597" s="91" t="s">
        <v>17</v>
      </c>
      <c r="M597" s="92">
        <v>24901</v>
      </c>
      <c r="N597" s="92">
        <v>36928</v>
      </c>
      <c r="O597" s="93">
        <v>0.67431217504332752</v>
      </c>
      <c r="P597" s="101">
        <f t="shared" si="99"/>
        <v>24901</v>
      </c>
      <c r="Q597" s="102">
        <f t="shared" si="100"/>
        <v>0</v>
      </c>
      <c r="R597" s="103">
        <f t="shared" si="101"/>
        <v>1.4657878013990644E-3</v>
      </c>
      <c r="S597" s="104">
        <f t="shared" si="102"/>
        <v>0</v>
      </c>
      <c r="T597" s="105">
        <f t="shared" si="103"/>
        <v>234244.62</v>
      </c>
      <c r="U597" s="105">
        <f t="shared" si="104"/>
        <v>351366.93</v>
      </c>
      <c r="V597" s="105">
        <f t="shared" si="105"/>
        <v>0</v>
      </c>
      <c r="W597" s="106">
        <f t="shared" si="106"/>
        <v>585611.55000000005</v>
      </c>
      <c r="X597" s="96"/>
      <c r="Y597" s="107">
        <f t="shared" si="107"/>
        <v>0</v>
      </c>
      <c r="Z597" s="107">
        <f t="shared" si="108"/>
        <v>0</v>
      </c>
      <c r="AA597" s="107">
        <f t="shared" si="109"/>
        <v>0</v>
      </c>
    </row>
    <row r="598" spans="1:27" s="18" customFormat="1" ht="26.1" customHeight="1" x14ac:dyDescent="0.2">
      <c r="A598" s="90">
        <v>5259</v>
      </c>
      <c r="B598" s="90" t="s">
        <v>1066</v>
      </c>
      <c r="C598" s="84" t="s">
        <v>211</v>
      </c>
      <c r="D598" s="84" t="s">
        <v>26</v>
      </c>
      <c r="E598" s="90" t="s">
        <v>40</v>
      </c>
      <c r="F598" s="100" t="s">
        <v>39</v>
      </c>
      <c r="G598" s="100">
        <v>675635</v>
      </c>
      <c r="H598" s="100">
        <v>1497026363</v>
      </c>
      <c r="I598" s="91" t="s">
        <v>18</v>
      </c>
      <c r="J598" s="90">
        <v>1027423</v>
      </c>
      <c r="K598" s="91" t="s">
        <v>16</v>
      </c>
      <c r="L598" s="91" t="s">
        <v>17</v>
      </c>
      <c r="M598" s="92">
        <v>21587</v>
      </c>
      <c r="N598" s="92">
        <v>31113</v>
      </c>
      <c r="O598" s="93">
        <v>0.693825732009128</v>
      </c>
      <c r="P598" s="101">
        <f t="shared" si="99"/>
        <v>21587</v>
      </c>
      <c r="Q598" s="102">
        <f t="shared" si="100"/>
        <v>1.7534813672335594E-3</v>
      </c>
      <c r="R598" s="103">
        <f t="shared" si="101"/>
        <v>1.2707104641902576E-3</v>
      </c>
      <c r="S598" s="104">
        <f t="shared" si="102"/>
        <v>849745.84</v>
      </c>
      <c r="T598" s="105">
        <f t="shared" si="103"/>
        <v>203069.7</v>
      </c>
      <c r="U598" s="105">
        <f t="shared" si="104"/>
        <v>304604.55</v>
      </c>
      <c r="V598" s="105">
        <f t="shared" si="105"/>
        <v>308612.71999999997</v>
      </c>
      <c r="W598" s="106">
        <f t="shared" si="106"/>
        <v>1666032.81</v>
      </c>
      <c r="X598" s="96"/>
      <c r="Y598" s="107">
        <f t="shared" si="107"/>
        <v>417147.96</v>
      </c>
      <c r="Z598" s="107">
        <f t="shared" si="108"/>
        <v>417147.96</v>
      </c>
      <c r="AA598" s="107">
        <f t="shared" si="109"/>
        <v>834295.92</v>
      </c>
    </row>
    <row r="599" spans="1:27" s="18" customFormat="1" ht="26.1" customHeight="1" x14ac:dyDescent="0.2">
      <c r="A599" s="90">
        <v>5260</v>
      </c>
      <c r="B599" s="90" t="s">
        <v>1067</v>
      </c>
      <c r="C599" s="90" t="s">
        <v>284</v>
      </c>
      <c r="D599" s="90" t="s">
        <v>26</v>
      </c>
      <c r="E599" s="90" t="s">
        <v>415</v>
      </c>
      <c r="F599" s="100" t="s">
        <v>37</v>
      </c>
      <c r="G599" s="100">
        <v>675891</v>
      </c>
      <c r="H599" s="100">
        <v>1952853194</v>
      </c>
      <c r="I599" s="91" t="s">
        <v>18</v>
      </c>
      <c r="J599" s="90">
        <v>1031124</v>
      </c>
      <c r="K599" s="91" t="s">
        <v>440</v>
      </c>
      <c r="L599" s="91" t="s">
        <v>53</v>
      </c>
      <c r="M599" s="92">
        <v>6239</v>
      </c>
      <c r="N599" s="92">
        <v>13421</v>
      </c>
      <c r="O599" s="93">
        <v>0.46486848968035172</v>
      </c>
      <c r="P599" s="101">
        <f t="shared" si="99"/>
        <v>14981.809210526315</v>
      </c>
      <c r="Q599" s="102">
        <f t="shared" si="100"/>
        <v>1.2169510954790391E-3</v>
      </c>
      <c r="R599" s="103">
        <f t="shared" si="101"/>
        <v>8.8189844519005745E-4</v>
      </c>
      <c r="S599" s="104">
        <f t="shared" si="102"/>
        <v>589740.59</v>
      </c>
      <c r="T599" s="105">
        <f t="shared" si="103"/>
        <v>140934.43</v>
      </c>
      <c r="U599" s="105">
        <f t="shared" si="104"/>
        <v>211401.64</v>
      </c>
      <c r="V599" s="105">
        <f t="shared" si="105"/>
        <v>214183.39</v>
      </c>
      <c r="W599" s="106">
        <f t="shared" si="106"/>
        <v>1156260.05</v>
      </c>
      <c r="X599" s="96"/>
      <c r="Y599" s="107">
        <f t="shared" si="107"/>
        <v>289509.01</v>
      </c>
      <c r="Z599" s="107">
        <f t="shared" si="108"/>
        <v>289509.01</v>
      </c>
      <c r="AA599" s="107">
        <f t="shared" si="109"/>
        <v>579018.02</v>
      </c>
    </row>
    <row r="600" spans="1:27" s="18" customFormat="1" ht="26.1" customHeight="1" x14ac:dyDescent="0.2">
      <c r="A600" s="90">
        <v>5261</v>
      </c>
      <c r="B600" s="90" t="s">
        <v>1068</v>
      </c>
      <c r="C600" s="90" t="s">
        <v>1069</v>
      </c>
      <c r="D600" s="90" t="s">
        <v>19</v>
      </c>
      <c r="E600" s="90" t="s">
        <v>47</v>
      </c>
      <c r="F600" s="100" t="s">
        <v>47</v>
      </c>
      <c r="G600" s="100">
        <v>675918</v>
      </c>
      <c r="H600" s="100">
        <v>1396145173</v>
      </c>
      <c r="I600" s="91" t="s">
        <v>18</v>
      </c>
      <c r="J600" s="90">
        <v>1026161</v>
      </c>
      <c r="K600" s="91" t="s">
        <v>24</v>
      </c>
      <c r="L600" s="91" t="s">
        <v>25</v>
      </c>
      <c r="M600" s="92">
        <v>23134</v>
      </c>
      <c r="N600" s="92">
        <v>31459</v>
      </c>
      <c r="O600" s="93">
        <v>0.73536984646682979</v>
      </c>
      <c r="P600" s="101">
        <f t="shared" si="99"/>
        <v>23134</v>
      </c>
      <c r="Q600" s="102">
        <f t="shared" si="100"/>
        <v>0</v>
      </c>
      <c r="R600" s="103">
        <f t="shared" si="101"/>
        <v>1.3617740250418038E-3</v>
      </c>
      <c r="S600" s="104">
        <f t="shared" si="102"/>
        <v>0</v>
      </c>
      <c r="T600" s="105">
        <f t="shared" si="103"/>
        <v>217622.38</v>
      </c>
      <c r="U600" s="105">
        <f t="shared" si="104"/>
        <v>326433.58</v>
      </c>
      <c r="V600" s="105">
        <f t="shared" si="105"/>
        <v>0</v>
      </c>
      <c r="W600" s="106">
        <f t="shared" si="106"/>
        <v>544055.96</v>
      </c>
      <c r="X600" s="96"/>
      <c r="Y600" s="107">
        <f t="shared" si="107"/>
        <v>0</v>
      </c>
      <c r="Z600" s="107">
        <f t="shared" si="108"/>
        <v>0</v>
      </c>
      <c r="AA600" s="107">
        <f t="shared" si="109"/>
        <v>0</v>
      </c>
    </row>
    <row r="601" spans="1:27" s="18" customFormat="1" ht="26.1" customHeight="1" x14ac:dyDescent="0.2">
      <c r="A601" s="90">
        <v>5262</v>
      </c>
      <c r="B601" s="90" t="s">
        <v>1070</v>
      </c>
      <c r="C601" s="90" t="s">
        <v>76</v>
      </c>
      <c r="D601" s="90" t="s">
        <v>26</v>
      </c>
      <c r="E601" s="90" t="s">
        <v>274</v>
      </c>
      <c r="F601" s="100" t="s">
        <v>1546</v>
      </c>
      <c r="G601" s="100">
        <v>675139</v>
      </c>
      <c r="H601" s="100">
        <v>1104233592</v>
      </c>
      <c r="I601" s="91" t="s">
        <v>18</v>
      </c>
      <c r="J601" s="90">
        <v>1026188</v>
      </c>
      <c r="K601" s="91" t="s">
        <v>24</v>
      </c>
      <c r="L601" s="91" t="s">
        <v>25</v>
      </c>
      <c r="M601" s="92">
        <v>9439</v>
      </c>
      <c r="N601" s="92">
        <v>13255</v>
      </c>
      <c r="O601" s="93">
        <v>0.71210863824971704</v>
      </c>
      <c r="P601" s="101">
        <f t="shared" si="99"/>
        <v>9439</v>
      </c>
      <c r="Q601" s="102">
        <f t="shared" si="100"/>
        <v>7.6671657133078094E-4</v>
      </c>
      <c r="R601" s="103">
        <f t="shared" si="101"/>
        <v>5.5562310981108263E-4</v>
      </c>
      <c r="S601" s="104">
        <f t="shared" si="102"/>
        <v>371554.68</v>
      </c>
      <c r="T601" s="105">
        <f t="shared" si="103"/>
        <v>88793.02</v>
      </c>
      <c r="U601" s="105">
        <f t="shared" si="104"/>
        <v>133189.53</v>
      </c>
      <c r="V601" s="105">
        <f t="shared" si="105"/>
        <v>134942.12</v>
      </c>
      <c r="W601" s="106">
        <f t="shared" si="106"/>
        <v>728479.35</v>
      </c>
      <c r="X601" s="96"/>
      <c r="Y601" s="107">
        <f t="shared" si="107"/>
        <v>182399.57</v>
      </c>
      <c r="Z601" s="107">
        <f t="shared" si="108"/>
        <v>182399.57</v>
      </c>
      <c r="AA601" s="107">
        <f t="shared" si="109"/>
        <v>364799.14</v>
      </c>
    </row>
    <row r="602" spans="1:27" s="18" customFormat="1" ht="26.1" customHeight="1" x14ac:dyDescent="0.2">
      <c r="A602" s="90">
        <v>5263</v>
      </c>
      <c r="B602" s="90" t="s">
        <v>1071</v>
      </c>
      <c r="C602" s="90" t="s">
        <v>485</v>
      </c>
      <c r="D602" s="90" t="s">
        <v>26</v>
      </c>
      <c r="E602" s="90" t="s">
        <v>47</v>
      </c>
      <c r="F602" s="100" t="s">
        <v>47</v>
      </c>
      <c r="G602" s="100">
        <v>675118</v>
      </c>
      <c r="H602" s="100">
        <v>1144607334</v>
      </c>
      <c r="I602" s="91" t="s">
        <v>18</v>
      </c>
      <c r="J602" s="90">
        <v>1026906</v>
      </c>
      <c r="K602" s="91" t="s">
        <v>16</v>
      </c>
      <c r="L602" s="91" t="s">
        <v>17</v>
      </c>
      <c r="M602" s="92">
        <v>15369</v>
      </c>
      <c r="N602" s="92">
        <v>27192</v>
      </c>
      <c r="O602" s="93">
        <v>0.56520300088261255</v>
      </c>
      <c r="P602" s="101">
        <f t="shared" si="99"/>
        <v>15369</v>
      </c>
      <c r="Q602" s="102">
        <f t="shared" si="100"/>
        <v>1.2484020536903033E-3</v>
      </c>
      <c r="R602" s="103">
        <f t="shared" si="101"/>
        <v>9.0469028230602067E-4</v>
      </c>
      <c r="S602" s="104">
        <f t="shared" si="102"/>
        <v>604981.88</v>
      </c>
      <c r="T602" s="105">
        <f t="shared" si="103"/>
        <v>144576.74</v>
      </c>
      <c r="U602" s="105">
        <f t="shared" si="104"/>
        <v>216865.12</v>
      </c>
      <c r="V602" s="105">
        <f t="shared" si="105"/>
        <v>219718.76</v>
      </c>
      <c r="W602" s="106">
        <f t="shared" si="106"/>
        <v>1186142.5</v>
      </c>
      <c r="X602" s="96"/>
      <c r="Y602" s="107">
        <f t="shared" si="107"/>
        <v>296991.09999999998</v>
      </c>
      <c r="Z602" s="107">
        <f t="shared" si="108"/>
        <v>296991.09999999998</v>
      </c>
      <c r="AA602" s="107">
        <f t="shared" si="109"/>
        <v>593982.19999999995</v>
      </c>
    </row>
    <row r="603" spans="1:27" s="18" customFormat="1" ht="26.1" customHeight="1" x14ac:dyDescent="0.2">
      <c r="A603" s="90">
        <v>5264</v>
      </c>
      <c r="B603" s="90" t="s">
        <v>1072</v>
      </c>
      <c r="C603" s="90" t="s">
        <v>44</v>
      </c>
      <c r="D603" s="90" t="s">
        <v>26</v>
      </c>
      <c r="E603" s="90" t="s">
        <v>90</v>
      </c>
      <c r="F603" s="100" t="s">
        <v>47</v>
      </c>
      <c r="G603" s="100">
        <v>455771</v>
      </c>
      <c r="H603" s="100">
        <v>1497390082</v>
      </c>
      <c r="I603" s="91" t="s">
        <v>46</v>
      </c>
      <c r="J603" s="90">
        <v>1030816</v>
      </c>
      <c r="K603" s="91">
        <v>43831</v>
      </c>
      <c r="L603" s="91">
        <v>43982</v>
      </c>
      <c r="M603" s="92">
        <v>6348</v>
      </c>
      <c r="N603" s="92">
        <v>9109</v>
      </c>
      <c r="O603" s="93">
        <v>0.6968931825666923</v>
      </c>
      <c r="P603" s="101">
        <f t="shared" si="99"/>
        <v>15344.503311258277</v>
      </c>
      <c r="Q603" s="102">
        <f t="shared" si="100"/>
        <v>1.2464122224368852E-3</v>
      </c>
      <c r="R603" s="103">
        <f t="shared" si="101"/>
        <v>9.0324829413155824E-4</v>
      </c>
      <c r="S603" s="104">
        <f t="shared" si="102"/>
        <v>604017.6</v>
      </c>
      <c r="T603" s="105">
        <f t="shared" si="103"/>
        <v>144346.29999999999</v>
      </c>
      <c r="U603" s="105">
        <f t="shared" si="104"/>
        <v>216519.46</v>
      </c>
      <c r="V603" s="105">
        <f t="shared" si="105"/>
        <v>219368.55</v>
      </c>
      <c r="W603" s="106">
        <f t="shared" si="106"/>
        <v>1184251.9099999999</v>
      </c>
      <c r="X603" s="96"/>
      <c r="Y603" s="107">
        <f t="shared" si="107"/>
        <v>296517.73</v>
      </c>
      <c r="Z603" s="107">
        <f t="shared" si="108"/>
        <v>296517.73</v>
      </c>
      <c r="AA603" s="107">
        <f t="shared" si="109"/>
        <v>593035.46</v>
      </c>
    </row>
    <row r="604" spans="1:27" s="18" customFormat="1" ht="26.1" customHeight="1" x14ac:dyDescent="0.2">
      <c r="A604" s="90">
        <v>5265</v>
      </c>
      <c r="B604" s="90" t="s">
        <v>1073</v>
      </c>
      <c r="C604" s="90" t="s">
        <v>92</v>
      </c>
      <c r="D604" s="90" t="s">
        <v>26</v>
      </c>
      <c r="E604" s="90" t="s">
        <v>751</v>
      </c>
      <c r="F604" s="100" t="s">
        <v>47</v>
      </c>
      <c r="G604" s="100">
        <v>455960</v>
      </c>
      <c r="H604" s="100">
        <v>1205435245</v>
      </c>
      <c r="I604" s="91" t="s">
        <v>46</v>
      </c>
      <c r="J604" s="90">
        <v>1014787</v>
      </c>
      <c r="K604" s="91">
        <v>43831</v>
      </c>
      <c r="L604" s="91">
        <v>44165</v>
      </c>
      <c r="M604" s="92">
        <v>13640</v>
      </c>
      <c r="N604" s="92">
        <v>19926</v>
      </c>
      <c r="O604" s="93">
        <v>0.68453277125363843</v>
      </c>
      <c r="P604" s="101">
        <f t="shared" si="99"/>
        <v>14905.988023952095</v>
      </c>
      <c r="Q604" s="102">
        <f t="shared" si="100"/>
        <v>1.2107922481218597E-3</v>
      </c>
      <c r="R604" s="103">
        <f t="shared" si="101"/>
        <v>8.7743526016262504E-4</v>
      </c>
      <c r="S604" s="104">
        <f t="shared" si="102"/>
        <v>586755.98</v>
      </c>
      <c r="T604" s="105">
        <f t="shared" si="103"/>
        <v>140221.17000000001</v>
      </c>
      <c r="U604" s="105">
        <f t="shared" si="104"/>
        <v>210331.76</v>
      </c>
      <c r="V604" s="105">
        <f t="shared" si="105"/>
        <v>213099.44</v>
      </c>
      <c r="W604" s="106">
        <f t="shared" si="106"/>
        <v>1150408.3500000001</v>
      </c>
      <c r="X604" s="96"/>
      <c r="Y604" s="107">
        <f t="shared" si="107"/>
        <v>288043.84000000003</v>
      </c>
      <c r="Z604" s="107">
        <f t="shared" si="108"/>
        <v>288043.84000000003</v>
      </c>
      <c r="AA604" s="107">
        <f t="shared" si="109"/>
        <v>576087.68000000005</v>
      </c>
    </row>
    <row r="605" spans="1:27" s="18" customFormat="1" ht="26.1" customHeight="1" x14ac:dyDescent="0.2">
      <c r="A605" s="90">
        <v>5267</v>
      </c>
      <c r="B605" s="90" t="s">
        <v>1074</v>
      </c>
      <c r="C605" s="90" t="s">
        <v>32</v>
      </c>
      <c r="D605" s="90" t="s">
        <v>26</v>
      </c>
      <c r="E605" s="90" t="s">
        <v>1075</v>
      </c>
      <c r="F605" s="100" t="s">
        <v>63</v>
      </c>
      <c r="G605" s="100">
        <v>675312</v>
      </c>
      <c r="H605" s="100">
        <v>1083002893</v>
      </c>
      <c r="I605" s="91" t="s">
        <v>18</v>
      </c>
      <c r="J605" s="90">
        <v>1026518</v>
      </c>
      <c r="K605" s="91" t="s">
        <v>34</v>
      </c>
      <c r="L605" s="91" t="s">
        <v>35</v>
      </c>
      <c r="M605" s="92">
        <v>15978</v>
      </c>
      <c r="N605" s="92">
        <v>22527</v>
      </c>
      <c r="O605" s="93">
        <v>0.70928219469969367</v>
      </c>
      <c r="P605" s="101">
        <f t="shared" si="99"/>
        <v>15978</v>
      </c>
      <c r="Q605" s="102">
        <f t="shared" si="100"/>
        <v>1.2978702592142406E-3</v>
      </c>
      <c r="R605" s="103">
        <f t="shared" si="101"/>
        <v>9.4053883341047549E-4</v>
      </c>
      <c r="S605" s="104">
        <f t="shared" si="102"/>
        <v>628954.42000000004</v>
      </c>
      <c r="T605" s="105">
        <f t="shared" si="103"/>
        <v>150305.63</v>
      </c>
      <c r="U605" s="105">
        <f t="shared" si="104"/>
        <v>225458.44</v>
      </c>
      <c r="V605" s="105">
        <f t="shared" si="105"/>
        <v>228425.17</v>
      </c>
      <c r="W605" s="106">
        <f t="shared" si="106"/>
        <v>1233143.6599999999</v>
      </c>
      <c r="X605" s="96"/>
      <c r="Y605" s="107">
        <f t="shared" si="107"/>
        <v>308759.44</v>
      </c>
      <c r="Z605" s="107">
        <f t="shared" si="108"/>
        <v>308759.44</v>
      </c>
      <c r="AA605" s="107">
        <f t="shared" si="109"/>
        <v>617518.88</v>
      </c>
    </row>
    <row r="606" spans="1:27" s="18" customFormat="1" ht="26.1" customHeight="1" x14ac:dyDescent="0.2">
      <c r="A606" s="90">
        <v>5268</v>
      </c>
      <c r="B606" s="90" t="s">
        <v>1076</v>
      </c>
      <c r="C606" s="84" t="s">
        <v>44</v>
      </c>
      <c r="D606" s="84" t="s">
        <v>26</v>
      </c>
      <c r="E606" s="90" t="s">
        <v>15</v>
      </c>
      <c r="F606" s="100" t="s">
        <v>1546</v>
      </c>
      <c r="G606" s="100">
        <v>455785</v>
      </c>
      <c r="H606" s="100">
        <v>1790320398</v>
      </c>
      <c r="I606" s="91" t="s">
        <v>18</v>
      </c>
      <c r="J606" s="90">
        <v>1030851</v>
      </c>
      <c r="K606" s="91" t="s">
        <v>16</v>
      </c>
      <c r="L606" s="91" t="s">
        <v>17</v>
      </c>
      <c r="M606" s="92">
        <v>13587</v>
      </c>
      <c r="N606" s="92">
        <v>21823</v>
      </c>
      <c r="O606" s="93">
        <v>0.62260000916464275</v>
      </c>
      <c r="P606" s="101">
        <f t="shared" si="99"/>
        <v>13587</v>
      </c>
      <c r="Q606" s="102">
        <f t="shared" si="100"/>
        <v>1.1036527232409492E-3</v>
      </c>
      <c r="R606" s="103">
        <f t="shared" si="101"/>
        <v>7.9979353670973409E-4</v>
      </c>
      <c r="S606" s="104">
        <f t="shared" si="102"/>
        <v>534835.63</v>
      </c>
      <c r="T606" s="105">
        <f t="shared" si="103"/>
        <v>127813.41</v>
      </c>
      <c r="U606" s="105">
        <f t="shared" si="104"/>
        <v>191720.11</v>
      </c>
      <c r="V606" s="105">
        <f t="shared" si="105"/>
        <v>194242.88</v>
      </c>
      <c r="W606" s="106">
        <f t="shared" si="106"/>
        <v>1048612.03</v>
      </c>
      <c r="X606" s="96"/>
      <c r="Y606" s="107">
        <f t="shared" si="107"/>
        <v>262555.67</v>
      </c>
      <c r="Z606" s="107">
        <f t="shared" si="108"/>
        <v>262555.67</v>
      </c>
      <c r="AA606" s="107">
        <f t="shared" si="109"/>
        <v>525111.34</v>
      </c>
    </row>
    <row r="607" spans="1:27" s="18" customFormat="1" ht="26.1" customHeight="1" x14ac:dyDescent="0.2">
      <c r="A607" s="90">
        <v>5269</v>
      </c>
      <c r="B607" s="90" t="s">
        <v>1077</v>
      </c>
      <c r="C607" s="90" t="s">
        <v>95</v>
      </c>
      <c r="D607" s="90" t="s">
        <v>26</v>
      </c>
      <c r="E607" s="90" t="s">
        <v>271</v>
      </c>
      <c r="F607" s="100" t="s">
        <v>37</v>
      </c>
      <c r="G607" s="100">
        <v>675185</v>
      </c>
      <c r="H607" s="100">
        <v>1982033585</v>
      </c>
      <c r="I607" s="91" t="s">
        <v>18</v>
      </c>
      <c r="J607" s="90">
        <v>1028707</v>
      </c>
      <c r="K607" s="91" t="s">
        <v>24</v>
      </c>
      <c r="L607" s="91" t="s">
        <v>25</v>
      </c>
      <c r="M607" s="92">
        <v>34999</v>
      </c>
      <c r="N607" s="92">
        <v>41297</v>
      </c>
      <c r="O607" s="93">
        <v>0.84749497542194352</v>
      </c>
      <c r="P607" s="101">
        <f t="shared" si="99"/>
        <v>34999</v>
      </c>
      <c r="Q607" s="102">
        <f t="shared" si="100"/>
        <v>2.8429190888871704E-3</v>
      </c>
      <c r="R607" s="103">
        <f t="shared" si="101"/>
        <v>2.0602026931113553E-3</v>
      </c>
      <c r="S607" s="104">
        <f t="shared" si="102"/>
        <v>1377692.81</v>
      </c>
      <c r="T607" s="105">
        <f t="shared" si="103"/>
        <v>329236.87</v>
      </c>
      <c r="U607" s="105">
        <f t="shared" si="104"/>
        <v>493855.31</v>
      </c>
      <c r="V607" s="105">
        <f t="shared" si="105"/>
        <v>500353.76</v>
      </c>
      <c r="W607" s="106">
        <f t="shared" si="106"/>
        <v>2701138.75</v>
      </c>
      <c r="X607" s="96"/>
      <c r="Y607" s="107">
        <f t="shared" si="107"/>
        <v>676321.92</v>
      </c>
      <c r="Z607" s="107">
        <f t="shared" si="108"/>
        <v>676321.92</v>
      </c>
      <c r="AA607" s="107">
        <f t="shared" si="109"/>
        <v>1352643.84</v>
      </c>
    </row>
    <row r="608" spans="1:27" s="18" customFormat="1" ht="26.1" customHeight="1" x14ac:dyDescent="0.2">
      <c r="A608" s="90">
        <v>5270</v>
      </c>
      <c r="B608" s="90" t="s">
        <v>1078</v>
      </c>
      <c r="C608" s="90" t="s">
        <v>76</v>
      </c>
      <c r="D608" s="90" t="s">
        <v>26</v>
      </c>
      <c r="E608" s="90" t="s">
        <v>47</v>
      </c>
      <c r="F608" s="100" t="s">
        <v>47</v>
      </c>
      <c r="G608" s="100">
        <v>455799</v>
      </c>
      <c r="H608" s="100">
        <v>1356831580</v>
      </c>
      <c r="I608" s="91" t="s">
        <v>18</v>
      </c>
      <c r="J608" s="90">
        <v>1029945</v>
      </c>
      <c r="K608" s="91" t="s">
        <v>24</v>
      </c>
      <c r="L608" s="91" t="s">
        <v>25</v>
      </c>
      <c r="M608" s="92">
        <v>13433</v>
      </c>
      <c r="N608" s="92">
        <v>32855</v>
      </c>
      <c r="O608" s="93">
        <v>0.40885709937604625</v>
      </c>
      <c r="P608" s="101">
        <f t="shared" si="99"/>
        <v>13433</v>
      </c>
      <c r="Q608" s="102">
        <f t="shared" si="100"/>
        <v>1.0911435218440915E-3</v>
      </c>
      <c r="R608" s="103">
        <f t="shared" si="101"/>
        <v>7.9072838585573396E-4</v>
      </c>
      <c r="S608" s="104">
        <f t="shared" si="102"/>
        <v>528773.61</v>
      </c>
      <c r="T608" s="105">
        <f t="shared" si="103"/>
        <v>126364.72</v>
      </c>
      <c r="U608" s="105">
        <f t="shared" si="104"/>
        <v>189547.08</v>
      </c>
      <c r="V608" s="105">
        <f t="shared" si="105"/>
        <v>192041.26</v>
      </c>
      <c r="W608" s="106">
        <f t="shared" si="106"/>
        <v>1036726.6699999999</v>
      </c>
      <c r="X608" s="96"/>
      <c r="Y608" s="107">
        <f t="shared" si="107"/>
        <v>259579.77</v>
      </c>
      <c r="Z608" s="107">
        <f t="shared" si="108"/>
        <v>259579.77</v>
      </c>
      <c r="AA608" s="107">
        <f t="shared" si="109"/>
        <v>519159.54</v>
      </c>
    </row>
    <row r="609" spans="1:27" s="18" customFormat="1" ht="26.1" customHeight="1" x14ac:dyDescent="0.2">
      <c r="A609" s="90">
        <v>5271</v>
      </c>
      <c r="B609" s="90" t="s">
        <v>1079</v>
      </c>
      <c r="C609" s="90" t="s">
        <v>76</v>
      </c>
      <c r="D609" s="90" t="s">
        <v>26</v>
      </c>
      <c r="E609" s="90" t="s">
        <v>37</v>
      </c>
      <c r="F609" s="100" t="s">
        <v>37</v>
      </c>
      <c r="G609" s="100">
        <v>455798</v>
      </c>
      <c r="H609" s="100">
        <v>1366932592</v>
      </c>
      <c r="I609" s="91" t="s">
        <v>18</v>
      </c>
      <c r="J609" s="90">
        <v>1029933</v>
      </c>
      <c r="K609" s="91" t="s">
        <v>24</v>
      </c>
      <c r="L609" s="91" t="s">
        <v>25</v>
      </c>
      <c r="M609" s="92">
        <v>14232</v>
      </c>
      <c r="N609" s="92">
        <v>26831</v>
      </c>
      <c r="O609" s="93">
        <v>0.5304312176214081</v>
      </c>
      <c r="P609" s="101">
        <f t="shared" si="99"/>
        <v>14232</v>
      </c>
      <c r="Q609" s="102">
        <f t="shared" si="100"/>
        <v>1.1560451576628536E-3</v>
      </c>
      <c r="R609" s="103">
        <f t="shared" si="101"/>
        <v>8.3776121398785122E-4</v>
      </c>
      <c r="S609" s="104">
        <f t="shared" si="102"/>
        <v>560225.26</v>
      </c>
      <c r="T609" s="105">
        <f t="shared" si="103"/>
        <v>133880.94</v>
      </c>
      <c r="U609" s="105">
        <f t="shared" si="104"/>
        <v>200821.42</v>
      </c>
      <c r="V609" s="105">
        <f t="shared" si="105"/>
        <v>203463.95</v>
      </c>
      <c r="W609" s="106">
        <f t="shared" si="106"/>
        <v>1098391.57</v>
      </c>
      <c r="X609" s="96"/>
      <c r="Y609" s="107">
        <f t="shared" si="107"/>
        <v>275019.67</v>
      </c>
      <c r="Z609" s="107">
        <f t="shared" si="108"/>
        <v>275019.67</v>
      </c>
      <c r="AA609" s="107">
        <f t="shared" si="109"/>
        <v>550039.34</v>
      </c>
    </row>
    <row r="610" spans="1:27" s="18" customFormat="1" ht="26.1" customHeight="1" x14ac:dyDescent="0.2">
      <c r="A610" s="90">
        <v>5273</v>
      </c>
      <c r="B610" s="90" t="s">
        <v>1080</v>
      </c>
      <c r="C610" s="90" t="s">
        <v>32</v>
      </c>
      <c r="D610" s="90" t="s">
        <v>26</v>
      </c>
      <c r="E610" s="90" t="s">
        <v>1081</v>
      </c>
      <c r="F610" s="100" t="s">
        <v>1545</v>
      </c>
      <c r="G610" s="100">
        <v>675391</v>
      </c>
      <c r="H610" s="100">
        <v>1679986897</v>
      </c>
      <c r="I610" s="91" t="s">
        <v>18</v>
      </c>
      <c r="J610" s="90">
        <v>1025918</v>
      </c>
      <c r="K610" s="91" t="s">
        <v>34</v>
      </c>
      <c r="L610" s="91" t="s">
        <v>35</v>
      </c>
      <c r="M610" s="92">
        <v>25363</v>
      </c>
      <c r="N610" s="92">
        <v>29200</v>
      </c>
      <c r="O610" s="93">
        <v>0.86859589041095886</v>
      </c>
      <c r="P610" s="101">
        <f t="shared" si="99"/>
        <v>25362.999999999996</v>
      </c>
      <c r="Q610" s="102">
        <f t="shared" si="100"/>
        <v>2.0602004871980713E-3</v>
      </c>
      <c r="R610" s="103">
        <f t="shared" si="101"/>
        <v>1.4929832539610644E-3</v>
      </c>
      <c r="S610" s="104">
        <f t="shared" si="102"/>
        <v>998383.46</v>
      </c>
      <c r="T610" s="105">
        <f t="shared" si="103"/>
        <v>238590.67</v>
      </c>
      <c r="U610" s="105">
        <f t="shared" si="104"/>
        <v>357886</v>
      </c>
      <c r="V610" s="105">
        <f t="shared" si="105"/>
        <v>362595.29</v>
      </c>
      <c r="W610" s="106">
        <f t="shared" si="106"/>
        <v>1957455.42</v>
      </c>
      <c r="X610" s="96"/>
      <c r="Y610" s="107">
        <f t="shared" si="107"/>
        <v>490115.52</v>
      </c>
      <c r="Z610" s="107">
        <f t="shared" si="108"/>
        <v>490115.52</v>
      </c>
      <c r="AA610" s="107">
        <f t="shared" si="109"/>
        <v>980231.04</v>
      </c>
    </row>
    <row r="611" spans="1:27" s="18" customFormat="1" ht="26.1" customHeight="1" x14ac:dyDescent="0.2">
      <c r="A611" s="90">
        <v>5277</v>
      </c>
      <c r="B611" s="90" t="s">
        <v>1082</v>
      </c>
      <c r="C611" s="90" t="s">
        <v>1083</v>
      </c>
      <c r="D611" s="90" t="s">
        <v>19</v>
      </c>
      <c r="E611" s="90" t="s">
        <v>196</v>
      </c>
      <c r="F611" s="100" t="s">
        <v>1545</v>
      </c>
      <c r="G611" s="100">
        <v>675878</v>
      </c>
      <c r="H611" s="100">
        <v>1861887101</v>
      </c>
      <c r="I611" s="91" t="s">
        <v>18</v>
      </c>
      <c r="J611" s="90">
        <v>1026844</v>
      </c>
      <c r="K611" s="91" t="s">
        <v>16</v>
      </c>
      <c r="L611" s="91" t="s">
        <v>17</v>
      </c>
      <c r="M611" s="92">
        <v>17495</v>
      </c>
      <c r="N611" s="92">
        <v>25912</v>
      </c>
      <c r="O611" s="93">
        <v>0.6751698054955233</v>
      </c>
      <c r="P611" s="101">
        <f t="shared" si="99"/>
        <v>17495</v>
      </c>
      <c r="Q611" s="102">
        <f t="shared" si="100"/>
        <v>0</v>
      </c>
      <c r="R611" s="103">
        <f t="shared" si="101"/>
        <v>1.0298364557839697E-3</v>
      </c>
      <c r="S611" s="104">
        <f t="shared" si="102"/>
        <v>0</v>
      </c>
      <c r="T611" s="105">
        <f t="shared" si="103"/>
        <v>164576.1</v>
      </c>
      <c r="U611" s="105">
        <f t="shared" si="104"/>
        <v>246864.16</v>
      </c>
      <c r="V611" s="105">
        <f t="shared" si="105"/>
        <v>0</v>
      </c>
      <c r="W611" s="106">
        <f t="shared" si="106"/>
        <v>411440.26</v>
      </c>
      <c r="X611" s="96"/>
      <c r="Y611" s="107">
        <f t="shared" si="107"/>
        <v>0</v>
      </c>
      <c r="Z611" s="107">
        <f t="shared" si="108"/>
        <v>0</v>
      </c>
      <c r="AA611" s="107">
        <f t="shared" si="109"/>
        <v>0</v>
      </c>
    </row>
    <row r="612" spans="1:27" s="18" customFormat="1" ht="26.1" customHeight="1" x14ac:dyDescent="0.2">
      <c r="A612" s="90">
        <v>5279</v>
      </c>
      <c r="B612" s="90" t="s">
        <v>1084</v>
      </c>
      <c r="C612" s="90" t="s">
        <v>1085</v>
      </c>
      <c r="D612" s="90" t="s">
        <v>19</v>
      </c>
      <c r="E612" s="90" t="s">
        <v>514</v>
      </c>
      <c r="F612" s="100" t="s">
        <v>36</v>
      </c>
      <c r="G612" s="100">
        <v>455871</v>
      </c>
      <c r="H612" s="100">
        <v>1265070254</v>
      </c>
      <c r="I612" s="91" t="s">
        <v>18</v>
      </c>
      <c r="J612" s="90">
        <v>1031184</v>
      </c>
      <c r="K612" s="91" t="s">
        <v>362</v>
      </c>
      <c r="L612" s="91" t="s">
        <v>25</v>
      </c>
      <c r="M612" s="92">
        <v>1582</v>
      </c>
      <c r="N612" s="92">
        <v>1956</v>
      </c>
      <c r="O612" s="93">
        <v>0.80879345603271979</v>
      </c>
      <c r="P612" s="101">
        <f t="shared" si="99"/>
        <v>19247.666666666668</v>
      </c>
      <c r="Q612" s="102">
        <f t="shared" si="100"/>
        <v>0</v>
      </c>
      <c r="R612" s="103">
        <f t="shared" si="101"/>
        <v>1.1330065059794946E-3</v>
      </c>
      <c r="S612" s="104">
        <f t="shared" si="102"/>
        <v>0</v>
      </c>
      <c r="T612" s="105">
        <f t="shared" si="103"/>
        <v>181063.5</v>
      </c>
      <c r="U612" s="105">
        <f t="shared" si="104"/>
        <v>271595.26</v>
      </c>
      <c r="V612" s="105">
        <f t="shared" si="105"/>
        <v>0</v>
      </c>
      <c r="W612" s="106">
        <f t="shared" si="106"/>
        <v>452658.76</v>
      </c>
      <c r="X612" s="96"/>
      <c r="Y612" s="107">
        <f t="shared" si="107"/>
        <v>0</v>
      </c>
      <c r="Z612" s="107">
        <f t="shared" si="108"/>
        <v>0</v>
      </c>
      <c r="AA612" s="107">
        <f t="shared" si="109"/>
        <v>0</v>
      </c>
    </row>
    <row r="613" spans="1:27" s="18" customFormat="1" ht="26.1" customHeight="1" x14ac:dyDescent="0.2">
      <c r="A613" s="90">
        <v>5280</v>
      </c>
      <c r="B613" s="90" t="s">
        <v>1086</v>
      </c>
      <c r="C613" s="90" t="s">
        <v>446</v>
      </c>
      <c r="D613" s="90" t="s">
        <v>26</v>
      </c>
      <c r="E613" s="90" t="s">
        <v>96</v>
      </c>
      <c r="F613" s="100" t="s">
        <v>20</v>
      </c>
      <c r="G613" s="100">
        <v>455869</v>
      </c>
      <c r="H613" s="100">
        <v>1669422275</v>
      </c>
      <c r="I613" s="91" t="s">
        <v>18</v>
      </c>
      <c r="J613" s="90">
        <v>1025919</v>
      </c>
      <c r="K613" s="91" t="s">
        <v>52</v>
      </c>
      <c r="L613" s="91" t="s">
        <v>53</v>
      </c>
      <c r="M613" s="92">
        <v>21256</v>
      </c>
      <c r="N613" s="92">
        <v>36998</v>
      </c>
      <c r="O613" s="93">
        <v>0.57451754148872913</v>
      </c>
      <c r="P613" s="101">
        <f t="shared" si="99"/>
        <v>21256</v>
      </c>
      <c r="Q613" s="102">
        <f t="shared" si="100"/>
        <v>1.7265947070883652E-3</v>
      </c>
      <c r="R613" s="103">
        <f t="shared" si="101"/>
        <v>1.2512262763157509E-3</v>
      </c>
      <c r="S613" s="104">
        <f t="shared" si="102"/>
        <v>836716.43</v>
      </c>
      <c r="T613" s="105">
        <f t="shared" si="103"/>
        <v>199955.97</v>
      </c>
      <c r="U613" s="105">
        <f t="shared" si="104"/>
        <v>299933.95</v>
      </c>
      <c r="V613" s="105">
        <f t="shared" si="105"/>
        <v>303880.67</v>
      </c>
      <c r="W613" s="106">
        <f t="shared" si="106"/>
        <v>1640487.02</v>
      </c>
      <c r="X613" s="96"/>
      <c r="Y613" s="107">
        <f t="shared" si="107"/>
        <v>410751.7</v>
      </c>
      <c r="Z613" s="107">
        <f t="shared" si="108"/>
        <v>410751.7</v>
      </c>
      <c r="AA613" s="107">
        <f t="shared" si="109"/>
        <v>821503.4</v>
      </c>
    </row>
    <row r="614" spans="1:27" s="18" customFormat="1" ht="26.1" customHeight="1" x14ac:dyDescent="0.2">
      <c r="A614" s="90">
        <v>5283</v>
      </c>
      <c r="B614" s="90" t="s">
        <v>1087</v>
      </c>
      <c r="C614" s="90" t="s">
        <v>1088</v>
      </c>
      <c r="D614" s="90" t="s">
        <v>19</v>
      </c>
      <c r="E614" s="90" t="s">
        <v>217</v>
      </c>
      <c r="F614" s="100" t="s">
        <v>1546</v>
      </c>
      <c r="G614" s="100">
        <v>455889</v>
      </c>
      <c r="H614" s="100">
        <v>1386274082</v>
      </c>
      <c r="I614" s="91" t="s">
        <v>18</v>
      </c>
      <c r="J614" s="90">
        <v>1030932</v>
      </c>
      <c r="K614" s="91" t="s">
        <v>495</v>
      </c>
      <c r="L614" s="91" t="s">
        <v>17</v>
      </c>
      <c r="M614" s="92">
        <v>7809</v>
      </c>
      <c r="N614" s="92">
        <v>11098</v>
      </c>
      <c r="O614" s="93">
        <v>0.70364029554874752</v>
      </c>
      <c r="P614" s="101">
        <f t="shared" si="99"/>
        <v>9345.1967213114749</v>
      </c>
      <c r="Q614" s="102">
        <f t="shared" si="100"/>
        <v>0</v>
      </c>
      <c r="R614" s="103">
        <f t="shared" si="101"/>
        <v>5.5010141583763266E-4</v>
      </c>
      <c r="S614" s="104">
        <f t="shared" si="102"/>
        <v>0</v>
      </c>
      <c r="T614" s="105">
        <f t="shared" si="103"/>
        <v>87910.61</v>
      </c>
      <c r="U614" s="105">
        <f t="shared" si="104"/>
        <v>131865.91</v>
      </c>
      <c r="V614" s="105">
        <f t="shared" si="105"/>
        <v>0</v>
      </c>
      <c r="W614" s="106">
        <f t="shared" si="106"/>
        <v>219776.52000000002</v>
      </c>
      <c r="X614" s="96"/>
      <c r="Y614" s="107">
        <f t="shared" si="107"/>
        <v>0</v>
      </c>
      <c r="Z614" s="107">
        <f t="shared" si="108"/>
        <v>0</v>
      </c>
      <c r="AA614" s="107">
        <f t="shared" si="109"/>
        <v>0</v>
      </c>
    </row>
    <row r="615" spans="1:27" s="18" customFormat="1" ht="26.1" customHeight="1" x14ac:dyDescent="0.2">
      <c r="A615" s="90">
        <v>5286</v>
      </c>
      <c r="B615" s="90" t="s">
        <v>1089</v>
      </c>
      <c r="C615" s="90" t="s">
        <v>1090</v>
      </c>
      <c r="D615" s="90" t="s">
        <v>19</v>
      </c>
      <c r="E615" s="90" t="s">
        <v>463</v>
      </c>
      <c r="F615" s="100" t="s">
        <v>1545</v>
      </c>
      <c r="G615" s="100">
        <v>675800</v>
      </c>
      <c r="H615" s="100">
        <v>1184995037</v>
      </c>
      <c r="I615" s="91" t="s">
        <v>18</v>
      </c>
      <c r="J615" s="90">
        <v>1020257</v>
      </c>
      <c r="K615" s="91" t="s">
        <v>24</v>
      </c>
      <c r="L615" s="91" t="s">
        <v>25</v>
      </c>
      <c r="M615" s="92">
        <v>21624</v>
      </c>
      <c r="N615" s="92">
        <v>29330</v>
      </c>
      <c r="O615" s="93">
        <v>0.7372655983634504</v>
      </c>
      <c r="P615" s="101">
        <f t="shared" si="99"/>
        <v>21624</v>
      </c>
      <c r="Q615" s="102">
        <f t="shared" si="100"/>
        <v>0</v>
      </c>
      <c r="R615" s="103">
        <f t="shared" si="101"/>
        <v>1.272888454979855E-3</v>
      </c>
      <c r="S615" s="104">
        <f t="shared" si="102"/>
        <v>0</v>
      </c>
      <c r="T615" s="105">
        <f t="shared" si="103"/>
        <v>203417.76</v>
      </c>
      <c r="U615" s="105">
        <f t="shared" si="104"/>
        <v>305126.64</v>
      </c>
      <c r="V615" s="105">
        <f t="shared" si="105"/>
        <v>0</v>
      </c>
      <c r="W615" s="106">
        <f t="shared" si="106"/>
        <v>508544.4</v>
      </c>
      <c r="X615" s="96"/>
      <c r="Y615" s="107">
        <f t="shared" si="107"/>
        <v>0</v>
      </c>
      <c r="Z615" s="107">
        <f t="shared" si="108"/>
        <v>0</v>
      </c>
      <c r="AA615" s="107">
        <f t="shared" si="109"/>
        <v>0</v>
      </c>
    </row>
    <row r="616" spans="1:27" s="18" customFormat="1" ht="26.1" customHeight="1" x14ac:dyDescent="0.2">
      <c r="A616" s="90">
        <v>5288</v>
      </c>
      <c r="B616" s="90" t="s">
        <v>1091</v>
      </c>
      <c r="C616" s="90" t="s">
        <v>95</v>
      </c>
      <c r="D616" s="90" t="s">
        <v>26</v>
      </c>
      <c r="E616" s="90" t="s">
        <v>1092</v>
      </c>
      <c r="F616" s="100" t="s">
        <v>1547</v>
      </c>
      <c r="G616" s="100">
        <v>675241</v>
      </c>
      <c r="H616" s="100">
        <v>1124495486</v>
      </c>
      <c r="I616" s="91" t="s">
        <v>18</v>
      </c>
      <c r="J616" s="90">
        <v>1029296</v>
      </c>
      <c r="K616" s="91" t="s">
        <v>24</v>
      </c>
      <c r="L616" s="91" t="s">
        <v>25</v>
      </c>
      <c r="M616" s="92">
        <v>18763</v>
      </c>
      <c r="N616" s="92">
        <v>27892</v>
      </c>
      <c r="O616" s="93">
        <v>0.67270184999282945</v>
      </c>
      <c r="P616" s="101">
        <f t="shared" si="99"/>
        <v>18763</v>
      </c>
      <c r="Q616" s="102">
        <f t="shared" si="100"/>
        <v>1.5240918559041681E-3</v>
      </c>
      <c r="R616" s="103">
        <f t="shared" si="101"/>
        <v>1.1044767887896329E-3</v>
      </c>
      <c r="S616" s="104">
        <f t="shared" si="102"/>
        <v>738582.53</v>
      </c>
      <c r="T616" s="105">
        <f t="shared" si="103"/>
        <v>176504.23</v>
      </c>
      <c r="U616" s="105">
        <f t="shared" si="104"/>
        <v>264756.34000000003</v>
      </c>
      <c r="V616" s="105">
        <f t="shared" si="105"/>
        <v>268240.17</v>
      </c>
      <c r="W616" s="106">
        <f t="shared" si="106"/>
        <v>1448083.27</v>
      </c>
      <c r="X616" s="96"/>
      <c r="Y616" s="107">
        <f t="shared" si="107"/>
        <v>362576.88</v>
      </c>
      <c r="Z616" s="107">
        <f t="shared" si="108"/>
        <v>362576.88</v>
      </c>
      <c r="AA616" s="107">
        <f t="shared" si="109"/>
        <v>725153.76</v>
      </c>
    </row>
    <row r="617" spans="1:27" s="18" customFormat="1" ht="26.1" customHeight="1" x14ac:dyDescent="0.2">
      <c r="A617" s="90">
        <v>5290</v>
      </c>
      <c r="B617" s="90" t="s">
        <v>1093</v>
      </c>
      <c r="C617" s="90" t="s">
        <v>1094</v>
      </c>
      <c r="D617" s="90" t="s">
        <v>19</v>
      </c>
      <c r="E617" s="90" t="s">
        <v>126</v>
      </c>
      <c r="F617" s="100" t="s">
        <v>21</v>
      </c>
      <c r="G617" s="100">
        <v>455904</v>
      </c>
      <c r="H617" s="100">
        <v>1679117154</v>
      </c>
      <c r="I617" s="91" t="s">
        <v>18</v>
      </c>
      <c r="J617" s="90">
        <v>1030807</v>
      </c>
      <c r="K617" s="91" t="s">
        <v>16</v>
      </c>
      <c r="L617" s="91" t="s">
        <v>17</v>
      </c>
      <c r="M617" s="92">
        <v>31495</v>
      </c>
      <c r="N617" s="92">
        <v>44191</v>
      </c>
      <c r="O617" s="93">
        <v>0.71270168133782896</v>
      </c>
      <c r="P617" s="101">
        <f t="shared" si="99"/>
        <v>31495.000000000004</v>
      </c>
      <c r="Q617" s="102">
        <f t="shared" si="100"/>
        <v>0</v>
      </c>
      <c r="R617" s="103">
        <f t="shared" si="101"/>
        <v>1.853941078874886E-3</v>
      </c>
      <c r="S617" s="104">
        <f t="shared" si="102"/>
        <v>0</v>
      </c>
      <c r="T617" s="105">
        <f t="shared" si="103"/>
        <v>296274.62</v>
      </c>
      <c r="U617" s="105">
        <f t="shared" si="104"/>
        <v>444411.92</v>
      </c>
      <c r="V617" s="105">
        <f t="shared" si="105"/>
        <v>0</v>
      </c>
      <c r="W617" s="106">
        <f t="shared" si="106"/>
        <v>740686.54</v>
      </c>
      <c r="X617" s="96"/>
      <c r="Y617" s="107">
        <f t="shared" si="107"/>
        <v>0</v>
      </c>
      <c r="Z617" s="107">
        <f t="shared" si="108"/>
        <v>0</v>
      </c>
      <c r="AA617" s="107">
        <f t="shared" si="109"/>
        <v>0</v>
      </c>
    </row>
    <row r="618" spans="1:27" s="18" customFormat="1" ht="26.1" customHeight="1" x14ac:dyDescent="0.2">
      <c r="A618" s="90">
        <v>5291</v>
      </c>
      <c r="B618" s="90" t="s">
        <v>1095</v>
      </c>
      <c r="C618" s="90" t="s">
        <v>378</v>
      </c>
      <c r="D618" s="90" t="s">
        <v>26</v>
      </c>
      <c r="E618" s="90" t="s">
        <v>562</v>
      </c>
      <c r="F618" s="100" t="s">
        <v>110</v>
      </c>
      <c r="G618" s="100">
        <v>675975</v>
      </c>
      <c r="H618" s="100">
        <v>1821055542</v>
      </c>
      <c r="I618" s="91" t="s">
        <v>18</v>
      </c>
      <c r="J618" s="90">
        <v>1028724</v>
      </c>
      <c r="K618" s="91" t="s">
        <v>52</v>
      </c>
      <c r="L618" s="91" t="s">
        <v>53</v>
      </c>
      <c r="M618" s="92">
        <v>16200</v>
      </c>
      <c r="N618" s="92">
        <v>26596</v>
      </c>
      <c r="O618" s="93">
        <v>0.60911415250413592</v>
      </c>
      <c r="P618" s="101">
        <f t="shared" si="99"/>
        <v>16200.000000000002</v>
      </c>
      <c r="Q618" s="102">
        <f t="shared" si="100"/>
        <v>1.3159030040850357E-3</v>
      </c>
      <c r="R618" s="103">
        <f t="shared" si="101"/>
        <v>9.5360677814806017E-4</v>
      </c>
      <c r="S618" s="104">
        <f t="shared" si="102"/>
        <v>637693.18000000005</v>
      </c>
      <c r="T618" s="105">
        <f t="shared" si="103"/>
        <v>152393.99</v>
      </c>
      <c r="U618" s="105">
        <f t="shared" si="104"/>
        <v>228590.99</v>
      </c>
      <c r="V618" s="105">
        <f t="shared" si="105"/>
        <v>231598.93</v>
      </c>
      <c r="W618" s="106">
        <f t="shared" si="106"/>
        <v>1250277.0900000001</v>
      </c>
      <c r="X618" s="96"/>
      <c r="Y618" s="107">
        <f t="shared" si="107"/>
        <v>313049.38</v>
      </c>
      <c r="Z618" s="107">
        <f t="shared" si="108"/>
        <v>313049.38</v>
      </c>
      <c r="AA618" s="107">
        <f t="shared" si="109"/>
        <v>626098.76</v>
      </c>
    </row>
    <row r="619" spans="1:27" s="18" customFormat="1" ht="26.1" customHeight="1" x14ac:dyDescent="0.2">
      <c r="A619" s="90">
        <v>5292</v>
      </c>
      <c r="B619" s="90" t="s">
        <v>1096</v>
      </c>
      <c r="C619" s="90" t="s">
        <v>284</v>
      </c>
      <c r="D619" s="90" t="s">
        <v>26</v>
      </c>
      <c r="E619" s="90" t="s">
        <v>297</v>
      </c>
      <c r="F619" s="100" t="s">
        <v>1547</v>
      </c>
      <c r="G619" s="100">
        <v>675550</v>
      </c>
      <c r="H619" s="100">
        <v>1710442785</v>
      </c>
      <c r="I619" s="91" t="s">
        <v>18</v>
      </c>
      <c r="J619" s="90">
        <v>1030431</v>
      </c>
      <c r="K619" s="91" t="s">
        <v>52</v>
      </c>
      <c r="L619" s="91" t="s">
        <v>53</v>
      </c>
      <c r="M619" s="92">
        <v>19399</v>
      </c>
      <c r="N619" s="92">
        <v>30224</v>
      </c>
      <c r="O619" s="93">
        <v>0.64184092112228697</v>
      </c>
      <c r="P619" s="101">
        <f t="shared" si="99"/>
        <v>19399</v>
      </c>
      <c r="Q619" s="102">
        <f t="shared" si="100"/>
        <v>1.5757532331015806E-3</v>
      </c>
      <c r="R619" s="103">
        <f t="shared" si="101"/>
        <v>1.1419146845243343E-3</v>
      </c>
      <c r="S619" s="104">
        <f t="shared" si="102"/>
        <v>763617.9</v>
      </c>
      <c r="T619" s="105">
        <f t="shared" si="103"/>
        <v>182487.1</v>
      </c>
      <c r="U619" s="105">
        <f t="shared" si="104"/>
        <v>273730.65000000002</v>
      </c>
      <c r="V619" s="105">
        <f t="shared" si="105"/>
        <v>277332.57</v>
      </c>
      <c r="W619" s="106">
        <f t="shared" si="106"/>
        <v>1497168.22</v>
      </c>
      <c r="X619" s="96"/>
      <c r="Y619" s="107">
        <f t="shared" si="107"/>
        <v>374866.97</v>
      </c>
      <c r="Z619" s="107">
        <f t="shared" si="108"/>
        <v>374866.97</v>
      </c>
      <c r="AA619" s="107">
        <f t="shared" si="109"/>
        <v>749733.94</v>
      </c>
    </row>
    <row r="620" spans="1:27" s="18" customFormat="1" ht="26.1" customHeight="1" x14ac:dyDescent="0.2">
      <c r="A620" s="90">
        <v>5293</v>
      </c>
      <c r="B620" s="90" t="s">
        <v>1097</v>
      </c>
      <c r="C620" s="90" t="s">
        <v>1098</v>
      </c>
      <c r="D620" s="90" t="s">
        <v>19</v>
      </c>
      <c r="E620" s="90" t="s">
        <v>409</v>
      </c>
      <c r="F620" s="100" t="s">
        <v>1547</v>
      </c>
      <c r="G620" s="100">
        <v>675602</v>
      </c>
      <c r="H620" s="100">
        <v>1528504529</v>
      </c>
      <c r="I620" s="91" t="s">
        <v>18</v>
      </c>
      <c r="J620" s="90">
        <v>1028554</v>
      </c>
      <c r="K620" s="91" t="s">
        <v>16</v>
      </c>
      <c r="L620" s="91" t="s">
        <v>17</v>
      </c>
      <c r="M620" s="92">
        <v>11255</v>
      </c>
      <c r="N620" s="92">
        <v>16797</v>
      </c>
      <c r="O620" s="93">
        <v>0.67006012978508067</v>
      </c>
      <c r="P620" s="101">
        <f t="shared" si="99"/>
        <v>11255</v>
      </c>
      <c r="Q620" s="102">
        <f t="shared" si="100"/>
        <v>0</v>
      </c>
      <c r="R620" s="103">
        <f t="shared" si="101"/>
        <v>6.6252125234916143E-4</v>
      </c>
      <c r="S620" s="104">
        <f t="shared" si="102"/>
        <v>0</v>
      </c>
      <c r="T620" s="105">
        <f t="shared" si="103"/>
        <v>105876.2</v>
      </c>
      <c r="U620" s="105">
        <f t="shared" si="104"/>
        <v>158814.29</v>
      </c>
      <c r="V620" s="105">
        <f t="shared" si="105"/>
        <v>0</v>
      </c>
      <c r="W620" s="106">
        <f t="shared" si="106"/>
        <v>264690.49</v>
      </c>
      <c r="X620" s="96"/>
      <c r="Y620" s="107">
        <f t="shared" si="107"/>
        <v>0</v>
      </c>
      <c r="Z620" s="107">
        <f t="shared" si="108"/>
        <v>0</v>
      </c>
      <c r="AA620" s="107">
        <f t="shared" si="109"/>
        <v>0</v>
      </c>
    </row>
    <row r="621" spans="1:27" s="18" customFormat="1" ht="26.1" customHeight="1" x14ac:dyDescent="0.2">
      <c r="A621" s="90">
        <v>5295</v>
      </c>
      <c r="B621" s="90" t="s">
        <v>1100</v>
      </c>
      <c r="C621" s="90" t="s">
        <v>32</v>
      </c>
      <c r="D621" s="90" t="s">
        <v>26</v>
      </c>
      <c r="E621" s="90" t="s">
        <v>1101</v>
      </c>
      <c r="F621" s="100" t="s">
        <v>63</v>
      </c>
      <c r="G621" s="100">
        <v>455974</v>
      </c>
      <c r="H621" s="100">
        <v>1518915099</v>
      </c>
      <c r="I621" s="91" t="s">
        <v>18</v>
      </c>
      <c r="J621" s="90">
        <v>1025975</v>
      </c>
      <c r="K621" s="91" t="s">
        <v>34</v>
      </c>
      <c r="L621" s="91" t="s">
        <v>35</v>
      </c>
      <c r="M621" s="92">
        <v>14921</v>
      </c>
      <c r="N621" s="92">
        <v>24217</v>
      </c>
      <c r="O621" s="93">
        <v>0.61613742412354955</v>
      </c>
      <c r="P621" s="101">
        <f t="shared" si="99"/>
        <v>14921</v>
      </c>
      <c r="Q621" s="102">
        <f t="shared" si="100"/>
        <v>1.212011649626717E-3</v>
      </c>
      <c r="R621" s="103">
        <f t="shared" si="101"/>
        <v>8.7831893436711135E-4</v>
      </c>
      <c r="S621" s="104">
        <f t="shared" si="102"/>
        <v>587346.91</v>
      </c>
      <c r="T621" s="105">
        <f t="shared" si="103"/>
        <v>140362.39000000001</v>
      </c>
      <c r="U621" s="105">
        <f t="shared" si="104"/>
        <v>210543.59</v>
      </c>
      <c r="V621" s="105">
        <f t="shared" si="105"/>
        <v>213314.05</v>
      </c>
      <c r="W621" s="106">
        <f t="shared" si="106"/>
        <v>1151566.94</v>
      </c>
      <c r="X621" s="96"/>
      <c r="Y621" s="107">
        <f t="shared" si="107"/>
        <v>288333.94</v>
      </c>
      <c r="Z621" s="107">
        <f t="shared" si="108"/>
        <v>288333.94</v>
      </c>
      <c r="AA621" s="107">
        <f t="shared" si="109"/>
        <v>576667.88</v>
      </c>
    </row>
    <row r="622" spans="1:27" s="18" customFormat="1" ht="26.1" customHeight="1" x14ac:dyDescent="0.2">
      <c r="A622" s="90">
        <v>5296</v>
      </c>
      <c r="B622" s="90" t="s">
        <v>1102</v>
      </c>
      <c r="C622" s="90" t="s">
        <v>76</v>
      </c>
      <c r="D622" s="90" t="s">
        <v>26</v>
      </c>
      <c r="E622" s="90" t="s">
        <v>285</v>
      </c>
      <c r="F622" s="100" t="s">
        <v>37</v>
      </c>
      <c r="G622" s="100">
        <v>455929</v>
      </c>
      <c r="H622" s="100">
        <v>1285043190</v>
      </c>
      <c r="I622" s="91" t="s">
        <v>18</v>
      </c>
      <c r="J622" s="90">
        <v>1026084</v>
      </c>
      <c r="K622" s="91" t="s">
        <v>24</v>
      </c>
      <c r="L622" s="91" t="s">
        <v>25</v>
      </c>
      <c r="M622" s="92">
        <v>17609</v>
      </c>
      <c r="N622" s="92">
        <v>26271</v>
      </c>
      <c r="O622" s="93">
        <v>0.67028282136195805</v>
      </c>
      <c r="P622" s="101">
        <f t="shared" si="99"/>
        <v>17609</v>
      </c>
      <c r="Q622" s="102">
        <f t="shared" si="100"/>
        <v>1.430354074008234E-3</v>
      </c>
      <c r="R622" s="103">
        <f t="shared" si="101"/>
        <v>1.0365470220005672E-3</v>
      </c>
      <c r="S622" s="104">
        <f t="shared" si="102"/>
        <v>693156.74</v>
      </c>
      <c r="T622" s="105">
        <f t="shared" si="103"/>
        <v>165648.51</v>
      </c>
      <c r="U622" s="105">
        <f t="shared" si="104"/>
        <v>248472.76</v>
      </c>
      <c r="V622" s="105">
        <f t="shared" si="105"/>
        <v>251742.32</v>
      </c>
      <c r="W622" s="106">
        <f t="shared" si="106"/>
        <v>1359020.33</v>
      </c>
      <c r="X622" s="96"/>
      <c r="Y622" s="107">
        <f t="shared" si="107"/>
        <v>340276.94</v>
      </c>
      <c r="Z622" s="107">
        <f t="shared" si="108"/>
        <v>340276.94</v>
      </c>
      <c r="AA622" s="107">
        <f t="shared" si="109"/>
        <v>680553.88</v>
      </c>
    </row>
    <row r="623" spans="1:27" s="18" customFormat="1" ht="26.1" customHeight="1" x14ac:dyDescent="0.2">
      <c r="A623" s="90">
        <v>5297</v>
      </c>
      <c r="B623" s="90" t="s">
        <v>1103</v>
      </c>
      <c r="C623" s="90" t="s">
        <v>101</v>
      </c>
      <c r="D623" s="90" t="s">
        <v>26</v>
      </c>
      <c r="E623" s="90" t="s">
        <v>239</v>
      </c>
      <c r="F623" s="100" t="s">
        <v>1546</v>
      </c>
      <c r="G623" s="100">
        <v>675095</v>
      </c>
      <c r="H623" s="100">
        <v>1033167408</v>
      </c>
      <c r="I623" s="91" t="s">
        <v>18</v>
      </c>
      <c r="J623" s="90">
        <v>1026030</v>
      </c>
      <c r="K623" s="91" t="s">
        <v>24</v>
      </c>
      <c r="L623" s="91" t="s">
        <v>25</v>
      </c>
      <c r="M623" s="92">
        <v>15290</v>
      </c>
      <c r="N623" s="92">
        <v>30584</v>
      </c>
      <c r="O623" s="93">
        <v>0.49993460633010722</v>
      </c>
      <c r="P623" s="101">
        <f t="shared" si="99"/>
        <v>15290.000000000002</v>
      </c>
      <c r="Q623" s="102">
        <f t="shared" si="100"/>
        <v>1.2419849958308763E-3</v>
      </c>
      <c r="R623" s="103">
        <f t="shared" si="101"/>
        <v>9.0003997764715057E-4</v>
      </c>
      <c r="S623" s="104">
        <f t="shared" si="102"/>
        <v>601872.14</v>
      </c>
      <c r="T623" s="105">
        <f t="shared" si="103"/>
        <v>143833.59</v>
      </c>
      <c r="U623" s="105">
        <f t="shared" si="104"/>
        <v>215750.38</v>
      </c>
      <c r="V623" s="105">
        <f t="shared" si="105"/>
        <v>218589.36</v>
      </c>
      <c r="W623" s="106">
        <f t="shared" si="106"/>
        <v>1180045.47</v>
      </c>
      <c r="X623" s="96"/>
      <c r="Y623" s="107">
        <f t="shared" si="107"/>
        <v>295464.5</v>
      </c>
      <c r="Z623" s="107">
        <f t="shared" si="108"/>
        <v>295464.5</v>
      </c>
      <c r="AA623" s="107">
        <f t="shared" si="109"/>
        <v>590929</v>
      </c>
    </row>
    <row r="624" spans="1:27" s="18" customFormat="1" ht="26.1" customHeight="1" x14ac:dyDescent="0.2">
      <c r="A624" s="90">
        <v>5298</v>
      </c>
      <c r="B624" s="90" t="s">
        <v>1568</v>
      </c>
      <c r="C624" s="84" t="s">
        <v>32</v>
      </c>
      <c r="D624" s="90" t="s">
        <v>26</v>
      </c>
      <c r="E624" s="90" t="s">
        <v>436</v>
      </c>
      <c r="F624" s="100" t="s">
        <v>1546</v>
      </c>
      <c r="G624" s="100">
        <v>455941</v>
      </c>
      <c r="H624" s="100">
        <v>1124265541</v>
      </c>
      <c r="I624" s="91" t="s">
        <v>18</v>
      </c>
      <c r="J624" s="90">
        <v>1016719</v>
      </c>
      <c r="K624" s="91" t="s">
        <v>16</v>
      </c>
      <c r="L624" s="91" t="s">
        <v>17</v>
      </c>
      <c r="M624" s="92">
        <v>12137</v>
      </c>
      <c r="N624" s="92">
        <v>29379</v>
      </c>
      <c r="O624" s="93">
        <v>0.4131182136900507</v>
      </c>
      <c r="P624" s="101">
        <f t="shared" si="99"/>
        <v>12137</v>
      </c>
      <c r="Q624" s="102">
        <f t="shared" si="100"/>
        <v>9.8587128151728879E-4</v>
      </c>
      <c r="R624" s="103">
        <f t="shared" si="101"/>
        <v>7.144398436038892E-4</v>
      </c>
      <c r="S624" s="104">
        <f t="shared" si="102"/>
        <v>477758.15</v>
      </c>
      <c r="T624" s="105">
        <f t="shared" si="103"/>
        <v>114173.2</v>
      </c>
      <c r="U624" s="105">
        <f t="shared" si="104"/>
        <v>171259.8</v>
      </c>
      <c r="V624" s="105">
        <f t="shared" si="105"/>
        <v>173513.35</v>
      </c>
      <c r="W624" s="106">
        <f t="shared" si="106"/>
        <v>936704.49999999988</v>
      </c>
      <c r="X624" s="96"/>
      <c r="Y624" s="107">
        <f t="shared" si="107"/>
        <v>234535.82</v>
      </c>
      <c r="Z624" s="107">
        <f t="shared" si="108"/>
        <v>234535.82</v>
      </c>
      <c r="AA624" s="107">
        <f t="shared" si="109"/>
        <v>469071.64</v>
      </c>
    </row>
    <row r="625" spans="1:27" s="18" customFormat="1" ht="26.1" customHeight="1" x14ac:dyDescent="0.2">
      <c r="A625" s="90">
        <v>5299</v>
      </c>
      <c r="B625" s="90" t="s">
        <v>1104</v>
      </c>
      <c r="C625" s="90" t="s">
        <v>1105</v>
      </c>
      <c r="D625" s="90" t="s">
        <v>26</v>
      </c>
      <c r="E625" s="90" t="s">
        <v>472</v>
      </c>
      <c r="F625" s="100" t="s">
        <v>20</v>
      </c>
      <c r="G625" s="100">
        <v>675947</v>
      </c>
      <c r="H625" s="100">
        <v>1780073056</v>
      </c>
      <c r="I625" s="91" t="s">
        <v>18</v>
      </c>
      <c r="J625" s="90">
        <v>1026693</v>
      </c>
      <c r="K625" s="91" t="s">
        <v>16</v>
      </c>
      <c r="L625" s="91" t="s">
        <v>17</v>
      </c>
      <c r="M625" s="92">
        <v>13692</v>
      </c>
      <c r="N625" s="92">
        <v>26230</v>
      </c>
      <c r="O625" s="93">
        <v>0.52199771254288985</v>
      </c>
      <c r="P625" s="101">
        <f t="shared" si="99"/>
        <v>13692</v>
      </c>
      <c r="Q625" s="102">
        <f t="shared" si="100"/>
        <v>1.1121817241933523E-3</v>
      </c>
      <c r="R625" s="103">
        <f t="shared" si="101"/>
        <v>8.0597432138291593E-4</v>
      </c>
      <c r="S625" s="104">
        <f t="shared" si="102"/>
        <v>538968.81999999995</v>
      </c>
      <c r="T625" s="105">
        <f t="shared" si="103"/>
        <v>128801.14</v>
      </c>
      <c r="U625" s="105">
        <f t="shared" si="104"/>
        <v>193201.72</v>
      </c>
      <c r="V625" s="105">
        <f t="shared" si="105"/>
        <v>195743.98</v>
      </c>
      <c r="W625" s="106">
        <f t="shared" si="106"/>
        <v>1056715.6599999999</v>
      </c>
      <c r="X625" s="96"/>
      <c r="Y625" s="107">
        <f t="shared" si="107"/>
        <v>264584.7</v>
      </c>
      <c r="Z625" s="107">
        <f t="shared" si="108"/>
        <v>264584.7</v>
      </c>
      <c r="AA625" s="107">
        <f t="shared" si="109"/>
        <v>529169.4</v>
      </c>
    </row>
    <row r="626" spans="1:27" s="18" customFormat="1" ht="26.1" customHeight="1" x14ac:dyDescent="0.2">
      <c r="A626" s="90">
        <v>5300</v>
      </c>
      <c r="B626" s="90" t="s">
        <v>1106</v>
      </c>
      <c r="C626" s="90" t="s">
        <v>92</v>
      </c>
      <c r="D626" s="90" t="s">
        <v>26</v>
      </c>
      <c r="E626" s="90" t="s">
        <v>47</v>
      </c>
      <c r="F626" s="100" t="s">
        <v>47</v>
      </c>
      <c r="G626" s="100">
        <v>675913</v>
      </c>
      <c r="H626" s="100">
        <v>1952795783</v>
      </c>
      <c r="I626" s="91" t="s">
        <v>18</v>
      </c>
      <c r="J626" s="90">
        <v>1028616</v>
      </c>
      <c r="K626" s="91" t="s">
        <v>52</v>
      </c>
      <c r="L626" s="91" t="s">
        <v>53</v>
      </c>
      <c r="M626" s="92">
        <v>22271</v>
      </c>
      <c r="N626" s="92">
        <v>32053</v>
      </c>
      <c r="O626" s="93">
        <v>0.69481795775746424</v>
      </c>
      <c r="P626" s="101">
        <f t="shared" si="99"/>
        <v>22271</v>
      </c>
      <c r="Q626" s="102">
        <f t="shared" si="100"/>
        <v>1.8090417162949276E-3</v>
      </c>
      <c r="R626" s="103">
        <f t="shared" si="101"/>
        <v>1.3109738614898424E-3</v>
      </c>
      <c r="S626" s="104">
        <f t="shared" si="102"/>
        <v>876670.66</v>
      </c>
      <c r="T626" s="105">
        <f t="shared" si="103"/>
        <v>209504.11</v>
      </c>
      <c r="U626" s="105">
        <f t="shared" si="104"/>
        <v>314256.17</v>
      </c>
      <c r="V626" s="105">
        <f t="shared" si="105"/>
        <v>318391.34000000003</v>
      </c>
      <c r="W626" s="106">
        <f t="shared" si="106"/>
        <v>1718822.28</v>
      </c>
      <c r="X626" s="96"/>
      <c r="Y626" s="107">
        <f t="shared" si="107"/>
        <v>430365.6</v>
      </c>
      <c r="Z626" s="107">
        <f t="shared" si="108"/>
        <v>430365.6</v>
      </c>
      <c r="AA626" s="107">
        <f t="shared" si="109"/>
        <v>860731.2</v>
      </c>
    </row>
    <row r="627" spans="1:27" s="18" customFormat="1" ht="26.1" customHeight="1" x14ac:dyDescent="0.2">
      <c r="A627" s="90">
        <v>5302</v>
      </c>
      <c r="B627" s="90" t="s">
        <v>1107</v>
      </c>
      <c r="C627" s="90" t="s">
        <v>160</v>
      </c>
      <c r="D627" s="90" t="s">
        <v>26</v>
      </c>
      <c r="E627" s="90" t="s">
        <v>723</v>
      </c>
      <c r="F627" s="100" t="s">
        <v>1546</v>
      </c>
      <c r="G627" s="100">
        <v>675159</v>
      </c>
      <c r="H627" s="100">
        <v>1801217997</v>
      </c>
      <c r="I627" s="91" t="s">
        <v>18</v>
      </c>
      <c r="J627" s="90">
        <v>1025756</v>
      </c>
      <c r="K627" s="91" t="s">
        <v>34</v>
      </c>
      <c r="L627" s="91" t="s">
        <v>35</v>
      </c>
      <c r="M627" s="92">
        <v>26732</v>
      </c>
      <c r="N627" s="92">
        <v>32809</v>
      </c>
      <c r="O627" s="93">
        <v>0.81477643329574201</v>
      </c>
      <c r="P627" s="101">
        <f t="shared" si="99"/>
        <v>26732</v>
      </c>
      <c r="Q627" s="102">
        <f t="shared" si="100"/>
        <v>2.1714024139013067E-3</v>
      </c>
      <c r="R627" s="103">
        <f t="shared" si="101"/>
        <v>1.5735689131761692E-3</v>
      </c>
      <c r="S627" s="104">
        <f t="shared" si="102"/>
        <v>1052272.47</v>
      </c>
      <c r="T627" s="105">
        <f t="shared" si="103"/>
        <v>251468.9</v>
      </c>
      <c r="U627" s="105">
        <f t="shared" si="104"/>
        <v>377203.35</v>
      </c>
      <c r="V627" s="105">
        <f t="shared" si="105"/>
        <v>382166.82</v>
      </c>
      <c r="W627" s="106">
        <f t="shared" si="106"/>
        <v>2063111.5399999998</v>
      </c>
      <c r="X627" s="96"/>
      <c r="Y627" s="107">
        <f t="shared" si="107"/>
        <v>516570.12</v>
      </c>
      <c r="Z627" s="107">
        <f t="shared" si="108"/>
        <v>516570.12</v>
      </c>
      <c r="AA627" s="107">
        <f t="shared" si="109"/>
        <v>1033140.24</v>
      </c>
    </row>
    <row r="628" spans="1:27" s="18" customFormat="1" ht="26.1" customHeight="1" x14ac:dyDescent="0.2">
      <c r="A628" s="90">
        <v>5303</v>
      </c>
      <c r="B628" s="90" t="s">
        <v>1108</v>
      </c>
      <c r="C628" s="90" t="s">
        <v>1109</v>
      </c>
      <c r="D628" s="90" t="s">
        <v>19</v>
      </c>
      <c r="E628" s="90" t="s">
        <v>625</v>
      </c>
      <c r="F628" s="100" t="s">
        <v>39</v>
      </c>
      <c r="G628" s="100">
        <v>675030</v>
      </c>
      <c r="H628" s="100">
        <v>1831206853</v>
      </c>
      <c r="I628" s="91" t="s">
        <v>18</v>
      </c>
      <c r="J628" s="90">
        <v>530301</v>
      </c>
      <c r="K628" s="91" t="s">
        <v>16</v>
      </c>
      <c r="L628" s="91" t="s">
        <v>17</v>
      </c>
      <c r="M628" s="92">
        <v>27865</v>
      </c>
      <c r="N628" s="92">
        <v>37059</v>
      </c>
      <c r="O628" s="93">
        <v>0.75190911789308945</v>
      </c>
      <c r="P628" s="101">
        <f t="shared" si="99"/>
        <v>27865</v>
      </c>
      <c r="Q628" s="102">
        <f t="shared" si="100"/>
        <v>0</v>
      </c>
      <c r="R628" s="103">
        <f t="shared" si="101"/>
        <v>1.6402625230305984E-3</v>
      </c>
      <c r="S628" s="104">
        <f t="shared" si="102"/>
        <v>0</v>
      </c>
      <c r="T628" s="105">
        <f t="shared" si="103"/>
        <v>262127.07</v>
      </c>
      <c r="U628" s="105">
        <f t="shared" si="104"/>
        <v>393190.61</v>
      </c>
      <c r="V628" s="105">
        <f t="shared" si="105"/>
        <v>0</v>
      </c>
      <c r="W628" s="106">
        <f t="shared" si="106"/>
        <v>655317.67999999993</v>
      </c>
      <c r="X628" s="96"/>
      <c r="Y628" s="107">
        <f t="shared" si="107"/>
        <v>0</v>
      </c>
      <c r="Z628" s="107">
        <f t="shared" si="108"/>
        <v>0</v>
      </c>
      <c r="AA628" s="107">
        <f t="shared" si="109"/>
        <v>0</v>
      </c>
    </row>
    <row r="629" spans="1:27" s="18" customFormat="1" ht="26.1" customHeight="1" x14ac:dyDescent="0.2">
      <c r="A629" s="90">
        <v>5304</v>
      </c>
      <c r="B629" s="90" t="s">
        <v>1110</v>
      </c>
      <c r="C629" s="90" t="s">
        <v>1111</v>
      </c>
      <c r="D629" s="90" t="s">
        <v>19</v>
      </c>
      <c r="E629" s="90" t="s">
        <v>20</v>
      </c>
      <c r="F629" s="100" t="s">
        <v>20</v>
      </c>
      <c r="G629" s="100">
        <v>675171</v>
      </c>
      <c r="H629" s="100">
        <v>1578545893</v>
      </c>
      <c r="I629" s="91" t="s">
        <v>18</v>
      </c>
      <c r="J629" s="90">
        <v>1013262</v>
      </c>
      <c r="K629" s="91" t="s">
        <v>16</v>
      </c>
      <c r="L629" s="91" t="s">
        <v>17</v>
      </c>
      <c r="M629" s="92">
        <v>22852</v>
      </c>
      <c r="N629" s="92">
        <v>32555</v>
      </c>
      <c r="O629" s="93">
        <v>0.7019505452311473</v>
      </c>
      <c r="P629" s="101">
        <f t="shared" si="99"/>
        <v>22852</v>
      </c>
      <c r="Q629" s="102">
        <f t="shared" si="100"/>
        <v>0</v>
      </c>
      <c r="R629" s="103">
        <f t="shared" si="101"/>
        <v>1.3451742033481152E-3</v>
      </c>
      <c r="S629" s="104">
        <f t="shared" si="102"/>
        <v>0</v>
      </c>
      <c r="T629" s="105">
        <f t="shared" si="103"/>
        <v>214969.60000000001</v>
      </c>
      <c r="U629" s="105">
        <f t="shared" si="104"/>
        <v>322454.40000000002</v>
      </c>
      <c r="V629" s="105">
        <f t="shared" si="105"/>
        <v>0</v>
      </c>
      <c r="W629" s="106">
        <f t="shared" si="106"/>
        <v>537424</v>
      </c>
      <c r="X629" s="96"/>
      <c r="Y629" s="107">
        <f t="shared" si="107"/>
        <v>0</v>
      </c>
      <c r="Z629" s="107">
        <f t="shared" si="108"/>
        <v>0</v>
      </c>
      <c r="AA629" s="107">
        <f t="shared" si="109"/>
        <v>0</v>
      </c>
    </row>
    <row r="630" spans="1:27" s="18" customFormat="1" ht="26.1" customHeight="1" x14ac:dyDescent="0.2">
      <c r="A630" s="90">
        <v>5305</v>
      </c>
      <c r="B630" s="90" t="s">
        <v>1112</v>
      </c>
      <c r="C630" s="90" t="s">
        <v>1113</v>
      </c>
      <c r="D630" s="90" t="s">
        <v>19</v>
      </c>
      <c r="E630" s="90" t="s">
        <v>176</v>
      </c>
      <c r="F630" s="100" t="s">
        <v>1547</v>
      </c>
      <c r="G630" s="100">
        <v>455959</v>
      </c>
      <c r="H630" s="100">
        <v>1568045383</v>
      </c>
      <c r="I630" s="91" t="s">
        <v>46</v>
      </c>
      <c r="J630" s="90">
        <v>1020783</v>
      </c>
      <c r="K630" s="91">
        <v>43831</v>
      </c>
      <c r="L630" s="91">
        <v>44196</v>
      </c>
      <c r="M630" s="92">
        <v>14038</v>
      </c>
      <c r="N630" s="92">
        <v>19659</v>
      </c>
      <c r="O630" s="93">
        <v>0.71407497838140288</v>
      </c>
      <c r="P630" s="101">
        <f t="shared" si="99"/>
        <v>14038.000000000002</v>
      </c>
      <c r="Q630" s="102">
        <f t="shared" si="100"/>
        <v>0</v>
      </c>
      <c r="R630" s="103">
        <f t="shared" si="101"/>
        <v>8.263414784964487E-4</v>
      </c>
      <c r="S630" s="104">
        <f t="shared" si="102"/>
        <v>0</v>
      </c>
      <c r="T630" s="105">
        <f t="shared" si="103"/>
        <v>132055.98000000001</v>
      </c>
      <c r="U630" s="105">
        <f t="shared" si="104"/>
        <v>198083.97</v>
      </c>
      <c r="V630" s="105">
        <f t="shared" si="105"/>
        <v>0</v>
      </c>
      <c r="W630" s="106">
        <f t="shared" si="106"/>
        <v>330139.95</v>
      </c>
      <c r="X630" s="96"/>
      <c r="Y630" s="107">
        <f t="shared" si="107"/>
        <v>0</v>
      </c>
      <c r="Z630" s="107">
        <f t="shared" si="108"/>
        <v>0</v>
      </c>
      <c r="AA630" s="107">
        <f t="shared" si="109"/>
        <v>0</v>
      </c>
    </row>
    <row r="631" spans="1:27" s="18" customFormat="1" ht="26.1" customHeight="1" x14ac:dyDescent="0.2">
      <c r="A631" s="90">
        <v>5306</v>
      </c>
      <c r="B631" s="90" t="s">
        <v>1114</v>
      </c>
      <c r="C631" s="90" t="s">
        <v>1115</v>
      </c>
      <c r="D631" s="90" t="s">
        <v>19</v>
      </c>
      <c r="E631" s="90" t="s">
        <v>705</v>
      </c>
      <c r="F631" s="100" t="s">
        <v>1546</v>
      </c>
      <c r="G631" s="100">
        <v>675008</v>
      </c>
      <c r="H631" s="100">
        <v>1114200805</v>
      </c>
      <c r="I631" s="91" t="s">
        <v>18</v>
      </c>
      <c r="J631" s="90">
        <v>1019945</v>
      </c>
      <c r="K631" s="91" t="s">
        <v>24</v>
      </c>
      <c r="L631" s="91" t="s">
        <v>25</v>
      </c>
      <c r="M631" s="92">
        <v>14393</v>
      </c>
      <c r="N631" s="92">
        <v>18914</v>
      </c>
      <c r="O631" s="93">
        <v>0.76097070952733425</v>
      </c>
      <c r="P631" s="101">
        <f t="shared" si="99"/>
        <v>14393.000000000002</v>
      </c>
      <c r="Q631" s="102">
        <f t="shared" si="100"/>
        <v>0</v>
      </c>
      <c r="R631" s="103">
        <f t="shared" si="101"/>
        <v>8.4723841715339694E-4</v>
      </c>
      <c r="S631" s="104">
        <f t="shared" si="102"/>
        <v>0</v>
      </c>
      <c r="T631" s="105">
        <f t="shared" si="103"/>
        <v>135395.48000000001</v>
      </c>
      <c r="U631" s="105">
        <f t="shared" si="104"/>
        <v>203093.22</v>
      </c>
      <c r="V631" s="105">
        <f t="shared" si="105"/>
        <v>0</v>
      </c>
      <c r="W631" s="106">
        <f t="shared" si="106"/>
        <v>338488.7</v>
      </c>
      <c r="X631" s="96"/>
      <c r="Y631" s="107">
        <f t="shared" si="107"/>
        <v>0</v>
      </c>
      <c r="Z631" s="107">
        <f t="shared" si="108"/>
        <v>0</v>
      </c>
      <c r="AA631" s="107">
        <f t="shared" si="109"/>
        <v>0</v>
      </c>
    </row>
    <row r="632" spans="1:27" s="18" customFormat="1" ht="26.1" customHeight="1" x14ac:dyDescent="0.2">
      <c r="A632" s="90">
        <v>5307</v>
      </c>
      <c r="B632" s="90" t="s">
        <v>1116</v>
      </c>
      <c r="C632" s="90" t="s">
        <v>101</v>
      </c>
      <c r="D632" s="90" t="s">
        <v>26</v>
      </c>
      <c r="E632" s="90" t="s">
        <v>640</v>
      </c>
      <c r="F632" s="100" t="s">
        <v>47</v>
      </c>
      <c r="G632" s="100">
        <v>675101</v>
      </c>
      <c r="H632" s="100">
        <v>1174574958</v>
      </c>
      <c r="I632" s="91" t="s">
        <v>18</v>
      </c>
      <c r="J632" s="90">
        <v>1026104</v>
      </c>
      <c r="K632" s="91" t="s">
        <v>24</v>
      </c>
      <c r="L632" s="91" t="s">
        <v>25</v>
      </c>
      <c r="M632" s="92">
        <v>9855</v>
      </c>
      <c r="N632" s="92">
        <v>18216</v>
      </c>
      <c r="O632" s="93">
        <v>0.54100790513833996</v>
      </c>
      <c r="P632" s="101">
        <f t="shared" si="99"/>
        <v>9855</v>
      </c>
      <c r="Q632" s="102">
        <f t="shared" si="100"/>
        <v>8.0050766081839664E-4</v>
      </c>
      <c r="R632" s="103">
        <f t="shared" si="101"/>
        <v>5.8011079004006982E-4</v>
      </c>
      <c r="S632" s="104">
        <f t="shared" si="102"/>
        <v>387930.01</v>
      </c>
      <c r="T632" s="105">
        <f t="shared" si="103"/>
        <v>92706.35</v>
      </c>
      <c r="U632" s="105">
        <f t="shared" si="104"/>
        <v>139059.51999999999</v>
      </c>
      <c r="V632" s="105">
        <f t="shared" si="105"/>
        <v>140889.35</v>
      </c>
      <c r="W632" s="106">
        <f t="shared" si="106"/>
        <v>760585.23</v>
      </c>
      <c r="X632" s="96"/>
      <c r="Y632" s="107">
        <f t="shared" si="107"/>
        <v>190438.37</v>
      </c>
      <c r="Z632" s="107">
        <f t="shared" si="108"/>
        <v>190438.37</v>
      </c>
      <c r="AA632" s="107">
        <f t="shared" si="109"/>
        <v>380876.74</v>
      </c>
    </row>
    <row r="633" spans="1:27" s="18" customFormat="1" ht="26.1" customHeight="1" x14ac:dyDescent="0.2">
      <c r="A633" s="90">
        <v>5309</v>
      </c>
      <c r="B633" s="90" t="s">
        <v>1117</v>
      </c>
      <c r="C633" s="90" t="s">
        <v>55</v>
      </c>
      <c r="D633" s="90" t="s">
        <v>26</v>
      </c>
      <c r="E633" s="90" t="s">
        <v>165</v>
      </c>
      <c r="F633" s="100" t="s">
        <v>1545</v>
      </c>
      <c r="G633" s="100">
        <v>675959</v>
      </c>
      <c r="H633" s="100">
        <v>1043788268</v>
      </c>
      <c r="I633" s="91" t="s">
        <v>18</v>
      </c>
      <c r="J633" s="90">
        <v>1031130</v>
      </c>
      <c r="K633" s="91" t="s">
        <v>166</v>
      </c>
      <c r="L633" s="91" t="s">
        <v>53</v>
      </c>
      <c r="M633" s="92">
        <v>5772</v>
      </c>
      <c r="N633" s="92">
        <v>9122</v>
      </c>
      <c r="O633" s="93">
        <v>0.63275597456698096</v>
      </c>
      <c r="P633" s="101">
        <f t="shared" si="99"/>
        <v>17411.404958677685</v>
      </c>
      <c r="Q633" s="102">
        <f t="shared" si="100"/>
        <v>1.414303709287966E-3</v>
      </c>
      <c r="R633" s="103">
        <f t="shared" si="101"/>
        <v>1.0249156657824558E-3</v>
      </c>
      <c r="S633" s="104">
        <f t="shared" si="102"/>
        <v>685378.65</v>
      </c>
      <c r="T633" s="105">
        <f t="shared" si="103"/>
        <v>163789.72</v>
      </c>
      <c r="U633" s="105">
        <f t="shared" si="104"/>
        <v>245684.58</v>
      </c>
      <c r="V633" s="105">
        <f t="shared" si="105"/>
        <v>248917.45</v>
      </c>
      <c r="W633" s="106">
        <f t="shared" si="106"/>
        <v>1343770.4</v>
      </c>
      <c r="X633" s="96"/>
      <c r="Y633" s="107">
        <f t="shared" si="107"/>
        <v>336458.61</v>
      </c>
      <c r="Z633" s="107">
        <f t="shared" si="108"/>
        <v>336458.61</v>
      </c>
      <c r="AA633" s="107">
        <f t="shared" si="109"/>
        <v>672917.22</v>
      </c>
    </row>
    <row r="634" spans="1:27" s="18" customFormat="1" ht="26.1" customHeight="1" x14ac:dyDescent="0.2">
      <c r="A634" s="90">
        <v>5310</v>
      </c>
      <c r="B634" s="90" t="s">
        <v>1118</v>
      </c>
      <c r="C634" s="90" t="s">
        <v>261</v>
      </c>
      <c r="D634" s="90" t="s">
        <v>26</v>
      </c>
      <c r="E634" s="90" t="s">
        <v>1119</v>
      </c>
      <c r="F634" s="100" t="s">
        <v>1545</v>
      </c>
      <c r="G634" s="100">
        <v>675722</v>
      </c>
      <c r="H634" s="100">
        <v>1487085478</v>
      </c>
      <c r="I634" s="91" t="s">
        <v>18</v>
      </c>
      <c r="J634" s="90">
        <v>1028614</v>
      </c>
      <c r="K634" s="91" t="s">
        <v>52</v>
      </c>
      <c r="L634" s="91" t="s">
        <v>53</v>
      </c>
      <c r="M634" s="92">
        <v>19684</v>
      </c>
      <c r="N634" s="92">
        <v>26342</v>
      </c>
      <c r="O634" s="93">
        <v>0.74724774124971527</v>
      </c>
      <c r="P634" s="101">
        <f t="shared" si="99"/>
        <v>19684</v>
      </c>
      <c r="Q634" s="102">
        <f t="shared" si="100"/>
        <v>1.5989033785438172E-3</v>
      </c>
      <c r="R634" s="103">
        <f t="shared" si="101"/>
        <v>1.1586911000658279E-3</v>
      </c>
      <c r="S634" s="104">
        <f t="shared" si="102"/>
        <v>774836.57</v>
      </c>
      <c r="T634" s="105">
        <f t="shared" si="103"/>
        <v>185168.11</v>
      </c>
      <c r="U634" s="105">
        <f t="shared" si="104"/>
        <v>277752.15999999997</v>
      </c>
      <c r="V634" s="105">
        <f t="shared" si="105"/>
        <v>281406.99</v>
      </c>
      <c r="W634" s="106">
        <f t="shared" si="106"/>
        <v>1519163.8299999998</v>
      </c>
      <c r="X634" s="96"/>
      <c r="Y634" s="107">
        <f t="shared" si="107"/>
        <v>380374.32</v>
      </c>
      <c r="Z634" s="107">
        <f t="shared" si="108"/>
        <v>380374.32</v>
      </c>
      <c r="AA634" s="107">
        <f t="shared" si="109"/>
        <v>760748.64</v>
      </c>
    </row>
    <row r="635" spans="1:27" s="18" customFormat="1" ht="26.1" customHeight="1" x14ac:dyDescent="0.2">
      <c r="A635" s="90">
        <v>5311</v>
      </c>
      <c r="B635" s="90" t="s">
        <v>1120</v>
      </c>
      <c r="C635" s="90" t="s">
        <v>446</v>
      </c>
      <c r="D635" s="90" t="s">
        <v>26</v>
      </c>
      <c r="E635" s="90" t="s">
        <v>447</v>
      </c>
      <c r="F635" s="100" t="s">
        <v>20</v>
      </c>
      <c r="G635" s="100">
        <v>675974</v>
      </c>
      <c r="H635" s="100">
        <v>1851705685</v>
      </c>
      <c r="I635" s="91" t="s">
        <v>18</v>
      </c>
      <c r="J635" s="90">
        <v>1026006</v>
      </c>
      <c r="K635" s="91" t="s">
        <v>52</v>
      </c>
      <c r="L635" s="91" t="s">
        <v>53</v>
      </c>
      <c r="M635" s="92">
        <v>15189</v>
      </c>
      <c r="N635" s="92">
        <v>27746</v>
      </c>
      <c r="O635" s="93">
        <v>0.54743026021768904</v>
      </c>
      <c r="P635" s="101">
        <f t="shared" si="99"/>
        <v>15189</v>
      </c>
      <c r="Q635" s="102">
        <f t="shared" si="100"/>
        <v>1.2337809092004695E-3</v>
      </c>
      <c r="R635" s="103">
        <f t="shared" si="101"/>
        <v>8.9409465143770891E-4</v>
      </c>
      <c r="S635" s="104">
        <f t="shared" si="102"/>
        <v>597896.4</v>
      </c>
      <c r="T635" s="105">
        <f t="shared" si="103"/>
        <v>142883.48000000001</v>
      </c>
      <c r="U635" s="105">
        <f t="shared" si="104"/>
        <v>214325.22</v>
      </c>
      <c r="V635" s="105">
        <f t="shared" si="105"/>
        <v>217145.44</v>
      </c>
      <c r="W635" s="106">
        <f t="shared" si="106"/>
        <v>1172250.54</v>
      </c>
      <c r="X635" s="96"/>
      <c r="Y635" s="107">
        <f t="shared" si="107"/>
        <v>293512.78000000003</v>
      </c>
      <c r="Z635" s="107">
        <f t="shared" si="108"/>
        <v>293512.78000000003</v>
      </c>
      <c r="AA635" s="107">
        <f t="shared" si="109"/>
        <v>587025.56000000006</v>
      </c>
    </row>
    <row r="636" spans="1:27" s="18" customFormat="1" ht="26.1" customHeight="1" x14ac:dyDescent="0.2">
      <c r="A636" s="90">
        <v>5312</v>
      </c>
      <c r="B636" s="90" t="s">
        <v>1121</v>
      </c>
      <c r="C636" s="90" t="s">
        <v>1122</v>
      </c>
      <c r="D636" s="90" t="s">
        <v>19</v>
      </c>
      <c r="E636" s="90" t="s">
        <v>559</v>
      </c>
      <c r="F636" s="100" t="s">
        <v>110</v>
      </c>
      <c r="G636" s="100">
        <v>675152</v>
      </c>
      <c r="H636" s="100">
        <v>1871551622</v>
      </c>
      <c r="I636" s="91" t="s">
        <v>18</v>
      </c>
      <c r="J636" s="90">
        <v>1004816</v>
      </c>
      <c r="K636" s="91" t="s">
        <v>24</v>
      </c>
      <c r="L636" s="91" t="s">
        <v>25</v>
      </c>
      <c r="M636" s="92">
        <v>18109</v>
      </c>
      <c r="N636" s="92">
        <v>25147</v>
      </c>
      <c r="O636" s="93">
        <v>0.72012566111265752</v>
      </c>
      <c r="P636" s="101">
        <f t="shared" si="99"/>
        <v>18109</v>
      </c>
      <c r="Q636" s="102">
        <f t="shared" si="100"/>
        <v>0</v>
      </c>
      <c r="R636" s="103">
        <f t="shared" si="101"/>
        <v>1.0659793299681E-3</v>
      </c>
      <c r="S636" s="104">
        <f t="shared" si="102"/>
        <v>0</v>
      </c>
      <c r="T636" s="105">
        <f t="shared" si="103"/>
        <v>170352.02</v>
      </c>
      <c r="U636" s="105">
        <f t="shared" si="104"/>
        <v>255528.04</v>
      </c>
      <c r="V636" s="105">
        <f t="shared" si="105"/>
        <v>0</v>
      </c>
      <c r="W636" s="106">
        <f t="shared" si="106"/>
        <v>425880.06</v>
      </c>
      <c r="X636" s="96"/>
      <c r="Y636" s="107">
        <f t="shared" si="107"/>
        <v>0</v>
      </c>
      <c r="Z636" s="107">
        <f t="shared" si="108"/>
        <v>0</v>
      </c>
      <c r="AA636" s="107">
        <f t="shared" si="109"/>
        <v>0</v>
      </c>
    </row>
    <row r="637" spans="1:27" s="18" customFormat="1" ht="26.1" customHeight="1" x14ac:dyDescent="0.2">
      <c r="A637" s="90">
        <v>5314</v>
      </c>
      <c r="B637" s="90" t="s">
        <v>1123</v>
      </c>
      <c r="C637" s="90" t="s">
        <v>160</v>
      </c>
      <c r="D637" s="90" t="s">
        <v>26</v>
      </c>
      <c r="E637" s="90" t="s">
        <v>486</v>
      </c>
      <c r="F637" s="100" t="s">
        <v>1546</v>
      </c>
      <c r="G637" s="100">
        <v>675110</v>
      </c>
      <c r="H637" s="100">
        <v>1528489614</v>
      </c>
      <c r="I637" s="91" t="s">
        <v>18</v>
      </c>
      <c r="J637" s="90">
        <v>1025687</v>
      </c>
      <c r="K637" s="91" t="s">
        <v>34</v>
      </c>
      <c r="L637" s="91" t="s">
        <v>35</v>
      </c>
      <c r="M637" s="92">
        <v>25546</v>
      </c>
      <c r="N637" s="92">
        <v>37522</v>
      </c>
      <c r="O637" s="93">
        <v>0.68082724801449812</v>
      </c>
      <c r="P637" s="101">
        <f t="shared" si="99"/>
        <v>25546</v>
      </c>
      <c r="Q637" s="102">
        <f t="shared" si="100"/>
        <v>2.0750653174294023E-3</v>
      </c>
      <c r="R637" s="103">
        <f t="shared" si="101"/>
        <v>1.5037554786771815E-3</v>
      </c>
      <c r="S637" s="104">
        <f t="shared" si="102"/>
        <v>1005587.03</v>
      </c>
      <c r="T637" s="105">
        <f t="shared" si="103"/>
        <v>240312.16</v>
      </c>
      <c r="U637" s="105">
        <f t="shared" si="104"/>
        <v>360468.23</v>
      </c>
      <c r="V637" s="105">
        <f t="shared" si="105"/>
        <v>365211.5</v>
      </c>
      <c r="W637" s="106">
        <f t="shared" si="106"/>
        <v>1971578.92</v>
      </c>
      <c r="X637" s="96"/>
      <c r="Y637" s="107">
        <f t="shared" si="107"/>
        <v>493651.81</v>
      </c>
      <c r="Z637" s="107">
        <f t="shared" si="108"/>
        <v>493651.81</v>
      </c>
      <c r="AA637" s="107">
        <f t="shared" si="109"/>
        <v>987303.62</v>
      </c>
    </row>
    <row r="638" spans="1:27" s="18" customFormat="1" ht="26.1" customHeight="1" x14ac:dyDescent="0.2">
      <c r="A638" s="90">
        <v>5315</v>
      </c>
      <c r="B638" s="90" t="s">
        <v>1124</v>
      </c>
      <c r="C638" s="90" t="s">
        <v>32</v>
      </c>
      <c r="D638" s="90" t="s">
        <v>26</v>
      </c>
      <c r="E638" s="90" t="s">
        <v>1125</v>
      </c>
      <c r="F638" s="100" t="s">
        <v>63</v>
      </c>
      <c r="G638" s="100">
        <v>675104</v>
      </c>
      <c r="H638" s="100">
        <v>1407864333</v>
      </c>
      <c r="I638" s="91" t="s">
        <v>18</v>
      </c>
      <c r="J638" s="90">
        <v>1025977</v>
      </c>
      <c r="K638" s="91" t="s">
        <v>34</v>
      </c>
      <c r="L638" s="91" t="s">
        <v>35</v>
      </c>
      <c r="M638" s="92">
        <v>18586</v>
      </c>
      <c r="N638" s="92">
        <v>29394</v>
      </c>
      <c r="O638" s="93">
        <v>0.63230591277131387</v>
      </c>
      <c r="P638" s="101">
        <f t="shared" si="99"/>
        <v>18586</v>
      </c>
      <c r="Q638" s="102">
        <f t="shared" si="100"/>
        <v>1.5097143971558316E-3</v>
      </c>
      <c r="R638" s="103">
        <f t="shared" si="101"/>
        <v>1.0940577517691262E-3</v>
      </c>
      <c r="S638" s="104">
        <f t="shared" si="102"/>
        <v>731615.15</v>
      </c>
      <c r="T638" s="105">
        <f t="shared" si="103"/>
        <v>174839.18</v>
      </c>
      <c r="U638" s="105">
        <f t="shared" si="104"/>
        <v>262258.77</v>
      </c>
      <c r="V638" s="105">
        <f t="shared" si="105"/>
        <v>265709.73</v>
      </c>
      <c r="W638" s="106">
        <f t="shared" si="106"/>
        <v>1434422.83</v>
      </c>
      <c r="X638" s="96"/>
      <c r="Y638" s="107">
        <f t="shared" si="107"/>
        <v>359156.53</v>
      </c>
      <c r="Z638" s="107">
        <f t="shared" si="108"/>
        <v>359156.53</v>
      </c>
      <c r="AA638" s="107">
        <f t="shared" si="109"/>
        <v>718313.06</v>
      </c>
    </row>
    <row r="639" spans="1:27" s="18" customFormat="1" ht="26.1" customHeight="1" x14ac:dyDescent="0.2">
      <c r="A639" s="90">
        <v>5316</v>
      </c>
      <c r="B639" s="90" t="s">
        <v>1126</v>
      </c>
      <c r="C639" s="90" t="s">
        <v>1127</v>
      </c>
      <c r="D639" s="90" t="s">
        <v>19</v>
      </c>
      <c r="E639" s="90" t="s">
        <v>29</v>
      </c>
      <c r="F639" s="100" t="s">
        <v>29</v>
      </c>
      <c r="G639" s="100">
        <v>675000</v>
      </c>
      <c r="H639" s="100">
        <v>1043756059</v>
      </c>
      <c r="I639" s="91" t="s">
        <v>18</v>
      </c>
      <c r="J639" s="90">
        <v>1028543</v>
      </c>
      <c r="K639" s="91" t="s">
        <v>16</v>
      </c>
      <c r="L639" s="91" t="s">
        <v>17</v>
      </c>
      <c r="M639" s="92">
        <v>31122</v>
      </c>
      <c r="N639" s="92">
        <v>37481</v>
      </c>
      <c r="O639" s="93">
        <v>0.83034070595768528</v>
      </c>
      <c r="P639" s="101">
        <f t="shared" si="99"/>
        <v>31122</v>
      </c>
      <c r="Q639" s="102">
        <f t="shared" si="100"/>
        <v>0</v>
      </c>
      <c r="R639" s="103">
        <f t="shared" si="101"/>
        <v>1.8319845771311064E-3</v>
      </c>
      <c r="S639" s="104">
        <f t="shared" si="102"/>
        <v>0</v>
      </c>
      <c r="T639" s="105">
        <f t="shared" si="103"/>
        <v>292765.78999999998</v>
      </c>
      <c r="U639" s="105">
        <f t="shared" si="104"/>
        <v>439148.69</v>
      </c>
      <c r="V639" s="105">
        <f t="shared" si="105"/>
        <v>0</v>
      </c>
      <c r="W639" s="106">
        <f t="shared" si="106"/>
        <v>731914.48</v>
      </c>
      <c r="X639" s="96"/>
      <c r="Y639" s="107">
        <f t="shared" si="107"/>
        <v>0</v>
      </c>
      <c r="Z639" s="107">
        <f t="shared" si="108"/>
        <v>0</v>
      </c>
      <c r="AA639" s="107">
        <f t="shared" si="109"/>
        <v>0</v>
      </c>
    </row>
    <row r="640" spans="1:27" s="18" customFormat="1" ht="26.1" customHeight="1" x14ac:dyDescent="0.2">
      <c r="A640" s="90">
        <v>5318</v>
      </c>
      <c r="B640" s="90" t="s">
        <v>1128</v>
      </c>
      <c r="C640" s="90" t="s">
        <v>1128</v>
      </c>
      <c r="D640" s="90" t="s">
        <v>19</v>
      </c>
      <c r="E640" s="90" t="s">
        <v>430</v>
      </c>
      <c r="F640" s="100" t="s">
        <v>36</v>
      </c>
      <c r="G640" s="100">
        <v>675117</v>
      </c>
      <c r="H640" s="100">
        <v>1972693406</v>
      </c>
      <c r="I640" s="91" t="s">
        <v>18</v>
      </c>
      <c r="J640" s="90">
        <v>531801</v>
      </c>
      <c r="K640" s="91" t="s">
        <v>16</v>
      </c>
      <c r="L640" s="91" t="s">
        <v>17</v>
      </c>
      <c r="M640" s="92">
        <v>14853</v>
      </c>
      <c r="N640" s="92">
        <v>21527</v>
      </c>
      <c r="O640" s="93">
        <v>0.68997073442653412</v>
      </c>
      <c r="P640" s="101">
        <f t="shared" si="99"/>
        <v>14853.000000000002</v>
      </c>
      <c r="Q640" s="102">
        <f t="shared" si="100"/>
        <v>0</v>
      </c>
      <c r="R640" s="103">
        <f t="shared" si="101"/>
        <v>8.7431614048352703E-4</v>
      </c>
      <c r="S640" s="104">
        <f t="shared" si="102"/>
        <v>0</v>
      </c>
      <c r="T640" s="105">
        <f t="shared" si="103"/>
        <v>139722.71</v>
      </c>
      <c r="U640" s="105">
        <f t="shared" si="104"/>
        <v>209584.07</v>
      </c>
      <c r="V640" s="105">
        <f t="shared" si="105"/>
        <v>0</v>
      </c>
      <c r="W640" s="106">
        <f t="shared" si="106"/>
        <v>349306.78</v>
      </c>
      <c r="X640" s="96"/>
      <c r="Y640" s="107">
        <f t="shared" si="107"/>
        <v>0</v>
      </c>
      <c r="Z640" s="107">
        <f t="shared" si="108"/>
        <v>0</v>
      </c>
      <c r="AA640" s="107">
        <f t="shared" si="109"/>
        <v>0</v>
      </c>
    </row>
    <row r="641" spans="1:27" s="18" customFormat="1" ht="26.1" customHeight="1" x14ac:dyDescent="0.2">
      <c r="A641" s="90">
        <v>5321</v>
      </c>
      <c r="B641" s="90" t="s">
        <v>1129</v>
      </c>
      <c r="C641" s="90" t="s">
        <v>32</v>
      </c>
      <c r="D641" s="90" t="s">
        <v>26</v>
      </c>
      <c r="E641" s="90" t="s">
        <v>39</v>
      </c>
      <c r="F641" s="100" t="s">
        <v>39</v>
      </c>
      <c r="G641" s="100">
        <v>675162</v>
      </c>
      <c r="H641" s="100">
        <v>1245285808</v>
      </c>
      <c r="I641" s="91" t="s">
        <v>18</v>
      </c>
      <c r="J641" s="90">
        <v>1026035</v>
      </c>
      <c r="K641" s="91" t="s">
        <v>34</v>
      </c>
      <c r="L641" s="91" t="s">
        <v>35</v>
      </c>
      <c r="M641" s="92">
        <v>45598</v>
      </c>
      <c r="N641" s="92">
        <v>57918</v>
      </c>
      <c r="O641" s="93">
        <v>0.78728547256466042</v>
      </c>
      <c r="P641" s="101">
        <f t="shared" si="99"/>
        <v>45598</v>
      </c>
      <c r="Q641" s="102">
        <f t="shared" si="100"/>
        <v>3.7038608135968798E-3</v>
      </c>
      <c r="R641" s="103">
        <f t="shared" si="101"/>
        <v>2.6841087574071137E-3</v>
      </c>
      <c r="S641" s="104">
        <f t="shared" si="102"/>
        <v>1794909.47</v>
      </c>
      <c r="T641" s="105">
        <f t="shared" si="103"/>
        <v>428942.05</v>
      </c>
      <c r="U641" s="105">
        <f t="shared" si="104"/>
        <v>643413.07999999996</v>
      </c>
      <c r="V641" s="105">
        <f t="shared" si="105"/>
        <v>651879.5</v>
      </c>
      <c r="W641" s="106">
        <f t="shared" si="106"/>
        <v>3519144.1</v>
      </c>
      <c r="X641" s="96"/>
      <c r="Y641" s="107">
        <f t="shared" si="107"/>
        <v>881137.38</v>
      </c>
      <c r="Z641" s="107">
        <f t="shared" si="108"/>
        <v>881137.38</v>
      </c>
      <c r="AA641" s="107">
        <f t="shared" si="109"/>
        <v>1762274.76</v>
      </c>
    </row>
    <row r="642" spans="1:27" s="18" customFormat="1" ht="26.1" customHeight="1" x14ac:dyDescent="0.2">
      <c r="A642" s="90">
        <v>5322</v>
      </c>
      <c r="B642" s="90" t="s">
        <v>1130</v>
      </c>
      <c r="C642" s="90" t="s">
        <v>284</v>
      </c>
      <c r="D642" s="90" t="s">
        <v>26</v>
      </c>
      <c r="E642" s="90" t="s">
        <v>110</v>
      </c>
      <c r="F642" s="100" t="s">
        <v>110</v>
      </c>
      <c r="G642" s="100">
        <v>675172</v>
      </c>
      <c r="H642" s="100">
        <v>1437615390</v>
      </c>
      <c r="I642" s="91" t="s">
        <v>18</v>
      </c>
      <c r="J642" s="90">
        <v>1030427</v>
      </c>
      <c r="K642" s="91" t="s">
        <v>52</v>
      </c>
      <c r="L642" s="91" t="s">
        <v>53</v>
      </c>
      <c r="M642" s="92">
        <v>13459</v>
      </c>
      <c r="N642" s="92">
        <v>25020</v>
      </c>
      <c r="O642" s="93">
        <v>0.53792965627498002</v>
      </c>
      <c r="P642" s="101">
        <f t="shared" si="99"/>
        <v>13459</v>
      </c>
      <c r="Q642" s="102">
        <f t="shared" si="100"/>
        <v>1.0932554649370676E-3</v>
      </c>
      <c r="R642" s="103">
        <f t="shared" si="101"/>
        <v>7.922588658700457E-4</v>
      </c>
      <c r="S642" s="104">
        <f t="shared" si="102"/>
        <v>529797.06000000006</v>
      </c>
      <c r="T642" s="105">
        <f t="shared" si="103"/>
        <v>126609.3</v>
      </c>
      <c r="U642" s="105">
        <f t="shared" si="104"/>
        <v>189913.96</v>
      </c>
      <c r="V642" s="105">
        <f t="shared" si="105"/>
        <v>192412.96</v>
      </c>
      <c r="W642" s="106">
        <f t="shared" si="106"/>
        <v>1038733.28</v>
      </c>
      <c r="X642" s="96"/>
      <c r="Y642" s="107">
        <f t="shared" si="107"/>
        <v>260082.2</v>
      </c>
      <c r="Z642" s="107">
        <f t="shared" si="108"/>
        <v>260082.2</v>
      </c>
      <c r="AA642" s="107">
        <f t="shared" si="109"/>
        <v>520164.4</v>
      </c>
    </row>
    <row r="643" spans="1:27" s="18" customFormat="1" ht="26.1" customHeight="1" x14ac:dyDescent="0.2">
      <c r="A643" s="90">
        <v>5323</v>
      </c>
      <c r="B643" s="90" t="s">
        <v>1131</v>
      </c>
      <c r="C643" s="90" t="s">
        <v>32</v>
      </c>
      <c r="D643" s="90" t="s">
        <v>26</v>
      </c>
      <c r="E643" s="90" t="s">
        <v>1132</v>
      </c>
      <c r="F643" s="100" t="s">
        <v>39</v>
      </c>
      <c r="G643" s="100">
        <v>675170</v>
      </c>
      <c r="H643" s="100">
        <v>1912028598</v>
      </c>
      <c r="I643" s="91" t="s">
        <v>18</v>
      </c>
      <c r="J643" s="90">
        <v>1026569</v>
      </c>
      <c r="K643" s="91" t="s">
        <v>34</v>
      </c>
      <c r="L643" s="91" t="s">
        <v>35</v>
      </c>
      <c r="M643" s="92">
        <v>17087</v>
      </c>
      <c r="N643" s="92">
        <v>22063</v>
      </c>
      <c r="O643" s="93">
        <v>0.7744640348094094</v>
      </c>
      <c r="P643" s="101">
        <f t="shared" si="99"/>
        <v>17087</v>
      </c>
      <c r="Q643" s="102">
        <f t="shared" si="100"/>
        <v>1.3879527549877162E-3</v>
      </c>
      <c r="R643" s="103">
        <f t="shared" si="101"/>
        <v>1.0058196924824631E-3</v>
      </c>
      <c r="S643" s="104">
        <f t="shared" si="102"/>
        <v>672608.84</v>
      </c>
      <c r="T643" s="105">
        <f t="shared" si="103"/>
        <v>160738.03</v>
      </c>
      <c r="U643" s="105">
        <f t="shared" si="104"/>
        <v>241107.05</v>
      </c>
      <c r="V643" s="105">
        <f t="shared" si="105"/>
        <v>244279.67999999999</v>
      </c>
      <c r="W643" s="106">
        <f t="shared" si="106"/>
        <v>1318733.5999999999</v>
      </c>
      <c r="X643" s="96"/>
      <c r="Y643" s="107">
        <f t="shared" si="107"/>
        <v>330189.8</v>
      </c>
      <c r="Z643" s="107">
        <f t="shared" si="108"/>
        <v>330189.8</v>
      </c>
      <c r="AA643" s="107">
        <f t="shared" si="109"/>
        <v>660379.6</v>
      </c>
    </row>
    <row r="644" spans="1:27" s="18" customFormat="1" ht="26.1" customHeight="1" x14ac:dyDescent="0.2">
      <c r="A644" s="90">
        <v>5324</v>
      </c>
      <c r="B644" s="90" t="s">
        <v>1133</v>
      </c>
      <c r="C644" s="90" t="s">
        <v>55</v>
      </c>
      <c r="D644" s="90" t="s">
        <v>26</v>
      </c>
      <c r="E644" s="90" t="s">
        <v>508</v>
      </c>
      <c r="F644" s="100" t="s">
        <v>21</v>
      </c>
      <c r="G644" s="100">
        <v>675175</v>
      </c>
      <c r="H644" s="100">
        <v>1225372972</v>
      </c>
      <c r="I644" s="91" t="s">
        <v>18</v>
      </c>
      <c r="J644" s="90">
        <v>1030440</v>
      </c>
      <c r="K644" s="91" t="s">
        <v>52</v>
      </c>
      <c r="L644" s="91" t="s">
        <v>53</v>
      </c>
      <c r="M644" s="92">
        <v>19189</v>
      </c>
      <c r="N644" s="92">
        <v>29904</v>
      </c>
      <c r="O644" s="93">
        <v>0.64168673087212413</v>
      </c>
      <c r="P644" s="101">
        <f t="shared" si="99"/>
        <v>19189</v>
      </c>
      <c r="Q644" s="102">
        <f t="shared" si="100"/>
        <v>1.5586952311967745E-3</v>
      </c>
      <c r="R644" s="103">
        <f t="shared" si="101"/>
        <v>1.1295531151779706E-3</v>
      </c>
      <c r="S644" s="104">
        <f t="shared" si="102"/>
        <v>755351.5</v>
      </c>
      <c r="T644" s="105">
        <f t="shared" si="103"/>
        <v>180511.62</v>
      </c>
      <c r="U644" s="105">
        <f t="shared" si="104"/>
        <v>270767.44</v>
      </c>
      <c r="V644" s="105">
        <f t="shared" si="105"/>
        <v>274330.36</v>
      </c>
      <c r="W644" s="106">
        <f t="shared" si="106"/>
        <v>1480960.92</v>
      </c>
      <c r="X644" s="96"/>
      <c r="Y644" s="107">
        <f t="shared" si="107"/>
        <v>370808.92</v>
      </c>
      <c r="Z644" s="107">
        <f t="shared" si="108"/>
        <v>370808.92</v>
      </c>
      <c r="AA644" s="107">
        <f t="shared" si="109"/>
        <v>741617.84</v>
      </c>
    </row>
    <row r="645" spans="1:27" s="18" customFormat="1" ht="26.1" customHeight="1" x14ac:dyDescent="0.2">
      <c r="A645" s="90">
        <v>5325</v>
      </c>
      <c r="B645" s="90" t="s">
        <v>1134</v>
      </c>
      <c r="C645" s="90" t="s">
        <v>189</v>
      </c>
      <c r="D645" s="90" t="s">
        <v>26</v>
      </c>
      <c r="E645" s="90" t="s">
        <v>267</v>
      </c>
      <c r="F645" s="100" t="s">
        <v>29</v>
      </c>
      <c r="G645" s="100">
        <v>675214</v>
      </c>
      <c r="H645" s="100">
        <v>1912352766</v>
      </c>
      <c r="I645" s="91" t="s">
        <v>18</v>
      </c>
      <c r="J645" s="90">
        <v>1028671</v>
      </c>
      <c r="K645" s="91" t="s">
        <v>52</v>
      </c>
      <c r="L645" s="91" t="s">
        <v>53</v>
      </c>
      <c r="M645" s="92">
        <v>20881</v>
      </c>
      <c r="N645" s="92">
        <v>34554</v>
      </c>
      <c r="O645" s="93">
        <v>0.60430051513572958</v>
      </c>
      <c r="P645" s="101">
        <f t="shared" si="99"/>
        <v>20881</v>
      </c>
      <c r="Q645" s="102">
        <f t="shared" si="100"/>
        <v>1.6961339894012116E-3</v>
      </c>
      <c r="R645" s="103">
        <f t="shared" si="101"/>
        <v>1.2291520453401013E-3</v>
      </c>
      <c r="S645" s="104">
        <f t="shared" si="102"/>
        <v>821955.01</v>
      </c>
      <c r="T645" s="105">
        <f t="shared" si="103"/>
        <v>196428.33</v>
      </c>
      <c r="U645" s="105">
        <f t="shared" si="104"/>
        <v>294642.5</v>
      </c>
      <c r="V645" s="105">
        <f t="shared" si="105"/>
        <v>298519.58</v>
      </c>
      <c r="W645" s="106">
        <f t="shared" si="106"/>
        <v>1611545.42</v>
      </c>
      <c r="X645" s="96"/>
      <c r="Y645" s="107">
        <f t="shared" si="107"/>
        <v>403505.19</v>
      </c>
      <c r="Z645" s="107">
        <f t="shared" si="108"/>
        <v>403505.19</v>
      </c>
      <c r="AA645" s="107">
        <f t="shared" si="109"/>
        <v>807010.38</v>
      </c>
    </row>
    <row r="646" spans="1:27" s="18" customFormat="1" ht="26.1" customHeight="1" x14ac:dyDescent="0.2">
      <c r="A646" s="90">
        <v>5326</v>
      </c>
      <c r="B646" s="90" t="s">
        <v>1135</v>
      </c>
      <c r="C646" s="90" t="s">
        <v>95</v>
      </c>
      <c r="D646" s="90" t="s">
        <v>26</v>
      </c>
      <c r="E646" s="90" t="s">
        <v>409</v>
      </c>
      <c r="F646" s="100" t="s">
        <v>1547</v>
      </c>
      <c r="G646" s="100">
        <v>676048</v>
      </c>
      <c r="H646" s="100">
        <v>1144680471</v>
      </c>
      <c r="I646" s="91" t="s">
        <v>18</v>
      </c>
      <c r="J646" s="90">
        <v>1028816</v>
      </c>
      <c r="K646" s="91" t="s">
        <v>24</v>
      </c>
      <c r="L646" s="91" t="s">
        <v>25</v>
      </c>
      <c r="M646" s="92">
        <v>20057</v>
      </c>
      <c r="N646" s="92">
        <v>25768</v>
      </c>
      <c r="O646" s="93">
        <v>0.77836851909344928</v>
      </c>
      <c r="P646" s="101">
        <f t="shared" si="99"/>
        <v>20057</v>
      </c>
      <c r="Q646" s="102">
        <f t="shared" si="100"/>
        <v>1.6292016390699728E-3</v>
      </c>
      <c r="R646" s="103">
        <f t="shared" si="101"/>
        <v>1.1806476018096075E-3</v>
      </c>
      <c r="S646" s="104">
        <f t="shared" si="102"/>
        <v>789519.26</v>
      </c>
      <c r="T646" s="105">
        <f t="shared" si="103"/>
        <v>188676.93</v>
      </c>
      <c r="U646" s="105">
        <f t="shared" si="104"/>
        <v>283015.40000000002</v>
      </c>
      <c r="V646" s="105">
        <f t="shared" si="105"/>
        <v>286739.49</v>
      </c>
      <c r="W646" s="106">
        <f t="shared" si="106"/>
        <v>1547951.0799999998</v>
      </c>
      <c r="X646" s="96"/>
      <c r="Y646" s="107">
        <f t="shared" si="107"/>
        <v>387582.18</v>
      </c>
      <c r="Z646" s="107">
        <f t="shared" si="108"/>
        <v>387582.18</v>
      </c>
      <c r="AA646" s="107">
        <f t="shared" si="109"/>
        <v>775164.36</v>
      </c>
    </row>
    <row r="647" spans="1:27" s="18" customFormat="1" ht="26.1" customHeight="1" x14ac:dyDescent="0.2">
      <c r="A647" s="90">
        <v>5327</v>
      </c>
      <c r="B647" s="90" t="s">
        <v>1136</v>
      </c>
      <c r="C647" s="90" t="s">
        <v>254</v>
      </c>
      <c r="D647" s="90" t="s">
        <v>26</v>
      </c>
      <c r="E647" s="90" t="s">
        <v>20</v>
      </c>
      <c r="F647" s="100" t="s">
        <v>20</v>
      </c>
      <c r="G647" s="100">
        <v>455742</v>
      </c>
      <c r="H647" s="100">
        <v>1184097941</v>
      </c>
      <c r="I647" s="91" t="s">
        <v>18</v>
      </c>
      <c r="J647" s="90">
        <v>1031092</v>
      </c>
      <c r="K647" s="91" t="s">
        <v>57</v>
      </c>
      <c r="L647" s="91" t="s">
        <v>25</v>
      </c>
      <c r="M647" s="92">
        <v>4259</v>
      </c>
      <c r="N647" s="92">
        <v>7676</v>
      </c>
      <c r="O647" s="93">
        <v>0.55484627410109433</v>
      </c>
      <c r="P647" s="101">
        <f t="shared" si="99"/>
        <v>10227.203947368422</v>
      </c>
      <c r="Q647" s="102">
        <f t="shared" si="100"/>
        <v>8.3074125911928643E-4</v>
      </c>
      <c r="R647" s="103">
        <f t="shared" si="101"/>
        <v>6.020204324514273E-4</v>
      </c>
      <c r="S647" s="104">
        <f t="shared" si="102"/>
        <v>402581.37</v>
      </c>
      <c r="T647" s="105">
        <f t="shared" si="103"/>
        <v>96207.679999999993</v>
      </c>
      <c r="U647" s="105">
        <f t="shared" si="104"/>
        <v>144311.51999999999</v>
      </c>
      <c r="V647" s="105">
        <f t="shared" si="105"/>
        <v>146210.46</v>
      </c>
      <c r="W647" s="106">
        <f t="shared" si="106"/>
        <v>789311.02999999991</v>
      </c>
      <c r="X647" s="96"/>
      <c r="Y647" s="107">
        <f t="shared" si="107"/>
        <v>197630.85</v>
      </c>
      <c r="Z647" s="107">
        <f t="shared" si="108"/>
        <v>197630.85</v>
      </c>
      <c r="AA647" s="107">
        <f t="shared" si="109"/>
        <v>395261.7</v>
      </c>
    </row>
    <row r="648" spans="1:27" s="18" customFormat="1" ht="26.1" customHeight="1" x14ac:dyDescent="0.2">
      <c r="A648" s="90">
        <v>5328</v>
      </c>
      <c r="B648" s="90" t="s">
        <v>1137</v>
      </c>
      <c r="C648" s="90" t="s">
        <v>205</v>
      </c>
      <c r="D648" s="90" t="s">
        <v>26</v>
      </c>
      <c r="E648" s="90" t="s">
        <v>393</v>
      </c>
      <c r="F648" s="100" t="s">
        <v>36</v>
      </c>
      <c r="G648" s="100">
        <v>675478</v>
      </c>
      <c r="H648" s="100">
        <v>1336557529</v>
      </c>
      <c r="I648" s="91" t="s">
        <v>18</v>
      </c>
      <c r="J648" s="90">
        <v>1026235</v>
      </c>
      <c r="K648" s="91" t="s">
        <v>24</v>
      </c>
      <c r="L648" s="91" t="s">
        <v>25</v>
      </c>
      <c r="M648" s="92">
        <v>25500</v>
      </c>
      <c r="N648" s="92">
        <v>32420</v>
      </c>
      <c r="O648" s="93">
        <v>0.78655151141270818</v>
      </c>
      <c r="P648" s="101">
        <f t="shared" ref="P648:P711" si="110">IFERROR((M648/(L648-K648)*365),0)</f>
        <v>25500</v>
      </c>
      <c r="Q648" s="102">
        <f t="shared" ref="Q648:Q711" si="111">IF(D648="NSGO",P648/Q$4,0)</f>
        <v>2.0713288027264451E-3</v>
      </c>
      <c r="R648" s="103">
        <f t="shared" ref="R648:R711" si="112">P648/R$4</f>
        <v>1.5010477063441686E-3</v>
      </c>
      <c r="S648" s="104">
        <f t="shared" ref="S648:S711" si="113">IF(Q648&gt;0,ROUND($S$4*Q648,2),0)</f>
        <v>1003776.29</v>
      </c>
      <c r="T648" s="105">
        <f t="shared" ref="T648:T711" si="114">IF(R648&gt;0,ROUND($T$4*R648,2),0)</f>
        <v>239879.43</v>
      </c>
      <c r="U648" s="105">
        <f t="shared" ref="U648:U711" si="115">IF(R648&gt;0,ROUND($U$4*R648,2),0)</f>
        <v>359819.15</v>
      </c>
      <c r="V648" s="105">
        <f t="shared" ref="V648:V711" si="116">IF(Q648&gt;0,ROUND($V$4*Q648,2),0)</f>
        <v>364553.87</v>
      </c>
      <c r="W648" s="106">
        <f t="shared" ref="W648:W711" si="117">S648+T648+U648+V648</f>
        <v>1968028.7400000002</v>
      </c>
      <c r="X648" s="96"/>
      <c r="Y648" s="107">
        <f t="shared" ref="Y648:Y711" si="118">IF($D648="NSGO",ROUND($Q648*$Y$4,2),0)</f>
        <v>492762.91</v>
      </c>
      <c r="Z648" s="107">
        <f t="shared" ref="Z648:Z711" si="119">IF($D648="NSGO",ROUND($Q648*$Z$4,2),0)</f>
        <v>492762.91</v>
      </c>
      <c r="AA648" s="107">
        <f t="shared" ref="AA648:AA711" si="120">SUM(Y648:Z648)</f>
        <v>985525.82</v>
      </c>
    </row>
    <row r="649" spans="1:27" s="18" customFormat="1" ht="26.1" customHeight="1" x14ac:dyDescent="0.2">
      <c r="A649" s="90">
        <v>5329</v>
      </c>
      <c r="B649" s="90" t="s">
        <v>1138</v>
      </c>
      <c r="C649" s="90" t="s">
        <v>189</v>
      </c>
      <c r="D649" s="90" t="s">
        <v>26</v>
      </c>
      <c r="E649" s="90" t="s">
        <v>459</v>
      </c>
      <c r="F649" s="100" t="s">
        <v>1547</v>
      </c>
      <c r="G649" s="100">
        <v>676051</v>
      </c>
      <c r="H649" s="100">
        <v>1639163595</v>
      </c>
      <c r="I649" s="91" t="s">
        <v>18</v>
      </c>
      <c r="J649" s="90">
        <v>1028674</v>
      </c>
      <c r="K649" s="91" t="s">
        <v>52</v>
      </c>
      <c r="L649" s="91" t="s">
        <v>53</v>
      </c>
      <c r="M649" s="92">
        <v>13955</v>
      </c>
      <c r="N649" s="92">
        <v>24970</v>
      </c>
      <c r="O649" s="93">
        <v>0.5588706447737285</v>
      </c>
      <c r="P649" s="101">
        <f t="shared" si="110"/>
        <v>13955</v>
      </c>
      <c r="Q649" s="102">
        <f t="shared" si="111"/>
        <v>1.1335448408646093E-3</v>
      </c>
      <c r="R649" s="103">
        <f t="shared" si="112"/>
        <v>8.2145571537383809E-4</v>
      </c>
      <c r="S649" s="104">
        <f t="shared" si="113"/>
        <v>549321.5</v>
      </c>
      <c r="T649" s="105">
        <f t="shared" si="114"/>
        <v>131275.19</v>
      </c>
      <c r="U649" s="105">
        <f t="shared" si="115"/>
        <v>196912.79</v>
      </c>
      <c r="V649" s="105">
        <f t="shared" si="116"/>
        <v>199503.89</v>
      </c>
      <c r="W649" s="106">
        <f t="shared" si="117"/>
        <v>1077013.3700000001</v>
      </c>
      <c r="X649" s="96"/>
      <c r="Y649" s="107">
        <f t="shared" si="118"/>
        <v>269666.92</v>
      </c>
      <c r="Z649" s="107">
        <f t="shared" si="119"/>
        <v>269666.92</v>
      </c>
      <c r="AA649" s="107">
        <f t="shared" si="120"/>
        <v>539333.84</v>
      </c>
    </row>
    <row r="650" spans="1:27" s="18" customFormat="1" ht="26.1" customHeight="1" x14ac:dyDescent="0.2">
      <c r="A650" s="90">
        <v>5330</v>
      </c>
      <c r="B650" s="90" t="s">
        <v>1139</v>
      </c>
      <c r="C650" s="90" t="s">
        <v>1140</v>
      </c>
      <c r="D650" s="90" t="s">
        <v>19</v>
      </c>
      <c r="E650" s="90" t="s">
        <v>267</v>
      </c>
      <c r="F650" s="100" t="s">
        <v>29</v>
      </c>
      <c r="G650" s="100">
        <v>675254</v>
      </c>
      <c r="H650" s="100">
        <v>1831771708</v>
      </c>
      <c r="I650" s="91" t="s">
        <v>18</v>
      </c>
      <c r="J650" s="90">
        <v>1013038</v>
      </c>
      <c r="K650" s="91" t="s">
        <v>16</v>
      </c>
      <c r="L650" s="91" t="s">
        <v>17</v>
      </c>
      <c r="M650" s="92">
        <v>19909</v>
      </c>
      <c r="N650" s="92">
        <v>26100</v>
      </c>
      <c r="O650" s="93">
        <v>0.76279693486590039</v>
      </c>
      <c r="P650" s="101">
        <f t="shared" si="110"/>
        <v>19909</v>
      </c>
      <c r="Q650" s="102">
        <f t="shared" si="111"/>
        <v>0</v>
      </c>
      <c r="R650" s="103">
        <f t="shared" si="112"/>
        <v>1.1719356386512177E-3</v>
      </c>
      <c r="S650" s="104">
        <f t="shared" si="113"/>
        <v>0</v>
      </c>
      <c r="T650" s="105">
        <f t="shared" si="114"/>
        <v>187284.69</v>
      </c>
      <c r="U650" s="105">
        <f t="shared" si="115"/>
        <v>280927.03999999998</v>
      </c>
      <c r="V650" s="105">
        <f t="shared" si="116"/>
        <v>0</v>
      </c>
      <c r="W650" s="106">
        <f t="shared" si="117"/>
        <v>468211.73</v>
      </c>
      <c r="X650" s="96"/>
      <c r="Y650" s="107">
        <f t="shared" si="118"/>
        <v>0</v>
      </c>
      <c r="Z650" s="107">
        <f t="shared" si="119"/>
        <v>0</v>
      </c>
      <c r="AA650" s="107">
        <f t="shared" si="120"/>
        <v>0</v>
      </c>
    </row>
    <row r="651" spans="1:27" s="18" customFormat="1" ht="26.1" customHeight="1" x14ac:dyDescent="0.2">
      <c r="A651" s="90">
        <v>5331</v>
      </c>
      <c r="B651" s="90" t="s">
        <v>1141</v>
      </c>
      <c r="C651" s="90" t="s">
        <v>1142</v>
      </c>
      <c r="D651" s="90" t="s">
        <v>19</v>
      </c>
      <c r="E651" s="90" t="s">
        <v>134</v>
      </c>
      <c r="F651" s="100" t="s">
        <v>63</v>
      </c>
      <c r="G651" s="100">
        <v>675306</v>
      </c>
      <c r="H651" s="100">
        <v>1497356430</v>
      </c>
      <c r="I651" s="91" t="s">
        <v>46</v>
      </c>
      <c r="J651" s="90">
        <v>1004052</v>
      </c>
      <c r="K651" s="91">
        <v>43831</v>
      </c>
      <c r="L651" s="91">
        <v>44196</v>
      </c>
      <c r="M651" s="92">
        <v>13898</v>
      </c>
      <c r="N651" s="92">
        <v>17982</v>
      </c>
      <c r="O651" s="93">
        <v>0.7728839951062173</v>
      </c>
      <c r="P651" s="101">
        <f t="shared" si="110"/>
        <v>13898</v>
      </c>
      <c r="Q651" s="102">
        <f t="shared" si="111"/>
        <v>0</v>
      </c>
      <c r="R651" s="103">
        <f t="shared" si="112"/>
        <v>8.1810043226553943E-4</v>
      </c>
      <c r="S651" s="104">
        <f t="shared" si="113"/>
        <v>0</v>
      </c>
      <c r="T651" s="105">
        <f t="shared" si="114"/>
        <v>130738.99</v>
      </c>
      <c r="U651" s="105">
        <f t="shared" si="115"/>
        <v>196108.49</v>
      </c>
      <c r="V651" s="105">
        <f t="shared" si="116"/>
        <v>0</v>
      </c>
      <c r="W651" s="106">
        <f t="shared" si="117"/>
        <v>326847.48</v>
      </c>
      <c r="X651" s="96"/>
      <c r="Y651" s="107">
        <f t="shared" si="118"/>
        <v>0</v>
      </c>
      <c r="Z651" s="107">
        <f t="shared" si="119"/>
        <v>0</v>
      </c>
      <c r="AA651" s="107">
        <f t="shared" si="120"/>
        <v>0</v>
      </c>
    </row>
    <row r="652" spans="1:27" s="18" customFormat="1" ht="26.1" customHeight="1" x14ac:dyDescent="0.2">
      <c r="A652" s="90">
        <v>5333</v>
      </c>
      <c r="B652" s="90" t="s">
        <v>1143</v>
      </c>
      <c r="C652" s="90" t="s">
        <v>149</v>
      </c>
      <c r="D652" s="90" t="s">
        <v>26</v>
      </c>
      <c r="E652" s="90" t="s">
        <v>431</v>
      </c>
      <c r="F652" s="100" t="s">
        <v>29</v>
      </c>
      <c r="G652" s="100">
        <v>675901</v>
      </c>
      <c r="H652" s="100">
        <v>1457467623</v>
      </c>
      <c r="I652" s="91" t="s">
        <v>18</v>
      </c>
      <c r="J652" s="90">
        <v>1026646</v>
      </c>
      <c r="K652" s="91" t="s">
        <v>16</v>
      </c>
      <c r="L652" s="91" t="s">
        <v>17</v>
      </c>
      <c r="M652" s="92">
        <v>19217</v>
      </c>
      <c r="N652" s="92">
        <v>34550</v>
      </c>
      <c r="O652" s="93">
        <v>0.55620839363241681</v>
      </c>
      <c r="P652" s="101">
        <f t="shared" si="110"/>
        <v>19217</v>
      </c>
      <c r="Q652" s="102">
        <f t="shared" si="111"/>
        <v>1.5609696314507486E-3</v>
      </c>
      <c r="R652" s="103">
        <f t="shared" si="112"/>
        <v>1.1312013244241526E-3</v>
      </c>
      <c r="S652" s="104">
        <f t="shared" si="113"/>
        <v>756453.69</v>
      </c>
      <c r="T652" s="105">
        <f t="shared" si="114"/>
        <v>180775.02</v>
      </c>
      <c r="U652" s="105">
        <f t="shared" si="115"/>
        <v>271162.53000000003</v>
      </c>
      <c r="V652" s="105">
        <f t="shared" si="116"/>
        <v>274730.65999999997</v>
      </c>
      <c r="W652" s="106">
        <f t="shared" si="117"/>
        <v>1483121.9</v>
      </c>
      <c r="X652" s="96"/>
      <c r="Y652" s="107">
        <f t="shared" si="118"/>
        <v>371349.99</v>
      </c>
      <c r="Z652" s="107">
        <f t="shared" si="119"/>
        <v>371349.99</v>
      </c>
      <c r="AA652" s="107">
        <f t="shared" si="120"/>
        <v>742699.98</v>
      </c>
    </row>
    <row r="653" spans="1:27" s="18" customFormat="1" ht="26.1" customHeight="1" x14ac:dyDescent="0.2">
      <c r="A653" s="90">
        <v>5334</v>
      </c>
      <c r="B653" s="90" t="s">
        <v>1144</v>
      </c>
      <c r="C653" s="90" t="s">
        <v>1145</v>
      </c>
      <c r="D653" s="90" t="s">
        <v>19</v>
      </c>
      <c r="E653" s="90" t="s">
        <v>68</v>
      </c>
      <c r="F653" s="100" t="s">
        <v>20</v>
      </c>
      <c r="G653" s="100">
        <v>675371</v>
      </c>
      <c r="H653" s="100">
        <v>1124658455</v>
      </c>
      <c r="I653" s="91" t="s">
        <v>18</v>
      </c>
      <c r="J653" s="90">
        <v>1031168</v>
      </c>
      <c r="K653" s="91" t="s">
        <v>229</v>
      </c>
      <c r="L653" s="91" t="s">
        <v>17</v>
      </c>
      <c r="M653" s="92">
        <v>9537</v>
      </c>
      <c r="N653" s="92">
        <v>12613</v>
      </c>
      <c r="O653" s="93">
        <v>0.75612463331483393</v>
      </c>
      <c r="P653" s="101">
        <f t="shared" si="110"/>
        <v>19021.885245901638</v>
      </c>
      <c r="Q653" s="102">
        <f t="shared" si="111"/>
        <v>0</v>
      </c>
      <c r="R653" s="103">
        <f t="shared" si="112"/>
        <v>1.1197159693608876E-3</v>
      </c>
      <c r="S653" s="104">
        <f t="shared" si="113"/>
        <v>0</v>
      </c>
      <c r="T653" s="105">
        <f t="shared" si="114"/>
        <v>178939.57</v>
      </c>
      <c r="U653" s="105">
        <f t="shared" si="115"/>
        <v>268409.34999999998</v>
      </c>
      <c r="V653" s="105">
        <f t="shared" si="116"/>
        <v>0</v>
      </c>
      <c r="W653" s="106">
        <f t="shared" si="117"/>
        <v>447348.92</v>
      </c>
      <c r="X653" s="96"/>
      <c r="Y653" s="107">
        <f t="shared" si="118"/>
        <v>0</v>
      </c>
      <c r="Z653" s="107">
        <f t="shared" si="119"/>
        <v>0</v>
      </c>
      <c r="AA653" s="107">
        <f t="shared" si="120"/>
        <v>0</v>
      </c>
    </row>
    <row r="654" spans="1:27" s="18" customFormat="1" ht="26.1" customHeight="1" x14ac:dyDescent="0.2">
      <c r="A654" s="90">
        <v>5336</v>
      </c>
      <c r="B654" s="90" t="s">
        <v>1146</v>
      </c>
      <c r="C654" s="90" t="s">
        <v>160</v>
      </c>
      <c r="D654" s="90" t="s">
        <v>26</v>
      </c>
      <c r="E654" s="90" t="s">
        <v>556</v>
      </c>
      <c r="F654" s="100" t="s">
        <v>29</v>
      </c>
      <c r="G654" s="100">
        <v>675899</v>
      </c>
      <c r="H654" s="100">
        <v>1629499595</v>
      </c>
      <c r="I654" s="91" t="s">
        <v>18</v>
      </c>
      <c r="J654" s="90">
        <v>1025779</v>
      </c>
      <c r="K654" s="91" t="s">
        <v>34</v>
      </c>
      <c r="L654" s="91" t="s">
        <v>35</v>
      </c>
      <c r="M654" s="92">
        <v>13687</v>
      </c>
      <c r="N654" s="92">
        <v>22661</v>
      </c>
      <c r="O654" s="93">
        <v>0.60398923260226822</v>
      </c>
      <c r="P654" s="101">
        <f t="shared" si="110"/>
        <v>13687</v>
      </c>
      <c r="Q654" s="102">
        <f t="shared" si="111"/>
        <v>1.111775581290857E-3</v>
      </c>
      <c r="R654" s="103">
        <f t="shared" si="112"/>
        <v>8.0567999830324065E-4</v>
      </c>
      <c r="S654" s="104">
        <f t="shared" si="113"/>
        <v>538772.01</v>
      </c>
      <c r="T654" s="105">
        <f t="shared" si="114"/>
        <v>128754.11</v>
      </c>
      <c r="U654" s="105">
        <f t="shared" si="115"/>
        <v>193131.16</v>
      </c>
      <c r="V654" s="105">
        <f t="shared" si="116"/>
        <v>195672.5</v>
      </c>
      <c r="W654" s="106">
        <f t="shared" si="117"/>
        <v>1056329.78</v>
      </c>
      <c r="X654" s="96"/>
      <c r="Y654" s="107">
        <f t="shared" si="118"/>
        <v>264488.08</v>
      </c>
      <c r="Z654" s="107">
        <f t="shared" si="119"/>
        <v>264488.08</v>
      </c>
      <c r="AA654" s="107">
        <f t="shared" si="120"/>
        <v>528976.16</v>
      </c>
    </row>
    <row r="655" spans="1:27" s="18" customFormat="1" ht="26.1" customHeight="1" x14ac:dyDescent="0.2">
      <c r="A655" s="90">
        <v>5338</v>
      </c>
      <c r="B655" s="90" t="s">
        <v>1147</v>
      </c>
      <c r="C655" s="90" t="s">
        <v>44</v>
      </c>
      <c r="D655" s="90" t="s">
        <v>26</v>
      </c>
      <c r="E655" s="90" t="s">
        <v>36</v>
      </c>
      <c r="F655" s="100" t="s">
        <v>36</v>
      </c>
      <c r="G655" s="100">
        <v>675346</v>
      </c>
      <c r="H655" s="100">
        <v>1215977582</v>
      </c>
      <c r="I655" s="91" t="s">
        <v>18</v>
      </c>
      <c r="J655" s="90">
        <v>1026081</v>
      </c>
      <c r="K655" s="91" t="s">
        <v>24</v>
      </c>
      <c r="L655" s="91" t="s">
        <v>25</v>
      </c>
      <c r="M655" s="92">
        <v>28050</v>
      </c>
      <c r="N655" s="92">
        <v>37211</v>
      </c>
      <c r="O655" s="93">
        <v>0.75380935744806643</v>
      </c>
      <c r="P655" s="101">
        <f t="shared" si="110"/>
        <v>28050</v>
      </c>
      <c r="Q655" s="102">
        <f t="shared" si="111"/>
        <v>2.2784616829990894E-3</v>
      </c>
      <c r="R655" s="103">
        <f t="shared" si="112"/>
        <v>1.6511524769785854E-3</v>
      </c>
      <c r="S655" s="104">
        <f t="shared" si="113"/>
        <v>1104153.92</v>
      </c>
      <c r="T655" s="105">
        <f t="shared" si="114"/>
        <v>263867.38</v>
      </c>
      <c r="U655" s="105">
        <f t="shared" si="115"/>
        <v>395801.06</v>
      </c>
      <c r="V655" s="105">
        <f t="shared" si="116"/>
        <v>401009.26</v>
      </c>
      <c r="W655" s="106">
        <f t="shared" si="117"/>
        <v>2164831.62</v>
      </c>
      <c r="X655" s="96"/>
      <c r="Y655" s="107">
        <f t="shared" si="118"/>
        <v>542039.19999999995</v>
      </c>
      <c r="Z655" s="107">
        <f t="shared" si="119"/>
        <v>542039.19999999995</v>
      </c>
      <c r="AA655" s="107">
        <f t="shared" si="120"/>
        <v>1084078.3999999999</v>
      </c>
    </row>
    <row r="656" spans="1:27" s="18" customFormat="1" ht="26.1" customHeight="1" x14ac:dyDescent="0.2">
      <c r="A656" s="90">
        <v>5339</v>
      </c>
      <c r="B656" s="90" t="s">
        <v>1148</v>
      </c>
      <c r="C656" s="90" t="s">
        <v>1149</v>
      </c>
      <c r="D656" s="90" t="s">
        <v>19</v>
      </c>
      <c r="E656" s="90" t="s">
        <v>1150</v>
      </c>
      <c r="F656" s="100" t="s">
        <v>63</v>
      </c>
      <c r="G656" s="100">
        <v>675372</v>
      </c>
      <c r="H656" s="100">
        <v>1427646793</v>
      </c>
      <c r="I656" s="90" t="s">
        <v>528</v>
      </c>
      <c r="J656" s="95">
        <v>1004515</v>
      </c>
      <c r="K656" s="91">
        <v>43101</v>
      </c>
      <c r="L656" s="91">
        <v>43465</v>
      </c>
      <c r="M656" s="92">
        <v>17873</v>
      </c>
      <c r="N656" s="92">
        <v>24027</v>
      </c>
      <c r="O656" s="93">
        <v>0.74387147792067254</v>
      </c>
      <c r="P656" s="101">
        <f t="shared" si="110"/>
        <v>17922.101648351647</v>
      </c>
      <c r="Q656" s="102">
        <f t="shared" si="111"/>
        <v>0</v>
      </c>
      <c r="R656" s="103">
        <f t="shared" si="112"/>
        <v>1.0549776302794227E-3</v>
      </c>
      <c r="S656" s="104">
        <f t="shared" si="113"/>
        <v>0</v>
      </c>
      <c r="T656" s="105">
        <f t="shared" si="114"/>
        <v>168593.87</v>
      </c>
      <c r="U656" s="105">
        <f t="shared" si="115"/>
        <v>252890.8</v>
      </c>
      <c r="V656" s="105">
        <f t="shared" si="116"/>
        <v>0</v>
      </c>
      <c r="W656" s="106">
        <f t="shared" si="117"/>
        <v>421484.67</v>
      </c>
      <c r="X656" s="96"/>
      <c r="Y656" s="107">
        <f t="shared" si="118"/>
        <v>0</v>
      </c>
      <c r="Z656" s="107">
        <f t="shared" si="119"/>
        <v>0</v>
      </c>
      <c r="AA656" s="107">
        <f t="shared" si="120"/>
        <v>0</v>
      </c>
    </row>
    <row r="657" spans="1:27" s="18" customFormat="1" ht="26.1" customHeight="1" x14ac:dyDescent="0.2">
      <c r="A657" s="90">
        <v>5340</v>
      </c>
      <c r="B657" s="90" t="s">
        <v>1151</v>
      </c>
      <c r="C657" s="90" t="s">
        <v>149</v>
      </c>
      <c r="D657" s="90" t="s">
        <v>26</v>
      </c>
      <c r="E657" s="90" t="s">
        <v>562</v>
      </c>
      <c r="F657" s="100" t="s">
        <v>110</v>
      </c>
      <c r="G657" s="100">
        <v>675391</v>
      </c>
      <c r="H657" s="100">
        <v>1043331101</v>
      </c>
      <c r="I657" s="91" t="s">
        <v>18</v>
      </c>
      <c r="J657" s="90">
        <v>1028615</v>
      </c>
      <c r="K657" s="91" t="s">
        <v>16</v>
      </c>
      <c r="L657" s="91" t="s">
        <v>17</v>
      </c>
      <c r="M657" s="92">
        <v>16175</v>
      </c>
      <c r="N657" s="92">
        <v>25435</v>
      </c>
      <c r="O657" s="93">
        <v>0.63593473560055047</v>
      </c>
      <c r="P657" s="101">
        <f t="shared" si="110"/>
        <v>16175</v>
      </c>
      <c r="Q657" s="102">
        <f t="shared" si="111"/>
        <v>1.3138722895725586E-3</v>
      </c>
      <c r="R657" s="103">
        <f t="shared" si="112"/>
        <v>9.5213516274968342E-4</v>
      </c>
      <c r="S657" s="104">
        <f t="shared" si="113"/>
        <v>636709.07999999996</v>
      </c>
      <c r="T657" s="105">
        <f t="shared" si="114"/>
        <v>152158.82</v>
      </c>
      <c r="U657" s="105">
        <f t="shared" si="115"/>
        <v>228238.22</v>
      </c>
      <c r="V657" s="105">
        <f t="shared" si="116"/>
        <v>231241.52</v>
      </c>
      <c r="W657" s="106">
        <f t="shared" si="117"/>
        <v>1248347.6399999999</v>
      </c>
      <c r="X657" s="96"/>
      <c r="Y657" s="107">
        <f t="shared" si="118"/>
        <v>312566.28000000003</v>
      </c>
      <c r="Z657" s="107">
        <f t="shared" si="119"/>
        <v>312566.28000000003</v>
      </c>
      <c r="AA657" s="107">
        <f t="shared" si="120"/>
        <v>625132.56000000006</v>
      </c>
    </row>
    <row r="658" spans="1:27" s="18" customFormat="1" ht="26.1" customHeight="1" x14ac:dyDescent="0.2">
      <c r="A658" s="90">
        <v>5341</v>
      </c>
      <c r="B658" s="90" t="s">
        <v>1152</v>
      </c>
      <c r="C658" s="90" t="s">
        <v>1153</v>
      </c>
      <c r="D658" s="90" t="s">
        <v>19</v>
      </c>
      <c r="E658" s="90" t="s">
        <v>39</v>
      </c>
      <c r="F658" s="100" t="s">
        <v>39</v>
      </c>
      <c r="G658" s="100">
        <v>675415</v>
      </c>
      <c r="H658" s="100">
        <v>1326169905</v>
      </c>
      <c r="I658" s="91" t="s">
        <v>18</v>
      </c>
      <c r="J658" s="90">
        <v>1027407</v>
      </c>
      <c r="K658" s="91" t="s">
        <v>24</v>
      </c>
      <c r="L658" s="91" t="s">
        <v>25</v>
      </c>
      <c r="M658" s="92">
        <v>26914</v>
      </c>
      <c r="N658" s="92">
        <v>37364</v>
      </c>
      <c r="O658" s="93">
        <v>0.72031902365913714</v>
      </c>
      <c r="P658" s="101">
        <f t="shared" si="110"/>
        <v>26914</v>
      </c>
      <c r="Q658" s="102">
        <f t="shared" si="111"/>
        <v>0</v>
      </c>
      <c r="R658" s="103">
        <f t="shared" si="112"/>
        <v>1.5842822732763512E-3</v>
      </c>
      <c r="S658" s="104">
        <f t="shared" si="113"/>
        <v>0</v>
      </c>
      <c r="T658" s="105">
        <f t="shared" si="114"/>
        <v>253180.98</v>
      </c>
      <c r="U658" s="105">
        <f t="shared" si="115"/>
        <v>379771.47</v>
      </c>
      <c r="V658" s="105">
        <f t="shared" si="116"/>
        <v>0</v>
      </c>
      <c r="W658" s="106">
        <f t="shared" si="117"/>
        <v>632952.44999999995</v>
      </c>
      <c r="X658" s="96"/>
      <c r="Y658" s="107">
        <f t="shared" si="118"/>
        <v>0</v>
      </c>
      <c r="Z658" s="107">
        <f t="shared" si="119"/>
        <v>0</v>
      </c>
      <c r="AA658" s="107">
        <f t="shared" si="120"/>
        <v>0</v>
      </c>
    </row>
    <row r="659" spans="1:27" s="18" customFormat="1" ht="26.1" customHeight="1" x14ac:dyDescent="0.2">
      <c r="A659" s="90">
        <v>5342</v>
      </c>
      <c r="B659" s="90" t="s">
        <v>1154</v>
      </c>
      <c r="C659" s="90" t="s">
        <v>1155</v>
      </c>
      <c r="D659" s="90" t="s">
        <v>19</v>
      </c>
      <c r="E659" s="90" t="s">
        <v>282</v>
      </c>
      <c r="F659" s="100" t="s">
        <v>1546</v>
      </c>
      <c r="G659" s="100">
        <v>676475</v>
      </c>
      <c r="H659" s="100">
        <v>1720642242</v>
      </c>
      <c r="I659" s="91" t="s">
        <v>18</v>
      </c>
      <c r="J659" s="90">
        <v>1030658</v>
      </c>
      <c r="K659" s="91" t="s">
        <v>16</v>
      </c>
      <c r="L659" s="91" t="s">
        <v>17</v>
      </c>
      <c r="M659" s="92">
        <v>9754</v>
      </c>
      <c r="N659" s="92">
        <v>12675</v>
      </c>
      <c r="O659" s="93">
        <v>0.76954635108481262</v>
      </c>
      <c r="P659" s="101">
        <f t="shared" si="110"/>
        <v>9754</v>
      </c>
      <c r="Q659" s="102">
        <f t="shared" si="111"/>
        <v>0</v>
      </c>
      <c r="R659" s="103">
        <f t="shared" si="112"/>
        <v>5.7416546383062827E-4</v>
      </c>
      <c r="S659" s="104">
        <f t="shared" si="113"/>
        <v>0</v>
      </c>
      <c r="T659" s="105">
        <f t="shared" si="114"/>
        <v>91756.23</v>
      </c>
      <c r="U659" s="105">
        <f t="shared" si="115"/>
        <v>137634.35</v>
      </c>
      <c r="V659" s="105">
        <f t="shared" si="116"/>
        <v>0</v>
      </c>
      <c r="W659" s="106">
        <f t="shared" si="117"/>
        <v>229390.58000000002</v>
      </c>
      <c r="X659" s="96"/>
      <c r="Y659" s="107">
        <f t="shared" si="118"/>
        <v>0</v>
      </c>
      <c r="Z659" s="107">
        <f t="shared" si="119"/>
        <v>0</v>
      </c>
      <c r="AA659" s="107">
        <f t="shared" si="120"/>
        <v>0</v>
      </c>
    </row>
    <row r="660" spans="1:27" s="18" customFormat="1" ht="26.1" customHeight="1" x14ac:dyDescent="0.2">
      <c r="A660" s="90">
        <v>5343</v>
      </c>
      <c r="B660" s="90" t="s">
        <v>1156</v>
      </c>
      <c r="C660" s="90" t="s">
        <v>254</v>
      </c>
      <c r="D660" s="90" t="s">
        <v>26</v>
      </c>
      <c r="E660" s="90" t="s">
        <v>20</v>
      </c>
      <c r="F660" s="100" t="s">
        <v>20</v>
      </c>
      <c r="G660" s="100">
        <v>675452</v>
      </c>
      <c r="H660" s="100">
        <v>1669862876</v>
      </c>
      <c r="I660" s="91" t="s">
        <v>18</v>
      </c>
      <c r="J660" s="90">
        <v>1026720</v>
      </c>
      <c r="K660" s="91" t="s">
        <v>24</v>
      </c>
      <c r="L660" s="91" t="s">
        <v>25</v>
      </c>
      <c r="M660" s="92">
        <v>17841</v>
      </c>
      <c r="N660" s="92">
        <v>28173</v>
      </c>
      <c r="O660" s="93">
        <v>0.63326589287615798</v>
      </c>
      <c r="P660" s="101">
        <f t="shared" si="110"/>
        <v>17841</v>
      </c>
      <c r="Q660" s="102">
        <f t="shared" si="111"/>
        <v>1.4491991046840197E-3</v>
      </c>
      <c r="R660" s="103">
        <f t="shared" si="112"/>
        <v>1.0502036128975025E-3</v>
      </c>
      <c r="S660" s="104">
        <f t="shared" si="113"/>
        <v>702289.13</v>
      </c>
      <c r="T660" s="105">
        <f t="shared" si="114"/>
        <v>167830.94</v>
      </c>
      <c r="U660" s="105">
        <f t="shared" si="115"/>
        <v>251746.41</v>
      </c>
      <c r="V660" s="105">
        <f t="shared" si="116"/>
        <v>255059.04</v>
      </c>
      <c r="W660" s="106">
        <f t="shared" si="117"/>
        <v>1376925.52</v>
      </c>
      <c r="X660" s="96"/>
      <c r="Y660" s="107">
        <f t="shared" si="118"/>
        <v>344760.12</v>
      </c>
      <c r="Z660" s="107">
        <f t="shared" si="119"/>
        <v>344760.12</v>
      </c>
      <c r="AA660" s="107">
        <f t="shared" si="120"/>
        <v>689520.24</v>
      </c>
    </row>
    <row r="661" spans="1:27" s="18" customFormat="1" ht="26.1" customHeight="1" x14ac:dyDescent="0.2">
      <c r="A661" s="90">
        <v>5344</v>
      </c>
      <c r="B661" s="90" t="s">
        <v>1157</v>
      </c>
      <c r="C661" s="90" t="s">
        <v>485</v>
      </c>
      <c r="D661" s="90" t="s">
        <v>26</v>
      </c>
      <c r="E661" s="90" t="s">
        <v>472</v>
      </c>
      <c r="F661" s="100" t="s">
        <v>20</v>
      </c>
      <c r="G661" s="100">
        <v>675446</v>
      </c>
      <c r="H661" s="100">
        <v>1740814318</v>
      </c>
      <c r="I661" s="91" t="s">
        <v>18</v>
      </c>
      <c r="J661" s="90">
        <v>1031038</v>
      </c>
      <c r="K661" s="91" t="s">
        <v>57</v>
      </c>
      <c r="L661" s="91" t="s">
        <v>17</v>
      </c>
      <c r="M661" s="92">
        <v>7158</v>
      </c>
      <c r="N661" s="92">
        <v>13203</v>
      </c>
      <c r="O661" s="93">
        <v>0.54214951147466484</v>
      </c>
      <c r="P661" s="101">
        <f t="shared" si="110"/>
        <v>9535.2919708029203</v>
      </c>
      <c r="Q661" s="102">
        <f t="shared" si="111"/>
        <v>7.7453823143256069E-4</v>
      </c>
      <c r="R661" s="103">
        <f t="shared" si="112"/>
        <v>5.6129129969002703E-4</v>
      </c>
      <c r="S661" s="104">
        <f t="shared" si="113"/>
        <v>375345.1</v>
      </c>
      <c r="T661" s="105">
        <f t="shared" si="114"/>
        <v>89698.84</v>
      </c>
      <c r="U661" s="105">
        <f t="shared" si="115"/>
        <v>134548.26</v>
      </c>
      <c r="V661" s="105">
        <f t="shared" si="116"/>
        <v>136318.73000000001</v>
      </c>
      <c r="W661" s="106">
        <f t="shared" si="117"/>
        <v>735910.92999999993</v>
      </c>
      <c r="X661" s="96"/>
      <c r="Y661" s="107">
        <f t="shared" si="118"/>
        <v>184260.32</v>
      </c>
      <c r="Z661" s="107">
        <f t="shared" si="119"/>
        <v>184260.32</v>
      </c>
      <c r="AA661" s="107">
        <f t="shared" si="120"/>
        <v>368520.64</v>
      </c>
    </row>
    <row r="662" spans="1:27" s="18" customFormat="1" ht="26.1" customHeight="1" x14ac:dyDescent="0.2">
      <c r="A662" s="90">
        <v>5345</v>
      </c>
      <c r="B662" s="90" t="s">
        <v>1158</v>
      </c>
      <c r="C662" s="90" t="s">
        <v>95</v>
      </c>
      <c r="D662" s="90" t="s">
        <v>26</v>
      </c>
      <c r="E662" s="90" t="s">
        <v>62</v>
      </c>
      <c r="F662" s="100" t="s">
        <v>1547</v>
      </c>
      <c r="G662" s="100">
        <v>675561</v>
      </c>
      <c r="H662" s="100">
        <v>1134113947</v>
      </c>
      <c r="I662" s="91" t="s">
        <v>18</v>
      </c>
      <c r="J662" s="90">
        <v>1028769</v>
      </c>
      <c r="K662" s="91" t="s">
        <v>24</v>
      </c>
      <c r="L662" s="91" t="s">
        <v>25</v>
      </c>
      <c r="M662" s="92">
        <v>15867</v>
      </c>
      <c r="N662" s="92">
        <v>23374</v>
      </c>
      <c r="O662" s="93">
        <v>0.67883117994352704</v>
      </c>
      <c r="P662" s="101">
        <f t="shared" si="110"/>
        <v>15867</v>
      </c>
      <c r="Q662" s="102">
        <f t="shared" si="111"/>
        <v>1.2888538867788432E-3</v>
      </c>
      <c r="R662" s="103">
        <f t="shared" si="112"/>
        <v>9.3400486104168326E-4</v>
      </c>
      <c r="S662" s="104">
        <f t="shared" si="113"/>
        <v>624585.04</v>
      </c>
      <c r="T662" s="105">
        <f t="shared" si="114"/>
        <v>149261.45000000001</v>
      </c>
      <c r="U662" s="105">
        <f t="shared" si="115"/>
        <v>223892.17</v>
      </c>
      <c r="V662" s="105">
        <f t="shared" si="116"/>
        <v>226838.28</v>
      </c>
      <c r="W662" s="106">
        <f t="shared" si="117"/>
        <v>1224576.94</v>
      </c>
      <c r="X662" s="96"/>
      <c r="Y662" s="107">
        <f t="shared" si="118"/>
        <v>306614.46999999997</v>
      </c>
      <c r="Z662" s="107">
        <f t="shared" si="119"/>
        <v>306614.46999999997</v>
      </c>
      <c r="AA662" s="107">
        <f t="shared" si="120"/>
        <v>613228.93999999994</v>
      </c>
    </row>
    <row r="663" spans="1:27" s="18" customFormat="1" ht="26.1" customHeight="1" x14ac:dyDescent="0.2">
      <c r="A663" s="90">
        <v>5346</v>
      </c>
      <c r="B663" s="90" t="s">
        <v>1159</v>
      </c>
      <c r="C663" s="90" t="s">
        <v>95</v>
      </c>
      <c r="D663" s="90" t="s">
        <v>26</v>
      </c>
      <c r="E663" s="90" t="s">
        <v>62</v>
      </c>
      <c r="F663" s="100" t="s">
        <v>1547</v>
      </c>
      <c r="G663" s="100">
        <v>675444</v>
      </c>
      <c r="H663" s="100">
        <v>1790779452</v>
      </c>
      <c r="I663" s="91" t="s">
        <v>18</v>
      </c>
      <c r="J663" s="90">
        <v>1028864</v>
      </c>
      <c r="K663" s="91" t="s">
        <v>24</v>
      </c>
      <c r="L663" s="91" t="s">
        <v>25</v>
      </c>
      <c r="M663" s="92">
        <v>19943</v>
      </c>
      <c r="N663" s="92">
        <v>34303</v>
      </c>
      <c r="O663" s="93">
        <v>0.5813777220651255</v>
      </c>
      <c r="P663" s="101">
        <f t="shared" si="110"/>
        <v>19943</v>
      </c>
      <c r="Q663" s="102">
        <f t="shared" si="111"/>
        <v>1.6199415808930782E-3</v>
      </c>
      <c r="R663" s="103">
        <f t="shared" si="112"/>
        <v>1.17393703559301E-3</v>
      </c>
      <c r="S663" s="104">
        <f t="shared" si="113"/>
        <v>785031.79</v>
      </c>
      <c r="T663" s="105">
        <f t="shared" si="114"/>
        <v>187604.53</v>
      </c>
      <c r="U663" s="105">
        <f t="shared" si="115"/>
        <v>281406.78999999998</v>
      </c>
      <c r="V663" s="105">
        <f t="shared" si="116"/>
        <v>285109.71999999997</v>
      </c>
      <c r="W663" s="106">
        <f t="shared" si="117"/>
        <v>1539152.83</v>
      </c>
      <c r="X663" s="96"/>
      <c r="Y663" s="107">
        <f t="shared" si="118"/>
        <v>385379.24</v>
      </c>
      <c r="Z663" s="107">
        <f t="shared" si="119"/>
        <v>385379.24</v>
      </c>
      <c r="AA663" s="107">
        <f t="shared" si="120"/>
        <v>770758.48</v>
      </c>
    </row>
    <row r="664" spans="1:27" s="18" customFormat="1" ht="26.1" customHeight="1" x14ac:dyDescent="0.2">
      <c r="A664" s="90">
        <v>5347</v>
      </c>
      <c r="B664" s="90" t="s">
        <v>1160</v>
      </c>
      <c r="C664" s="90" t="s">
        <v>342</v>
      </c>
      <c r="D664" s="90" t="s">
        <v>26</v>
      </c>
      <c r="E664" s="90" t="s">
        <v>81</v>
      </c>
      <c r="F664" s="100" t="s">
        <v>1545</v>
      </c>
      <c r="G664" s="100">
        <v>676219</v>
      </c>
      <c r="H664" s="100">
        <v>1932649803</v>
      </c>
      <c r="I664" s="91" t="s">
        <v>18</v>
      </c>
      <c r="J664" s="90">
        <v>1028567</v>
      </c>
      <c r="K664" s="91" t="s">
        <v>24</v>
      </c>
      <c r="L664" s="91" t="s">
        <v>25</v>
      </c>
      <c r="M664" s="92">
        <v>20371</v>
      </c>
      <c r="N664" s="92">
        <v>36617</v>
      </c>
      <c r="O664" s="93">
        <v>0.55632629652893462</v>
      </c>
      <c r="P664" s="101">
        <f t="shared" si="110"/>
        <v>20371</v>
      </c>
      <c r="Q664" s="102">
        <f t="shared" si="111"/>
        <v>1.6547074133466827E-3</v>
      </c>
      <c r="R664" s="103">
        <f t="shared" si="112"/>
        <v>1.1991310912132179E-3</v>
      </c>
      <c r="S664" s="104">
        <f t="shared" si="113"/>
        <v>801879.49</v>
      </c>
      <c r="T664" s="105">
        <f t="shared" si="114"/>
        <v>191630.74</v>
      </c>
      <c r="U664" s="105">
        <f t="shared" si="115"/>
        <v>287446.11</v>
      </c>
      <c r="V664" s="105">
        <f t="shared" si="116"/>
        <v>291228.5</v>
      </c>
      <c r="W664" s="106">
        <f t="shared" si="117"/>
        <v>1572184.8399999999</v>
      </c>
      <c r="X664" s="96"/>
      <c r="Y664" s="107">
        <f t="shared" si="118"/>
        <v>393649.93</v>
      </c>
      <c r="Z664" s="107">
        <f t="shared" si="119"/>
        <v>393649.93</v>
      </c>
      <c r="AA664" s="107">
        <f t="shared" si="120"/>
        <v>787299.86</v>
      </c>
    </row>
    <row r="665" spans="1:27" s="18" customFormat="1" ht="26.1" customHeight="1" x14ac:dyDescent="0.2">
      <c r="A665" s="90">
        <v>5348</v>
      </c>
      <c r="B665" s="90" t="s">
        <v>1161</v>
      </c>
      <c r="C665" s="90" t="s">
        <v>485</v>
      </c>
      <c r="D665" s="90" t="s">
        <v>26</v>
      </c>
      <c r="E665" s="90" t="s">
        <v>29</v>
      </c>
      <c r="F665" s="100" t="s">
        <v>29</v>
      </c>
      <c r="G665" s="100">
        <v>675454</v>
      </c>
      <c r="H665" s="100">
        <v>1801354543</v>
      </c>
      <c r="I665" s="91" t="s">
        <v>18</v>
      </c>
      <c r="J665" s="90">
        <v>1030502</v>
      </c>
      <c r="K665" s="91" t="s">
        <v>16</v>
      </c>
      <c r="L665" s="91" t="s">
        <v>30</v>
      </c>
      <c r="M665" s="92">
        <v>8265</v>
      </c>
      <c r="N665" s="92">
        <v>9726</v>
      </c>
      <c r="O665" s="93">
        <v>0.84978408389882787</v>
      </c>
      <c r="P665" s="101">
        <f t="shared" si="110"/>
        <v>33519.166666666664</v>
      </c>
      <c r="Q665" s="102">
        <f t="shared" si="111"/>
        <v>2.7227143278452872E-3</v>
      </c>
      <c r="R665" s="103">
        <f t="shared" si="112"/>
        <v>1.9730928722967805E-3</v>
      </c>
      <c r="S665" s="104">
        <f t="shared" si="113"/>
        <v>1319440.98</v>
      </c>
      <c r="T665" s="105">
        <f t="shared" si="114"/>
        <v>315316.03000000003</v>
      </c>
      <c r="U665" s="105">
        <f t="shared" si="115"/>
        <v>472974.04</v>
      </c>
      <c r="V665" s="105">
        <f t="shared" si="116"/>
        <v>479197.72</v>
      </c>
      <c r="W665" s="106">
        <f t="shared" si="117"/>
        <v>2586928.7699999996</v>
      </c>
      <c r="X665" s="96"/>
      <c r="Y665" s="107">
        <f t="shared" si="118"/>
        <v>647725.56999999995</v>
      </c>
      <c r="Z665" s="107">
        <f t="shared" si="119"/>
        <v>647725.56999999995</v>
      </c>
      <c r="AA665" s="107">
        <f t="shared" si="120"/>
        <v>1295451.1399999999</v>
      </c>
    </row>
    <row r="666" spans="1:27" s="18" customFormat="1" ht="26.1" customHeight="1" x14ac:dyDescent="0.2">
      <c r="A666" s="90">
        <v>5349</v>
      </c>
      <c r="B666" s="90" t="s">
        <v>1162</v>
      </c>
      <c r="C666" s="90" t="s">
        <v>80</v>
      </c>
      <c r="D666" s="90" t="s">
        <v>26</v>
      </c>
      <c r="E666" s="90" t="s">
        <v>271</v>
      </c>
      <c r="F666" s="100" t="s">
        <v>37</v>
      </c>
      <c r="G666" s="100">
        <v>675703</v>
      </c>
      <c r="H666" s="100">
        <v>1407817273</v>
      </c>
      <c r="I666" s="91" t="s">
        <v>18</v>
      </c>
      <c r="J666" s="90">
        <v>1028699</v>
      </c>
      <c r="K666" s="91" t="s">
        <v>34</v>
      </c>
      <c r="L666" s="91" t="s">
        <v>35</v>
      </c>
      <c r="M666" s="92">
        <v>21010</v>
      </c>
      <c r="N666" s="92">
        <v>33370</v>
      </c>
      <c r="O666" s="93">
        <v>0.62960743182499246</v>
      </c>
      <c r="P666" s="101">
        <f t="shared" si="110"/>
        <v>21010</v>
      </c>
      <c r="Q666" s="102">
        <f t="shared" si="111"/>
        <v>1.7066124762855925E-3</v>
      </c>
      <c r="R666" s="103">
        <f t="shared" si="112"/>
        <v>1.2367455807957247E-3</v>
      </c>
      <c r="S666" s="104">
        <f t="shared" si="113"/>
        <v>827032.94</v>
      </c>
      <c r="T666" s="105">
        <f t="shared" si="114"/>
        <v>197641.84</v>
      </c>
      <c r="U666" s="105">
        <f t="shared" si="115"/>
        <v>296462.76</v>
      </c>
      <c r="V666" s="105">
        <f t="shared" si="116"/>
        <v>300363.8</v>
      </c>
      <c r="W666" s="106">
        <f t="shared" si="117"/>
        <v>1621501.34</v>
      </c>
      <c r="X666" s="96"/>
      <c r="Y666" s="107">
        <f t="shared" si="118"/>
        <v>405997.99</v>
      </c>
      <c r="Z666" s="107">
        <f t="shared" si="119"/>
        <v>405997.99</v>
      </c>
      <c r="AA666" s="107">
        <f t="shared" si="120"/>
        <v>811995.98</v>
      </c>
    </row>
    <row r="667" spans="1:27" s="18" customFormat="1" ht="26.1" customHeight="1" x14ac:dyDescent="0.2">
      <c r="A667" s="90">
        <v>5351</v>
      </c>
      <c r="B667" s="90" t="s">
        <v>1163</v>
      </c>
      <c r="C667" s="90" t="s">
        <v>485</v>
      </c>
      <c r="D667" s="90" t="s">
        <v>26</v>
      </c>
      <c r="E667" s="90" t="s">
        <v>63</v>
      </c>
      <c r="F667" s="100" t="s">
        <v>63</v>
      </c>
      <c r="G667" s="100">
        <v>675672</v>
      </c>
      <c r="H667" s="100">
        <v>1982162624</v>
      </c>
      <c r="I667" s="91" t="s">
        <v>18</v>
      </c>
      <c r="J667" s="90">
        <v>1030508</v>
      </c>
      <c r="K667" s="91" t="s">
        <v>16</v>
      </c>
      <c r="L667" s="91" t="s">
        <v>30</v>
      </c>
      <c r="M667" s="92">
        <v>5161</v>
      </c>
      <c r="N667" s="92">
        <v>6620</v>
      </c>
      <c r="O667" s="93">
        <v>0.77960725075528703</v>
      </c>
      <c r="P667" s="101">
        <f t="shared" si="110"/>
        <v>20930.722222222223</v>
      </c>
      <c r="Q667" s="102">
        <f t="shared" si="111"/>
        <v>1.7001728549315824E-3</v>
      </c>
      <c r="R667" s="103">
        <f t="shared" si="112"/>
        <v>1.2320789248546505E-3</v>
      </c>
      <c r="S667" s="104">
        <f t="shared" si="113"/>
        <v>823912.27</v>
      </c>
      <c r="T667" s="105">
        <f t="shared" si="114"/>
        <v>196896.07</v>
      </c>
      <c r="U667" s="105">
        <f t="shared" si="115"/>
        <v>295344.09999999998</v>
      </c>
      <c r="V667" s="105">
        <f t="shared" si="116"/>
        <v>299230.42</v>
      </c>
      <c r="W667" s="106">
        <f t="shared" si="117"/>
        <v>1615382.8599999999</v>
      </c>
      <c r="X667" s="96"/>
      <c r="Y667" s="107">
        <f t="shared" si="118"/>
        <v>404466.02</v>
      </c>
      <c r="Z667" s="107">
        <f t="shared" si="119"/>
        <v>404466.02</v>
      </c>
      <c r="AA667" s="107">
        <f t="shared" si="120"/>
        <v>808932.04</v>
      </c>
    </row>
    <row r="668" spans="1:27" s="18" customFormat="1" ht="26.1" customHeight="1" x14ac:dyDescent="0.2">
      <c r="A668" s="90">
        <v>5353</v>
      </c>
      <c r="B668" s="90" t="s">
        <v>1164</v>
      </c>
      <c r="C668" s="84" t="s">
        <v>1165</v>
      </c>
      <c r="D668" s="90" t="s">
        <v>19</v>
      </c>
      <c r="E668" s="90" t="s">
        <v>1166</v>
      </c>
      <c r="F668" s="100" t="s">
        <v>39</v>
      </c>
      <c r="G668" s="100">
        <v>676214</v>
      </c>
      <c r="H668" s="100">
        <v>1154088474</v>
      </c>
      <c r="I668" s="91" t="s">
        <v>18</v>
      </c>
      <c r="J668" s="90">
        <v>1013854</v>
      </c>
      <c r="K668" s="91" t="s">
        <v>16</v>
      </c>
      <c r="L668" s="91" t="s">
        <v>17</v>
      </c>
      <c r="M668" s="92">
        <v>11370</v>
      </c>
      <c r="N668" s="92">
        <v>13722</v>
      </c>
      <c r="O668" s="93">
        <v>0.8285964145168343</v>
      </c>
      <c r="P668" s="101">
        <f t="shared" si="110"/>
        <v>11370</v>
      </c>
      <c r="Q668" s="102">
        <f t="shared" si="111"/>
        <v>0</v>
      </c>
      <c r="R668" s="103">
        <f t="shared" si="112"/>
        <v>6.6929068318169395E-4</v>
      </c>
      <c r="S668" s="104">
        <f t="shared" si="113"/>
        <v>0</v>
      </c>
      <c r="T668" s="105">
        <f t="shared" si="114"/>
        <v>106958.01</v>
      </c>
      <c r="U668" s="105">
        <f t="shared" si="115"/>
        <v>160437.01</v>
      </c>
      <c r="V668" s="105">
        <f t="shared" si="116"/>
        <v>0</v>
      </c>
      <c r="W668" s="106">
        <f t="shared" si="117"/>
        <v>267395.02</v>
      </c>
      <c r="X668" s="96"/>
      <c r="Y668" s="107">
        <f t="shared" si="118"/>
        <v>0</v>
      </c>
      <c r="Z668" s="107">
        <f t="shared" si="119"/>
        <v>0</v>
      </c>
      <c r="AA668" s="107">
        <f t="shared" si="120"/>
        <v>0</v>
      </c>
    </row>
    <row r="669" spans="1:27" s="18" customFormat="1" ht="26.1" customHeight="1" x14ac:dyDescent="0.2">
      <c r="A669" s="90">
        <v>5354</v>
      </c>
      <c r="B669" s="90" t="s">
        <v>1167</v>
      </c>
      <c r="C669" s="84" t="s">
        <v>485</v>
      </c>
      <c r="D669" s="84" t="s">
        <v>26</v>
      </c>
      <c r="E669" s="90" t="s">
        <v>104</v>
      </c>
      <c r="F669" s="100" t="s">
        <v>1546</v>
      </c>
      <c r="G669" s="100">
        <v>675525</v>
      </c>
      <c r="H669" s="100">
        <v>1194324079</v>
      </c>
      <c r="I669" s="91" t="s">
        <v>18</v>
      </c>
      <c r="J669" s="90">
        <v>1031531</v>
      </c>
      <c r="K669" s="91" t="s">
        <v>322</v>
      </c>
      <c r="L669" s="91" t="s">
        <v>17</v>
      </c>
      <c r="M669" s="92">
        <v>1271</v>
      </c>
      <c r="N669" s="92">
        <v>2122</v>
      </c>
      <c r="O669" s="93">
        <v>0.59896324222431663</v>
      </c>
      <c r="P669" s="101">
        <f t="shared" si="110"/>
        <v>15463.833333333334</v>
      </c>
      <c r="Q669" s="102">
        <f t="shared" si="111"/>
        <v>1.2561052307409656E-3</v>
      </c>
      <c r="R669" s="103">
        <f t="shared" si="112"/>
        <v>9.1027261005052935E-4</v>
      </c>
      <c r="S669" s="104">
        <f t="shared" si="113"/>
        <v>608714.88</v>
      </c>
      <c r="T669" s="105">
        <f t="shared" si="114"/>
        <v>145468.85</v>
      </c>
      <c r="U669" s="105">
        <f t="shared" si="115"/>
        <v>218203.27</v>
      </c>
      <c r="V669" s="105">
        <f t="shared" si="116"/>
        <v>221074.52</v>
      </c>
      <c r="W669" s="106">
        <f t="shared" si="117"/>
        <v>1193461.52</v>
      </c>
      <c r="X669" s="96"/>
      <c r="Y669" s="107">
        <f t="shared" si="118"/>
        <v>298823.67</v>
      </c>
      <c r="Z669" s="107">
        <f t="shared" si="119"/>
        <v>298823.67</v>
      </c>
      <c r="AA669" s="107">
        <f t="shared" si="120"/>
        <v>597647.34</v>
      </c>
    </row>
    <row r="670" spans="1:27" s="18" customFormat="1" ht="26.1" customHeight="1" x14ac:dyDescent="0.2">
      <c r="A670" s="90">
        <v>5355</v>
      </c>
      <c r="B670" s="90" t="s">
        <v>1168</v>
      </c>
      <c r="C670" s="90" t="s">
        <v>103</v>
      </c>
      <c r="D670" s="90" t="s">
        <v>26</v>
      </c>
      <c r="E670" s="90" t="s">
        <v>104</v>
      </c>
      <c r="F670" s="100" t="s">
        <v>1546</v>
      </c>
      <c r="G670" s="100" t="s">
        <v>1494</v>
      </c>
      <c r="H670" s="100">
        <v>1356803886</v>
      </c>
      <c r="I670" s="91" t="s">
        <v>18</v>
      </c>
      <c r="J670" s="90">
        <v>1030662</v>
      </c>
      <c r="K670" s="91" t="s">
        <v>34</v>
      </c>
      <c r="L670" s="91" t="s">
        <v>35</v>
      </c>
      <c r="M670" s="92">
        <v>658</v>
      </c>
      <c r="N670" s="92">
        <v>3973</v>
      </c>
      <c r="O670" s="93">
        <v>0.16561792096652403</v>
      </c>
      <c r="P670" s="101">
        <f t="shared" si="110"/>
        <v>658</v>
      </c>
      <c r="Q670" s="102">
        <f t="shared" si="111"/>
        <v>5.3448405968392184E-5</v>
      </c>
      <c r="R670" s="103">
        <f t="shared" si="112"/>
        <v>3.8732917285273056E-5</v>
      </c>
      <c r="S670" s="104">
        <f t="shared" si="113"/>
        <v>25901.360000000001</v>
      </c>
      <c r="T670" s="105">
        <f t="shared" si="114"/>
        <v>6189.83</v>
      </c>
      <c r="U670" s="105">
        <f t="shared" si="115"/>
        <v>9284.75</v>
      </c>
      <c r="V670" s="105">
        <f t="shared" si="116"/>
        <v>9406.92</v>
      </c>
      <c r="W670" s="106">
        <f t="shared" si="117"/>
        <v>50782.86</v>
      </c>
      <c r="X670" s="96"/>
      <c r="Y670" s="107">
        <f t="shared" si="118"/>
        <v>12715.22</v>
      </c>
      <c r="Z670" s="107">
        <f t="shared" si="119"/>
        <v>12715.22</v>
      </c>
      <c r="AA670" s="107">
        <f t="shared" si="120"/>
        <v>25430.44</v>
      </c>
    </row>
    <row r="671" spans="1:27" s="18" customFormat="1" ht="26.1" customHeight="1" x14ac:dyDescent="0.2">
      <c r="A671" s="90">
        <v>5356</v>
      </c>
      <c r="B671" s="90" t="s">
        <v>1169</v>
      </c>
      <c r="C671" s="90" t="s">
        <v>76</v>
      </c>
      <c r="D671" s="90" t="s">
        <v>26</v>
      </c>
      <c r="E671" s="90" t="s">
        <v>47</v>
      </c>
      <c r="F671" s="100" t="s">
        <v>47</v>
      </c>
      <c r="G671" s="100">
        <v>675914</v>
      </c>
      <c r="H671" s="100">
        <v>1689114498</v>
      </c>
      <c r="I671" s="91" t="s">
        <v>18</v>
      </c>
      <c r="J671" s="90">
        <v>1028839</v>
      </c>
      <c r="K671" s="91" t="s">
        <v>24</v>
      </c>
      <c r="L671" s="91" t="s">
        <v>25</v>
      </c>
      <c r="M671" s="92">
        <v>23530</v>
      </c>
      <c r="N671" s="92">
        <v>33090</v>
      </c>
      <c r="O671" s="93">
        <v>0.71109096403747352</v>
      </c>
      <c r="P671" s="101">
        <f t="shared" si="110"/>
        <v>23530</v>
      </c>
      <c r="Q671" s="102">
        <f t="shared" si="111"/>
        <v>1.9113084991432647E-3</v>
      </c>
      <c r="R671" s="103">
        <f t="shared" si="112"/>
        <v>1.3850844129520896E-3</v>
      </c>
      <c r="S671" s="104">
        <f t="shared" si="113"/>
        <v>926229.66</v>
      </c>
      <c r="T671" s="105">
        <f t="shared" si="114"/>
        <v>221347.57</v>
      </c>
      <c r="U671" s="105">
        <f t="shared" si="115"/>
        <v>332021.34999999998</v>
      </c>
      <c r="V671" s="105">
        <f t="shared" si="116"/>
        <v>336390.3</v>
      </c>
      <c r="W671" s="106">
        <f t="shared" si="117"/>
        <v>1815988.8800000001</v>
      </c>
      <c r="X671" s="96"/>
      <c r="Y671" s="107">
        <f t="shared" si="118"/>
        <v>454694.56</v>
      </c>
      <c r="Z671" s="107">
        <f t="shared" si="119"/>
        <v>454694.56</v>
      </c>
      <c r="AA671" s="107">
        <f t="shared" si="120"/>
        <v>909389.12</v>
      </c>
    </row>
    <row r="672" spans="1:27" s="18" customFormat="1" ht="26.1" customHeight="1" x14ac:dyDescent="0.2">
      <c r="A672" s="90">
        <v>5357</v>
      </c>
      <c r="B672" s="90" t="s">
        <v>1170</v>
      </c>
      <c r="C672" s="90" t="s">
        <v>1171</v>
      </c>
      <c r="D672" s="90" t="s">
        <v>19</v>
      </c>
      <c r="E672" s="90" t="s">
        <v>535</v>
      </c>
      <c r="F672" s="100" t="s">
        <v>21</v>
      </c>
      <c r="G672" s="100">
        <v>675581</v>
      </c>
      <c r="H672" s="100">
        <v>1649735036</v>
      </c>
      <c r="I672" s="91" t="s">
        <v>18</v>
      </c>
      <c r="J672" s="90">
        <v>1030402</v>
      </c>
      <c r="K672" s="91" t="s">
        <v>16</v>
      </c>
      <c r="L672" s="91" t="s">
        <v>17</v>
      </c>
      <c r="M672" s="92">
        <v>14603</v>
      </c>
      <c r="N672" s="92">
        <v>18816</v>
      </c>
      <c r="O672" s="93">
        <v>0.77609481292517002</v>
      </c>
      <c r="P672" s="101">
        <f t="shared" si="110"/>
        <v>14603</v>
      </c>
      <c r="Q672" s="102">
        <f t="shared" si="111"/>
        <v>0</v>
      </c>
      <c r="R672" s="103">
        <f t="shared" si="112"/>
        <v>8.5959998649976052E-4</v>
      </c>
      <c r="S672" s="104">
        <f t="shared" si="113"/>
        <v>0</v>
      </c>
      <c r="T672" s="105">
        <f t="shared" si="114"/>
        <v>137370.95000000001</v>
      </c>
      <c r="U672" s="105">
        <f t="shared" si="115"/>
        <v>206056.43</v>
      </c>
      <c r="V672" s="105">
        <f t="shared" si="116"/>
        <v>0</v>
      </c>
      <c r="W672" s="106">
        <f t="shared" si="117"/>
        <v>343427.38</v>
      </c>
      <c r="X672" s="96"/>
      <c r="Y672" s="107">
        <f t="shared" si="118"/>
        <v>0</v>
      </c>
      <c r="Z672" s="107">
        <f t="shared" si="119"/>
        <v>0</v>
      </c>
      <c r="AA672" s="107">
        <f t="shared" si="120"/>
        <v>0</v>
      </c>
    </row>
    <row r="673" spans="1:27" s="18" customFormat="1" ht="26.1" customHeight="1" x14ac:dyDescent="0.2">
      <c r="A673" s="90">
        <v>5358</v>
      </c>
      <c r="B673" s="90" t="s">
        <v>1172</v>
      </c>
      <c r="C673" s="90" t="s">
        <v>1173</v>
      </c>
      <c r="D673" s="90" t="s">
        <v>19</v>
      </c>
      <c r="E673" s="90" t="s">
        <v>40</v>
      </c>
      <c r="F673" s="100" t="s">
        <v>39</v>
      </c>
      <c r="G673" s="100">
        <v>675785</v>
      </c>
      <c r="H673" s="100">
        <v>1295799765</v>
      </c>
      <c r="I673" s="91" t="s">
        <v>18</v>
      </c>
      <c r="J673" s="90">
        <v>1027448</v>
      </c>
      <c r="K673" s="91" t="s">
        <v>16</v>
      </c>
      <c r="L673" s="91" t="s">
        <v>17</v>
      </c>
      <c r="M673" s="92">
        <v>22922</v>
      </c>
      <c r="N673" s="92">
        <v>35006</v>
      </c>
      <c r="O673" s="93">
        <v>0.6548020339370394</v>
      </c>
      <c r="P673" s="101">
        <f t="shared" si="110"/>
        <v>22922</v>
      </c>
      <c r="Q673" s="102">
        <f t="shared" si="111"/>
        <v>0</v>
      </c>
      <c r="R673" s="103">
        <f t="shared" si="112"/>
        <v>1.3492947264635699E-3</v>
      </c>
      <c r="S673" s="104">
        <f t="shared" si="113"/>
        <v>0</v>
      </c>
      <c r="T673" s="105">
        <f t="shared" si="114"/>
        <v>215628.09</v>
      </c>
      <c r="U673" s="105">
        <f t="shared" si="115"/>
        <v>323442.14</v>
      </c>
      <c r="V673" s="105">
        <f t="shared" si="116"/>
        <v>0</v>
      </c>
      <c r="W673" s="106">
        <f t="shared" si="117"/>
        <v>539070.23</v>
      </c>
      <c r="X673" s="96"/>
      <c r="Y673" s="107">
        <f t="shared" si="118"/>
        <v>0</v>
      </c>
      <c r="Z673" s="107">
        <f t="shared" si="119"/>
        <v>0</v>
      </c>
      <c r="AA673" s="107">
        <f t="shared" si="120"/>
        <v>0</v>
      </c>
    </row>
    <row r="674" spans="1:27" s="18" customFormat="1" ht="26.1" customHeight="1" x14ac:dyDescent="0.2">
      <c r="A674" s="90">
        <v>5359</v>
      </c>
      <c r="B674" s="90" t="s">
        <v>1174</v>
      </c>
      <c r="C674" s="90" t="s">
        <v>1175</v>
      </c>
      <c r="D674" s="90" t="s">
        <v>19</v>
      </c>
      <c r="E674" s="90" t="s">
        <v>126</v>
      </c>
      <c r="F674" s="100" t="s">
        <v>21</v>
      </c>
      <c r="G674" s="100">
        <v>675579</v>
      </c>
      <c r="H674" s="100">
        <v>1679116354</v>
      </c>
      <c r="I674" s="91" t="s">
        <v>18</v>
      </c>
      <c r="J674" s="90">
        <v>1030828</v>
      </c>
      <c r="K674" s="91" t="s">
        <v>16</v>
      </c>
      <c r="L674" s="91" t="s">
        <v>17</v>
      </c>
      <c r="M674" s="92">
        <v>24712</v>
      </c>
      <c r="N674" s="92">
        <v>37609</v>
      </c>
      <c r="O674" s="93">
        <v>0.65707676354064182</v>
      </c>
      <c r="P674" s="101">
        <f t="shared" si="110"/>
        <v>24712</v>
      </c>
      <c r="Q674" s="102">
        <f t="shared" si="111"/>
        <v>0</v>
      </c>
      <c r="R674" s="103">
        <f t="shared" si="112"/>
        <v>1.4546623889873369E-3</v>
      </c>
      <c r="S674" s="104">
        <f t="shared" si="113"/>
        <v>0</v>
      </c>
      <c r="T674" s="105">
        <f t="shared" si="114"/>
        <v>232466.69</v>
      </c>
      <c r="U674" s="105">
        <f t="shared" si="115"/>
        <v>348700.03</v>
      </c>
      <c r="V674" s="105">
        <f t="shared" si="116"/>
        <v>0</v>
      </c>
      <c r="W674" s="106">
        <f t="shared" si="117"/>
        <v>581166.72</v>
      </c>
      <c r="X674" s="96"/>
      <c r="Y674" s="107">
        <f t="shared" si="118"/>
        <v>0</v>
      </c>
      <c r="Z674" s="107">
        <f t="shared" si="119"/>
        <v>0</v>
      </c>
      <c r="AA674" s="107">
        <f t="shared" si="120"/>
        <v>0</v>
      </c>
    </row>
    <row r="675" spans="1:27" s="18" customFormat="1" ht="26.1" customHeight="1" x14ac:dyDescent="0.2">
      <c r="A675" s="90">
        <v>5360</v>
      </c>
      <c r="B675" s="90" t="s">
        <v>1176</v>
      </c>
      <c r="C675" s="90" t="s">
        <v>189</v>
      </c>
      <c r="D675" s="90" t="s">
        <v>26</v>
      </c>
      <c r="E675" s="90" t="s">
        <v>502</v>
      </c>
      <c r="F675" s="100" t="s">
        <v>1547</v>
      </c>
      <c r="G675" s="100">
        <v>675998</v>
      </c>
      <c r="H675" s="100">
        <v>1457859589</v>
      </c>
      <c r="I675" s="91" t="s">
        <v>18</v>
      </c>
      <c r="J675" s="90">
        <v>1029302</v>
      </c>
      <c r="K675" s="91" t="s">
        <v>52</v>
      </c>
      <c r="L675" s="91" t="s">
        <v>53</v>
      </c>
      <c r="M675" s="92">
        <v>29927</v>
      </c>
      <c r="N675" s="92">
        <v>51654</v>
      </c>
      <c r="O675" s="93">
        <v>0.57937429821504627</v>
      </c>
      <c r="P675" s="101">
        <f t="shared" si="110"/>
        <v>29927.000000000004</v>
      </c>
      <c r="Q675" s="102">
        <f t="shared" si="111"/>
        <v>2.4309277285958558E-3</v>
      </c>
      <c r="R675" s="103">
        <f t="shared" si="112"/>
        <v>1.7616413610887034E-3</v>
      </c>
      <c r="S675" s="104">
        <f t="shared" si="113"/>
        <v>1178039.73</v>
      </c>
      <c r="T675" s="105">
        <f t="shared" si="114"/>
        <v>281524.38</v>
      </c>
      <c r="U675" s="105">
        <f t="shared" si="115"/>
        <v>422286.57</v>
      </c>
      <c r="V675" s="105">
        <f t="shared" si="116"/>
        <v>427843.28</v>
      </c>
      <c r="W675" s="106">
        <f t="shared" si="117"/>
        <v>2309693.96</v>
      </c>
      <c r="X675" s="96"/>
      <c r="Y675" s="107">
        <f t="shared" si="118"/>
        <v>578310.41</v>
      </c>
      <c r="Z675" s="107">
        <f t="shared" si="119"/>
        <v>578310.41</v>
      </c>
      <c r="AA675" s="107">
        <f t="shared" si="120"/>
        <v>1156620.82</v>
      </c>
    </row>
    <row r="676" spans="1:27" s="18" customFormat="1" ht="26.1" customHeight="1" x14ac:dyDescent="0.2">
      <c r="A676" s="90">
        <v>5361</v>
      </c>
      <c r="B676" s="90" t="s">
        <v>1177</v>
      </c>
      <c r="C676" s="90" t="s">
        <v>95</v>
      </c>
      <c r="D676" s="90" t="s">
        <v>26</v>
      </c>
      <c r="E676" s="90" t="s">
        <v>21</v>
      </c>
      <c r="F676" s="100" t="s">
        <v>21</v>
      </c>
      <c r="G676" s="100">
        <v>455463</v>
      </c>
      <c r="H676" s="100">
        <v>1770604365</v>
      </c>
      <c r="I676" s="91" t="s">
        <v>18</v>
      </c>
      <c r="J676" s="90">
        <v>1028613</v>
      </c>
      <c r="K676" s="91" t="s">
        <v>24</v>
      </c>
      <c r="L676" s="91" t="s">
        <v>25</v>
      </c>
      <c r="M676" s="92">
        <v>24580</v>
      </c>
      <c r="N676" s="92">
        <v>34620</v>
      </c>
      <c r="O676" s="93">
        <v>0.70999422299248993</v>
      </c>
      <c r="P676" s="101">
        <f t="shared" si="110"/>
        <v>24580</v>
      </c>
      <c r="Q676" s="102">
        <f t="shared" si="111"/>
        <v>1.996598508667295E-3</v>
      </c>
      <c r="R676" s="103">
        <f t="shared" si="112"/>
        <v>1.4468922596839085E-3</v>
      </c>
      <c r="S676" s="104">
        <f t="shared" si="113"/>
        <v>967561.62</v>
      </c>
      <c r="T676" s="105">
        <f t="shared" si="114"/>
        <v>231224.95999999999</v>
      </c>
      <c r="U676" s="105">
        <f t="shared" si="115"/>
        <v>346837.44</v>
      </c>
      <c r="V676" s="105">
        <f t="shared" si="116"/>
        <v>351401.34</v>
      </c>
      <c r="W676" s="106">
        <f t="shared" si="117"/>
        <v>1897025.36</v>
      </c>
      <c r="X676" s="96"/>
      <c r="Y676" s="107">
        <f t="shared" si="118"/>
        <v>474984.8</v>
      </c>
      <c r="Z676" s="107">
        <f t="shared" si="119"/>
        <v>474984.8</v>
      </c>
      <c r="AA676" s="107">
        <f t="shared" si="120"/>
        <v>949969.6</v>
      </c>
    </row>
    <row r="677" spans="1:27" s="18" customFormat="1" ht="26.1" customHeight="1" x14ac:dyDescent="0.2">
      <c r="A677" s="90">
        <v>5364</v>
      </c>
      <c r="B677" s="90" t="s">
        <v>1178</v>
      </c>
      <c r="C677" s="90" t="s">
        <v>92</v>
      </c>
      <c r="D677" s="90" t="s">
        <v>26</v>
      </c>
      <c r="E677" s="90" t="s">
        <v>90</v>
      </c>
      <c r="F677" s="100" t="s">
        <v>47</v>
      </c>
      <c r="G677" s="100">
        <v>675915</v>
      </c>
      <c r="H677" s="100">
        <v>1578956355</v>
      </c>
      <c r="I677" s="91" t="s">
        <v>18</v>
      </c>
      <c r="J677" s="90">
        <v>1028617</v>
      </c>
      <c r="K677" s="91" t="s">
        <v>52</v>
      </c>
      <c r="L677" s="91" t="s">
        <v>53</v>
      </c>
      <c r="M677" s="92">
        <v>17332</v>
      </c>
      <c r="N677" s="92">
        <v>29111</v>
      </c>
      <c r="O677" s="93">
        <v>0.5953763182302223</v>
      </c>
      <c r="P677" s="101">
        <f t="shared" si="110"/>
        <v>17332</v>
      </c>
      <c r="Q677" s="102">
        <f t="shared" si="111"/>
        <v>1.4078537572099899E-3</v>
      </c>
      <c r="R677" s="103">
        <f t="shared" si="112"/>
        <v>1.020241523386554E-3</v>
      </c>
      <c r="S677" s="104">
        <f t="shared" si="113"/>
        <v>682252.97</v>
      </c>
      <c r="T677" s="105">
        <f t="shared" si="114"/>
        <v>163042.76</v>
      </c>
      <c r="U677" s="105">
        <f t="shared" si="115"/>
        <v>244564.14</v>
      </c>
      <c r="V677" s="105">
        <f t="shared" si="116"/>
        <v>247782.26</v>
      </c>
      <c r="W677" s="106">
        <f t="shared" si="117"/>
        <v>1337642.1300000001</v>
      </c>
      <c r="X677" s="96"/>
      <c r="Y677" s="107">
        <f t="shared" si="118"/>
        <v>334924.19</v>
      </c>
      <c r="Z677" s="107">
        <f t="shared" si="119"/>
        <v>334924.19</v>
      </c>
      <c r="AA677" s="107">
        <f t="shared" si="120"/>
        <v>669848.38</v>
      </c>
    </row>
    <row r="678" spans="1:27" s="18" customFormat="1" ht="26.1" customHeight="1" x14ac:dyDescent="0.2">
      <c r="A678" s="90">
        <v>5365</v>
      </c>
      <c r="B678" s="90" t="s">
        <v>1179</v>
      </c>
      <c r="C678" s="90" t="s">
        <v>1180</v>
      </c>
      <c r="D678" s="90" t="s">
        <v>19</v>
      </c>
      <c r="E678" s="90" t="s">
        <v>239</v>
      </c>
      <c r="F678" s="100" t="s">
        <v>1546</v>
      </c>
      <c r="G678" s="100">
        <v>675736</v>
      </c>
      <c r="H678" s="100">
        <v>1245651330</v>
      </c>
      <c r="I678" s="91" t="s">
        <v>18</v>
      </c>
      <c r="J678" s="90">
        <v>1029956</v>
      </c>
      <c r="K678" s="91" t="s">
        <v>16</v>
      </c>
      <c r="L678" s="91" t="s">
        <v>17</v>
      </c>
      <c r="M678" s="92">
        <v>28738</v>
      </c>
      <c r="N678" s="92">
        <v>36104</v>
      </c>
      <c r="O678" s="93">
        <v>0.79597828495457568</v>
      </c>
      <c r="P678" s="101">
        <f t="shared" si="110"/>
        <v>28738</v>
      </c>
      <c r="Q678" s="102">
        <f t="shared" si="111"/>
        <v>0</v>
      </c>
      <c r="R678" s="103">
        <f t="shared" si="112"/>
        <v>1.6916513327419104E-3</v>
      </c>
      <c r="S678" s="104">
        <f t="shared" si="113"/>
        <v>0</v>
      </c>
      <c r="T678" s="105">
        <f t="shared" si="114"/>
        <v>270339.42</v>
      </c>
      <c r="U678" s="105">
        <f t="shared" si="115"/>
        <v>405509.12</v>
      </c>
      <c r="V678" s="105">
        <f t="shared" si="116"/>
        <v>0</v>
      </c>
      <c r="W678" s="106">
        <f t="shared" si="117"/>
        <v>675848.54</v>
      </c>
      <c r="X678" s="96"/>
      <c r="Y678" s="107">
        <f t="shared" si="118"/>
        <v>0</v>
      </c>
      <c r="Z678" s="107">
        <f t="shared" si="119"/>
        <v>0</v>
      </c>
      <c r="AA678" s="107">
        <f t="shared" si="120"/>
        <v>0</v>
      </c>
    </row>
    <row r="679" spans="1:27" s="18" customFormat="1" ht="26.1" customHeight="1" x14ac:dyDescent="0.2">
      <c r="A679" s="90">
        <v>5367</v>
      </c>
      <c r="B679" s="90" t="s">
        <v>1181</v>
      </c>
      <c r="C679" s="90" t="s">
        <v>149</v>
      </c>
      <c r="D679" s="90" t="s">
        <v>26</v>
      </c>
      <c r="E679" s="90" t="s">
        <v>29</v>
      </c>
      <c r="F679" s="100" t="s">
        <v>29</v>
      </c>
      <c r="G679" s="100">
        <v>675612</v>
      </c>
      <c r="H679" s="100">
        <v>1871614354</v>
      </c>
      <c r="I679" s="91" t="s">
        <v>18</v>
      </c>
      <c r="J679" s="90">
        <v>1026700</v>
      </c>
      <c r="K679" s="91" t="s">
        <v>389</v>
      </c>
      <c r="L679" s="91" t="s">
        <v>17</v>
      </c>
      <c r="M679" s="92">
        <v>7840</v>
      </c>
      <c r="N679" s="92">
        <v>9770</v>
      </c>
      <c r="O679" s="93">
        <v>0.80245649948822928</v>
      </c>
      <c r="P679" s="101">
        <f t="shared" si="110"/>
        <v>23649.586776859505</v>
      </c>
      <c r="Q679" s="102">
        <f t="shared" si="111"/>
        <v>1.9210223632740221E-3</v>
      </c>
      <c r="R679" s="103">
        <f t="shared" si="112"/>
        <v>1.3921238426428369E-3</v>
      </c>
      <c r="S679" s="104">
        <f t="shared" si="113"/>
        <v>930937.04</v>
      </c>
      <c r="T679" s="105">
        <f t="shared" si="114"/>
        <v>222472.53</v>
      </c>
      <c r="U679" s="105">
        <f t="shared" si="115"/>
        <v>333708.78999999998</v>
      </c>
      <c r="V679" s="105">
        <f t="shared" si="116"/>
        <v>338099.94</v>
      </c>
      <c r="W679" s="106">
        <f t="shared" si="117"/>
        <v>1825218.3</v>
      </c>
      <c r="X679" s="96"/>
      <c r="Y679" s="107">
        <f t="shared" si="118"/>
        <v>457005.46</v>
      </c>
      <c r="Z679" s="107">
        <f t="shared" si="119"/>
        <v>457005.46</v>
      </c>
      <c r="AA679" s="107">
        <f t="shared" si="120"/>
        <v>914010.92</v>
      </c>
    </row>
    <row r="680" spans="1:27" s="18" customFormat="1" ht="26.1" customHeight="1" x14ac:dyDescent="0.2">
      <c r="A680" s="90">
        <v>5368</v>
      </c>
      <c r="B680" s="90" t="s">
        <v>1182</v>
      </c>
      <c r="C680" s="90" t="s">
        <v>189</v>
      </c>
      <c r="D680" s="90" t="s">
        <v>26</v>
      </c>
      <c r="E680" s="90" t="s">
        <v>267</v>
      </c>
      <c r="F680" s="100" t="s">
        <v>29</v>
      </c>
      <c r="G680" s="100">
        <v>675743</v>
      </c>
      <c r="H680" s="100">
        <v>1255627238</v>
      </c>
      <c r="I680" s="91" t="s">
        <v>18</v>
      </c>
      <c r="J680" s="90">
        <v>1026705</v>
      </c>
      <c r="K680" s="91" t="s">
        <v>52</v>
      </c>
      <c r="L680" s="91" t="s">
        <v>53</v>
      </c>
      <c r="M680" s="92">
        <v>21133</v>
      </c>
      <c r="N680" s="92">
        <v>28014</v>
      </c>
      <c r="O680" s="93">
        <v>0.75437281359320341</v>
      </c>
      <c r="P680" s="101">
        <f t="shared" si="110"/>
        <v>21133</v>
      </c>
      <c r="Q680" s="102">
        <f t="shared" si="111"/>
        <v>1.7166035916869788E-3</v>
      </c>
      <c r="R680" s="103">
        <f t="shared" si="112"/>
        <v>1.2439859285557379E-3</v>
      </c>
      <c r="S680" s="104">
        <f t="shared" si="113"/>
        <v>831874.68</v>
      </c>
      <c r="T680" s="105">
        <f t="shared" si="114"/>
        <v>198798.9</v>
      </c>
      <c r="U680" s="105">
        <f t="shared" si="115"/>
        <v>298198.34999999998</v>
      </c>
      <c r="V680" s="105">
        <f t="shared" si="116"/>
        <v>302122.23</v>
      </c>
      <c r="W680" s="106">
        <f t="shared" si="117"/>
        <v>1630994.1600000001</v>
      </c>
      <c r="X680" s="96"/>
      <c r="Y680" s="107">
        <f t="shared" si="118"/>
        <v>408374.84</v>
      </c>
      <c r="Z680" s="107">
        <f t="shared" si="119"/>
        <v>408374.84</v>
      </c>
      <c r="AA680" s="107">
        <f t="shared" si="120"/>
        <v>816749.68</v>
      </c>
    </row>
    <row r="681" spans="1:27" s="18" customFormat="1" ht="26.1" customHeight="1" x14ac:dyDescent="0.2">
      <c r="A681" s="90">
        <v>5370</v>
      </c>
      <c r="B681" s="90" t="s">
        <v>1183</v>
      </c>
      <c r="C681" s="90" t="s">
        <v>44</v>
      </c>
      <c r="D681" s="90" t="s">
        <v>26</v>
      </c>
      <c r="E681" s="90" t="s">
        <v>45</v>
      </c>
      <c r="F681" s="100" t="s">
        <v>1545</v>
      </c>
      <c r="G681" s="100">
        <v>675767</v>
      </c>
      <c r="H681" s="100">
        <v>1811532401</v>
      </c>
      <c r="I681" s="91" t="s">
        <v>18</v>
      </c>
      <c r="J681" s="90">
        <v>1031073</v>
      </c>
      <c r="K681" s="91" t="s">
        <v>166</v>
      </c>
      <c r="L681" s="91" t="s">
        <v>25</v>
      </c>
      <c r="M681" s="92">
        <v>3211</v>
      </c>
      <c r="N681" s="92">
        <v>6275</v>
      </c>
      <c r="O681" s="93">
        <v>0.51171314741035856</v>
      </c>
      <c r="P681" s="101">
        <f t="shared" si="110"/>
        <v>12879.285714285714</v>
      </c>
      <c r="Q681" s="102">
        <f t="shared" si="111"/>
        <v>1.0461660964134602E-3</v>
      </c>
      <c r="R681" s="103">
        <f t="shared" si="112"/>
        <v>7.5813420708940339E-4</v>
      </c>
      <c r="S681" s="104">
        <f t="shared" si="113"/>
        <v>506977.32</v>
      </c>
      <c r="T681" s="105">
        <f t="shared" si="114"/>
        <v>121155.91</v>
      </c>
      <c r="U681" s="105">
        <f t="shared" si="115"/>
        <v>181733.87</v>
      </c>
      <c r="V681" s="105">
        <f t="shared" si="116"/>
        <v>184125.23</v>
      </c>
      <c r="W681" s="106">
        <f t="shared" si="117"/>
        <v>993992.33</v>
      </c>
      <c r="X681" s="96"/>
      <c r="Y681" s="107">
        <f t="shared" si="118"/>
        <v>248879.78</v>
      </c>
      <c r="Z681" s="107">
        <f t="shared" si="119"/>
        <v>248879.78</v>
      </c>
      <c r="AA681" s="107">
        <f t="shared" si="120"/>
        <v>497759.56</v>
      </c>
    </row>
    <row r="682" spans="1:27" s="18" customFormat="1" ht="26.1" customHeight="1" x14ac:dyDescent="0.2">
      <c r="A682" s="90">
        <v>5372</v>
      </c>
      <c r="B682" s="90" t="s">
        <v>1184</v>
      </c>
      <c r="C682" s="90" t="s">
        <v>101</v>
      </c>
      <c r="D682" s="90" t="s">
        <v>26</v>
      </c>
      <c r="E682" s="90" t="s">
        <v>293</v>
      </c>
      <c r="F682" s="100" t="s">
        <v>37</v>
      </c>
      <c r="G682" s="100">
        <v>675633</v>
      </c>
      <c r="H682" s="100">
        <v>1053986612</v>
      </c>
      <c r="I682" s="91" t="s">
        <v>18</v>
      </c>
      <c r="J682" s="90">
        <v>1027377</v>
      </c>
      <c r="K682" s="91" t="s">
        <v>16</v>
      </c>
      <c r="L682" s="91" t="s">
        <v>17</v>
      </c>
      <c r="M682" s="92">
        <v>12133</v>
      </c>
      <c r="N682" s="92">
        <v>26560</v>
      </c>
      <c r="O682" s="93">
        <v>0.4568147590361446</v>
      </c>
      <c r="P682" s="101">
        <f t="shared" si="110"/>
        <v>12133</v>
      </c>
      <c r="Q682" s="102">
        <f t="shared" si="111"/>
        <v>9.8554636719529231E-4</v>
      </c>
      <c r="R682" s="103">
        <f t="shared" si="112"/>
        <v>7.1420438514014891E-4</v>
      </c>
      <c r="S682" s="104">
        <f t="shared" si="113"/>
        <v>477600.7</v>
      </c>
      <c r="T682" s="105">
        <f t="shared" si="114"/>
        <v>114135.57</v>
      </c>
      <c r="U682" s="105">
        <f t="shared" si="115"/>
        <v>171203.36</v>
      </c>
      <c r="V682" s="105">
        <f t="shared" si="116"/>
        <v>173456.16</v>
      </c>
      <c r="W682" s="106">
        <f t="shared" si="117"/>
        <v>936395.79</v>
      </c>
      <c r="X682" s="96"/>
      <c r="Y682" s="107">
        <f t="shared" si="118"/>
        <v>234458.52</v>
      </c>
      <c r="Z682" s="107">
        <f t="shared" si="119"/>
        <v>234458.52</v>
      </c>
      <c r="AA682" s="107">
        <f t="shared" si="120"/>
        <v>468917.04</v>
      </c>
    </row>
    <row r="683" spans="1:27" s="18" customFormat="1" ht="26.1" customHeight="1" x14ac:dyDescent="0.2">
      <c r="A683" s="90">
        <v>5373</v>
      </c>
      <c r="B683" s="90" t="s">
        <v>1185</v>
      </c>
      <c r="C683" s="90" t="s">
        <v>86</v>
      </c>
      <c r="D683" s="90" t="s">
        <v>26</v>
      </c>
      <c r="E683" s="90" t="s">
        <v>21</v>
      </c>
      <c r="F683" s="100" t="s">
        <v>21</v>
      </c>
      <c r="G683" s="100">
        <v>675756</v>
      </c>
      <c r="H683" s="100">
        <v>1629062369</v>
      </c>
      <c r="I683" s="91" t="s">
        <v>18</v>
      </c>
      <c r="J683" s="90">
        <v>1026661</v>
      </c>
      <c r="K683" s="91" t="s">
        <v>52</v>
      </c>
      <c r="L683" s="91" t="s">
        <v>53</v>
      </c>
      <c r="M683" s="92">
        <v>48440</v>
      </c>
      <c r="N683" s="92">
        <v>68777</v>
      </c>
      <c r="O683" s="93">
        <v>0.70430521831426207</v>
      </c>
      <c r="P683" s="101">
        <f t="shared" si="110"/>
        <v>48440</v>
      </c>
      <c r="Q683" s="102">
        <f t="shared" si="111"/>
        <v>3.9347124393752549E-3</v>
      </c>
      <c r="R683" s="103">
        <f t="shared" si="112"/>
        <v>2.8514019958945694E-3</v>
      </c>
      <c r="S683" s="104">
        <f t="shared" si="113"/>
        <v>1906781.32</v>
      </c>
      <c r="T683" s="105">
        <f t="shared" si="114"/>
        <v>455676.85</v>
      </c>
      <c r="U683" s="105">
        <f t="shared" si="115"/>
        <v>683515.28</v>
      </c>
      <c r="V683" s="105">
        <f t="shared" si="116"/>
        <v>692509.39</v>
      </c>
      <c r="W683" s="106">
        <f t="shared" si="117"/>
        <v>3738482.8400000003</v>
      </c>
      <c r="X683" s="96"/>
      <c r="Y683" s="107">
        <f t="shared" si="118"/>
        <v>936056.29</v>
      </c>
      <c r="Z683" s="107">
        <f t="shared" si="119"/>
        <v>936056.29</v>
      </c>
      <c r="AA683" s="107">
        <f t="shared" si="120"/>
        <v>1872112.58</v>
      </c>
    </row>
    <row r="684" spans="1:27" s="18" customFormat="1" ht="26.1" customHeight="1" x14ac:dyDescent="0.2">
      <c r="A684" s="90">
        <v>5374</v>
      </c>
      <c r="B684" s="90" t="s">
        <v>1186</v>
      </c>
      <c r="C684" s="90" t="s">
        <v>1187</v>
      </c>
      <c r="D684" s="90" t="s">
        <v>19</v>
      </c>
      <c r="E684" s="90" t="s">
        <v>182</v>
      </c>
      <c r="F684" s="100" t="s">
        <v>1547</v>
      </c>
      <c r="G684" s="100">
        <v>675386</v>
      </c>
      <c r="H684" s="100">
        <v>1891263695</v>
      </c>
      <c r="I684" s="91" t="s">
        <v>18</v>
      </c>
      <c r="J684" s="90">
        <v>1030128</v>
      </c>
      <c r="K684" s="91" t="s">
        <v>24</v>
      </c>
      <c r="L684" s="91" t="s">
        <v>25</v>
      </c>
      <c r="M684" s="92">
        <v>22461</v>
      </c>
      <c r="N684" s="92">
        <v>31300</v>
      </c>
      <c r="O684" s="93">
        <v>0.71760383386581472</v>
      </c>
      <c r="P684" s="101">
        <f t="shared" si="110"/>
        <v>22461</v>
      </c>
      <c r="Q684" s="102">
        <f t="shared" si="111"/>
        <v>0</v>
      </c>
      <c r="R684" s="103">
        <f t="shared" si="112"/>
        <v>1.3221581385175047E-3</v>
      </c>
      <c r="S684" s="104">
        <f t="shared" si="113"/>
        <v>0</v>
      </c>
      <c r="T684" s="105">
        <f t="shared" si="114"/>
        <v>211291.45</v>
      </c>
      <c r="U684" s="105">
        <f t="shared" si="115"/>
        <v>316937.17</v>
      </c>
      <c r="V684" s="105">
        <f t="shared" si="116"/>
        <v>0</v>
      </c>
      <c r="W684" s="106">
        <f t="shared" si="117"/>
        <v>528228.62</v>
      </c>
      <c r="X684" s="96"/>
      <c r="Y684" s="107">
        <f t="shared" si="118"/>
        <v>0</v>
      </c>
      <c r="Z684" s="107">
        <f t="shared" si="119"/>
        <v>0</v>
      </c>
      <c r="AA684" s="107">
        <f t="shared" si="120"/>
        <v>0</v>
      </c>
    </row>
    <row r="685" spans="1:27" s="18" customFormat="1" ht="26.1" customHeight="1" x14ac:dyDescent="0.2">
      <c r="A685" s="90">
        <v>5378</v>
      </c>
      <c r="B685" s="90" t="s">
        <v>1188</v>
      </c>
      <c r="C685" s="90" t="s">
        <v>80</v>
      </c>
      <c r="D685" s="90" t="s">
        <v>26</v>
      </c>
      <c r="E685" s="90" t="s">
        <v>81</v>
      </c>
      <c r="F685" s="100" t="s">
        <v>1545</v>
      </c>
      <c r="G685" s="100">
        <v>675645</v>
      </c>
      <c r="H685" s="100">
        <v>1134517311</v>
      </c>
      <c r="I685" s="91" t="s">
        <v>18</v>
      </c>
      <c r="J685" s="90">
        <v>1028631</v>
      </c>
      <c r="K685" s="91" t="s">
        <v>34</v>
      </c>
      <c r="L685" s="91" t="s">
        <v>35</v>
      </c>
      <c r="M685" s="92">
        <v>10423</v>
      </c>
      <c r="N685" s="92">
        <v>23707</v>
      </c>
      <c r="O685" s="93">
        <v>0.43965917239633862</v>
      </c>
      <c r="P685" s="101">
        <f t="shared" si="110"/>
        <v>10423</v>
      </c>
      <c r="Q685" s="102">
        <f t="shared" si="111"/>
        <v>8.4664549454187201E-4</v>
      </c>
      <c r="R685" s="103">
        <f t="shared" si="112"/>
        <v>6.1354589189118705E-4</v>
      </c>
      <c r="S685" s="104">
        <f t="shared" si="113"/>
        <v>410288.64000000001</v>
      </c>
      <c r="T685" s="105">
        <f t="shared" si="114"/>
        <v>98049.54</v>
      </c>
      <c r="U685" s="105">
        <f t="shared" si="115"/>
        <v>147074.31</v>
      </c>
      <c r="V685" s="105">
        <f t="shared" si="116"/>
        <v>149009.60999999999</v>
      </c>
      <c r="W685" s="106">
        <f t="shared" si="117"/>
        <v>804422.1</v>
      </c>
      <c r="X685" s="96"/>
      <c r="Y685" s="107">
        <f t="shared" si="118"/>
        <v>201414.42</v>
      </c>
      <c r="Z685" s="107">
        <f t="shared" si="119"/>
        <v>201414.42</v>
      </c>
      <c r="AA685" s="107">
        <f t="shared" si="120"/>
        <v>402828.84</v>
      </c>
    </row>
    <row r="686" spans="1:27" s="18" customFormat="1" ht="26.1" customHeight="1" x14ac:dyDescent="0.2">
      <c r="A686" s="90">
        <v>5379</v>
      </c>
      <c r="B686" s="90" t="s">
        <v>1189</v>
      </c>
      <c r="C686" s="90" t="s">
        <v>1190</v>
      </c>
      <c r="D686" s="90" t="s">
        <v>19</v>
      </c>
      <c r="E686" s="90" t="s">
        <v>267</v>
      </c>
      <c r="F686" s="100" t="s">
        <v>29</v>
      </c>
      <c r="G686" s="100">
        <v>676223</v>
      </c>
      <c r="H686" s="100">
        <v>1487899258</v>
      </c>
      <c r="I686" s="91" t="s">
        <v>18</v>
      </c>
      <c r="J686" s="90">
        <v>1016577</v>
      </c>
      <c r="K686" s="91" t="s">
        <v>16</v>
      </c>
      <c r="L686" s="91" t="s">
        <v>17</v>
      </c>
      <c r="M686" s="92">
        <v>23244</v>
      </c>
      <c r="N686" s="92">
        <v>31283</v>
      </c>
      <c r="O686" s="93">
        <v>0.74302336732410579</v>
      </c>
      <c r="P686" s="101">
        <f t="shared" si="110"/>
        <v>23244</v>
      </c>
      <c r="Q686" s="102">
        <f t="shared" si="111"/>
        <v>0</v>
      </c>
      <c r="R686" s="103">
        <f t="shared" si="112"/>
        <v>1.3682491327946609E-3</v>
      </c>
      <c r="S686" s="104">
        <f t="shared" si="113"/>
        <v>0</v>
      </c>
      <c r="T686" s="105">
        <f t="shared" si="114"/>
        <v>218657.16</v>
      </c>
      <c r="U686" s="105">
        <f t="shared" si="115"/>
        <v>327985.74</v>
      </c>
      <c r="V686" s="105">
        <f t="shared" si="116"/>
        <v>0</v>
      </c>
      <c r="W686" s="106">
        <f t="shared" si="117"/>
        <v>546642.9</v>
      </c>
      <c r="X686" s="96"/>
      <c r="Y686" s="107">
        <f t="shared" si="118"/>
        <v>0</v>
      </c>
      <c r="Z686" s="107">
        <f t="shared" si="119"/>
        <v>0</v>
      </c>
      <c r="AA686" s="107">
        <f t="shared" si="120"/>
        <v>0</v>
      </c>
    </row>
    <row r="687" spans="1:27" s="18" customFormat="1" ht="26.1" customHeight="1" x14ac:dyDescent="0.2">
      <c r="A687" s="90">
        <v>5383</v>
      </c>
      <c r="B687" s="90" t="s">
        <v>1191</v>
      </c>
      <c r="C687" s="90" t="s">
        <v>101</v>
      </c>
      <c r="D687" s="90" t="s">
        <v>26</v>
      </c>
      <c r="E687" s="90" t="s">
        <v>29</v>
      </c>
      <c r="F687" s="100" t="s">
        <v>29</v>
      </c>
      <c r="G687" s="100">
        <v>675764</v>
      </c>
      <c r="H687" s="100">
        <v>1679981765</v>
      </c>
      <c r="I687" s="91" t="s">
        <v>18</v>
      </c>
      <c r="J687" s="90">
        <v>1026028</v>
      </c>
      <c r="K687" s="91" t="s">
        <v>24</v>
      </c>
      <c r="L687" s="91" t="s">
        <v>25</v>
      </c>
      <c r="M687" s="92">
        <v>55642</v>
      </c>
      <c r="N687" s="92">
        <v>68954</v>
      </c>
      <c r="O687" s="93">
        <v>0.80694375960785447</v>
      </c>
      <c r="P687" s="101">
        <f t="shared" si="110"/>
        <v>55642</v>
      </c>
      <c r="Q687" s="102">
        <f t="shared" si="111"/>
        <v>4.5197206761296016E-3</v>
      </c>
      <c r="R687" s="103">
        <f t="shared" si="112"/>
        <v>3.275344959858911E-3</v>
      </c>
      <c r="S687" s="104">
        <f t="shared" si="113"/>
        <v>2190279.2400000002</v>
      </c>
      <c r="T687" s="105">
        <f t="shared" si="114"/>
        <v>523426.33</v>
      </c>
      <c r="U687" s="105">
        <f t="shared" si="115"/>
        <v>785139.49</v>
      </c>
      <c r="V687" s="105">
        <f t="shared" si="116"/>
        <v>795470.84</v>
      </c>
      <c r="W687" s="106">
        <f t="shared" si="117"/>
        <v>4294315.9000000004</v>
      </c>
      <c r="X687" s="96"/>
      <c r="Y687" s="107">
        <f t="shared" si="118"/>
        <v>1075227.99</v>
      </c>
      <c r="Z687" s="107">
        <f t="shared" si="119"/>
        <v>1075227.99</v>
      </c>
      <c r="AA687" s="107">
        <f t="shared" si="120"/>
        <v>2150455.98</v>
      </c>
    </row>
    <row r="688" spans="1:27" s="18" customFormat="1" ht="26.1" customHeight="1" x14ac:dyDescent="0.2">
      <c r="A688" s="90">
        <v>5386</v>
      </c>
      <c r="B688" s="90" t="s">
        <v>1192</v>
      </c>
      <c r="C688" s="90" t="s">
        <v>95</v>
      </c>
      <c r="D688" s="90" t="s">
        <v>26</v>
      </c>
      <c r="E688" s="90" t="s">
        <v>281</v>
      </c>
      <c r="F688" s="100" t="s">
        <v>1547</v>
      </c>
      <c r="G688" s="100">
        <v>676049</v>
      </c>
      <c r="H688" s="100">
        <v>1093176968</v>
      </c>
      <c r="I688" s="91" t="s">
        <v>18</v>
      </c>
      <c r="J688" s="90">
        <v>1028842</v>
      </c>
      <c r="K688" s="91" t="s">
        <v>24</v>
      </c>
      <c r="L688" s="91" t="s">
        <v>25</v>
      </c>
      <c r="M688" s="92">
        <v>12315</v>
      </c>
      <c r="N688" s="92">
        <v>22065</v>
      </c>
      <c r="O688" s="93">
        <v>0.55812372535690002</v>
      </c>
      <c r="P688" s="101">
        <f t="shared" si="110"/>
        <v>12315</v>
      </c>
      <c r="Q688" s="102">
        <f t="shared" si="111"/>
        <v>1.0003299688461243E-3</v>
      </c>
      <c r="R688" s="103">
        <f t="shared" si="112"/>
        <v>7.2491774524033087E-4</v>
      </c>
      <c r="S688" s="104">
        <f t="shared" si="113"/>
        <v>484764.9</v>
      </c>
      <c r="T688" s="105">
        <f t="shared" si="114"/>
        <v>115847.66</v>
      </c>
      <c r="U688" s="105">
        <f t="shared" si="115"/>
        <v>173771.48</v>
      </c>
      <c r="V688" s="105">
        <f t="shared" si="116"/>
        <v>176058.07</v>
      </c>
      <c r="W688" s="106">
        <f t="shared" si="117"/>
        <v>950442.1100000001</v>
      </c>
      <c r="X688" s="96"/>
      <c r="Y688" s="107">
        <f t="shared" si="118"/>
        <v>237975.5</v>
      </c>
      <c r="Z688" s="107">
        <f t="shared" si="119"/>
        <v>237975.5</v>
      </c>
      <c r="AA688" s="107">
        <f t="shared" si="120"/>
        <v>475951</v>
      </c>
    </row>
    <row r="689" spans="1:27" s="18" customFormat="1" ht="26.1" customHeight="1" x14ac:dyDescent="0.2">
      <c r="A689" s="90">
        <v>5387</v>
      </c>
      <c r="B689" s="90" t="s">
        <v>1193</v>
      </c>
      <c r="C689" s="90" t="s">
        <v>101</v>
      </c>
      <c r="D689" s="90" t="s">
        <v>26</v>
      </c>
      <c r="E689" s="90" t="s">
        <v>37</v>
      </c>
      <c r="F689" s="100" t="s">
        <v>37</v>
      </c>
      <c r="G689" s="100">
        <v>675759</v>
      </c>
      <c r="H689" s="100">
        <v>1033784798</v>
      </c>
      <c r="I689" s="91" t="s">
        <v>18</v>
      </c>
      <c r="J689" s="90">
        <v>1027383</v>
      </c>
      <c r="K689" s="91" t="s">
        <v>16</v>
      </c>
      <c r="L689" s="91" t="s">
        <v>17</v>
      </c>
      <c r="M689" s="92">
        <v>7780</v>
      </c>
      <c r="N689" s="92">
        <v>29696</v>
      </c>
      <c r="O689" s="93">
        <v>0.26198814655172414</v>
      </c>
      <c r="P689" s="101">
        <f t="shared" si="110"/>
        <v>7780.0000000000009</v>
      </c>
      <c r="Q689" s="102">
        <f t="shared" si="111"/>
        <v>6.3195835628281343E-4</v>
      </c>
      <c r="R689" s="103">
        <f t="shared" si="112"/>
        <v>4.5796671197480916E-4</v>
      </c>
      <c r="S689" s="104">
        <f t="shared" si="113"/>
        <v>306250.18</v>
      </c>
      <c r="T689" s="105">
        <f t="shared" si="114"/>
        <v>73186.740000000005</v>
      </c>
      <c r="U689" s="105">
        <f t="shared" si="115"/>
        <v>109780.12</v>
      </c>
      <c r="V689" s="105">
        <f t="shared" si="116"/>
        <v>111224.67</v>
      </c>
      <c r="W689" s="106">
        <f t="shared" si="117"/>
        <v>600441.71</v>
      </c>
      <c r="X689" s="96"/>
      <c r="Y689" s="107">
        <f t="shared" si="118"/>
        <v>150341</v>
      </c>
      <c r="Z689" s="107">
        <f t="shared" si="119"/>
        <v>150341</v>
      </c>
      <c r="AA689" s="107">
        <f t="shared" si="120"/>
        <v>300682</v>
      </c>
    </row>
    <row r="690" spans="1:27" s="18" customFormat="1" ht="26.1" customHeight="1" x14ac:dyDescent="0.2">
      <c r="A690" s="90">
        <v>5388</v>
      </c>
      <c r="B690" s="90" t="s">
        <v>1194</v>
      </c>
      <c r="C690" s="84" t="s">
        <v>485</v>
      </c>
      <c r="D690" s="84" t="s">
        <v>26</v>
      </c>
      <c r="E690" s="90" t="s">
        <v>37</v>
      </c>
      <c r="F690" s="100" t="s">
        <v>37</v>
      </c>
      <c r="G690" s="100">
        <v>675779</v>
      </c>
      <c r="H690" s="100">
        <v>1558966317</v>
      </c>
      <c r="I690" s="91" t="s">
        <v>46</v>
      </c>
      <c r="J690" s="90">
        <v>1004880</v>
      </c>
      <c r="K690" s="91">
        <v>43831</v>
      </c>
      <c r="L690" s="91">
        <v>44074</v>
      </c>
      <c r="M690" s="92">
        <v>28588</v>
      </c>
      <c r="N690" s="92">
        <v>33522</v>
      </c>
      <c r="O690" s="93">
        <v>0.85281307797864092</v>
      </c>
      <c r="P690" s="101">
        <f t="shared" si="110"/>
        <v>42940.823045267491</v>
      </c>
      <c r="Q690" s="102">
        <f t="shared" si="111"/>
        <v>3.4880221014290998E-3</v>
      </c>
      <c r="R690" s="103">
        <f t="shared" si="112"/>
        <v>2.5276950564952776E-3</v>
      </c>
      <c r="S690" s="104">
        <f t="shared" si="113"/>
        <v>1690312.95</v>
      </c>
      <c r="T690" s="105">
        <f t="shared" si="114"/>
        <v>403945.89</v>
      </c>
      <c r="U690" s="105">
        <f t="shared" si="115"/>
        <v>605918.84</v>
      </c>
      <c r="V690" s="105">
        <f t="shared" si="116"/>
        <v>613891.89</v>
      </c>
      <c r="W690" s="106">
        <f t="shared" si="117"/>
        <v>3314069.57</v>
      </c>
      <c r="X690" s="96"/>
      <c r="Y690" s="107">
        <f t="shared" si="118"/>
        <v>829789.99</v>
      </c>
      <c r="Z690" s="107">
        <f t="shared" si="119"/>
        <v>829789.99</v>
      </c>
      <c r="AA690" s="107">
        <f t="shared" si="120"/>
        <v>1659579.98</v>
      </c>
    </row>
    <row r="691" spans="1:27" s="18" customFormat="1" ht="26.1" customHeight="1" x14ac:dyDescent="0.2">
      <c r="A691" s="90">
        <v>5389</v>
      </c>
      <c r="B691" s="90" t="s">
        <v>1195</v>
      </c>
      <c r="C691" s="90" t="s">
        <v>1196</v>
      </c>
      <c r="D691" s="90" t="s">
        <v>19</v>
      </c>
      <c r="E691" s="90" t="s">
        <v>1197</v>
      </c>
      <c r="F691" s="100" t="s">
        <v>39</v>
      </c>
      <c r="G691" s="100">
        <v>675796</v>
      </c>
      <c r="H691" s="100">
        <v>1104085422</v>
      </c>
      <c r="I691" s="91" t="s">
        <v>18</v>
      </c>
      <c r="J691" s="90">
        <v>1016157</v>
      </c>
      <c r="K691" s="91" t="s">
        <v>16</v>
      </c>
      <c r="L691" s="91" t="s">
        <v>17</v>
      </c>
      <c r="M691" s="92">
        <v>11985</v>
      </c>
      <c r="N691" s="92">
        <v>17804</v>
      </c>
      <c r="O691" s="93">
        <v>0.67316333408222873</v>
      </c>
      <c r="P691" s="101">
        <f t="shared" si="110"/>
        <v>11985</v>
      </c>
      <c r="Q691" s="102">
        <f t="shared" si="111"/>
        <v>0</v>
      </c>
      <c r="R691" s="103">
        <f t="shared" si="112"/>
        <v>7.0549242198175927E-4</v>
      </c>
      <c r="S691" s="104">
        <f t="shared" si="113"/>
        <v>0</v>
      </c>
      <c r="T691" s="105">
        <f t="shared" si="114"/>
        <v>112743.33</v>
      </c>
      <c r="U691" s="105">
        <f t="shared" si="115"/>
        <v>169115</v>
      </c>
      <c r="V691" s="105">
        <f t="shared" si="116"/>
        <v>0</v>
      </c>
      <c r="W691" s="106">
        <f t="shared" si="117"/>
        <v>281858.33</v>
      </c>
      <c r="X691" s="96"/>
      <c r="Y691" s="107">
        <f t="shared" si="118"/>
        <v>0</v>
      </c>
      <c r="Z691" s="107">
        <f t="shared" si="119"/>
        <v>0</v>
      </c>
      <c r="AA691" s="107">
        <f t="shared" si="120"/>
        <v>0</v>
      </c>
    </row>
    <row r="692" spans="1:27" s="18" customFormat="1" ht="26.1" customHeight="1" x14ac:dyDescent="0.2">
      <c r="A692" s="90">
        <v>5390</v>
      </c>
      <c r="B692" s="90" t="s">
        <v>1198</v>
      </c>
      <c r="C692" s="90" t="s">
        <v>545</v>
      </c>
      <c r="D692" s="90" t="s">
        <v>26</v>
      </c>
      <c r="E692" s="90" t="s">
        <v>59</v>
      </c>
      <c r="F692" s="100" t="s">
        <v>1547</v>
      </c>
      <c r="G692" s="100">
        <v>676005</v>
      </c>
      <c r="H692" s="100">
        <v>1770970543</v>
      </c>
      <c r="I692" s="91" t="s">
        <v>18</v>
      </c>
      <c r="J692" s="90">
        <v>1028701</v>
      </c>
      <c r="K692" s="91" t="s">
        <v>52</v>
      </c>
      <c r="L692" s="91" t="s">
        <v>53</v>
      </c>
      <c r="M692" s="92">
        <v>20875</v>
      </c>
      <c r="N692" s="92">
        <v>34891</v>
      </c>
      <c r="O692" s="93">
        <v>0.59829182310624518</v>
      </c>
      <c r="P692" s="101">
        <f t="shared" si="110"/>
        <v>20875</v>
      </c>
      <c r="Q692" s="102">
        <f t="shared" si="111"/>
        <v>1.6956466179182171E-3</v>
      </c>
      <c r="R692" s="103">
        <f t="shared" si="112"/>
        <v>1.2287988576444909E-3</v>
      </c>
      <c r="S692" s="104">
        <f t="shared" si="113"/>
        <v>821718.83</v>
      </c>
      <c r="T692" s="105">
        <f t="shared" si="114"/>
        <v>196371.89</v>
      </c>
      <c r="U692" s="105">
        <f t="shared" si="115"/>
        <v>294557.83</v>
      </c>
      <c r="V692" s="105">
        <f t="shared" si="116"/>
        <v>298433.8</v>
      </c>
      <c r="W692" s="106">
        <f t="shared" si="117"/>
        <v>1611082.35</v>
      </c>
      <c r="X692" s="96"/>
      <c r="Y692" s="107">
        <f t="shared" si="118"/>
        <v>403389.24</v>
      </c>
      <c r="Z692" s="107">
        <f t="shared" si="119"/>
        <v>403389.24</v>
      </c>
      <c r="AA692" s="107">
        <f t="shared" si="120"/>
        <v>806778.48</v>
      </c>
    </row>
    <row r="693" spans="1:27" s="18" customFormat="1" ht="26.1" customHeight="1" x14ac:dyDescent="0.2">
      <c r="A693" s="90">
        <v>5391</v>
      </c>
      <c r="B693" s="90" t="s">
        <v>1199</v>
      </c>
      <c r="C693" s="90" t="s">
        <v>485</v>
      </c>
      <c r="D693" s="90" t="s">
        <v>26</v>
      </c>
      <c r="E693" s="90" t="s">
        <v>1075</v>
      </c>
      <c r="F693" s="100" t="s">
        <v>63</v>
      </c>
      <c r="G693" s="100">
        <v>675850</v>
      </c>
      <c r="H693" s="100">
        <v>1538627278</v>
      </c>
      <c r="I693" s="91" t="s">
        <v>18</v>
      </c>
      <c r="J693" s="90">
        <v>1030499</v>
      </c>
      <c r="K693" s="91" t="s">
        <v>16</v>
      </c>
      <c r="L693" s="91" t="s">
        <v>30</v>
      </c>
      <c r="M693" s="92">
        <v>4312</v>
      </c>
      <c r="N693" s="92">
        <v>6776</v>
      </c>
      <c r="O693" s="93">
        <v>0.63636363636363635</v>
      </c>
      <c r="P693" s="101">
        <f t="shared" si="110"/>
        <v>17487.555555555555</v>
      </c>
      <c r="Q693" s="102">
        <f t="shared" si="111"/>
        <v>1.4204893141765128E-3</v>
      </c>
      <c r="R693" s="103">
        <f t="shared" si="112"/>
        <v>1.0293982414208975E-3</v>
      </c>
      <c r="S693" s="104">
        <f t="shared" si="113"/>
        <v>688376.22</v>
      </c>
      <c r="T693" s="105">
        <f t="shared" si="114"/>
        <v>164506.07</v>
      </c>
      <c r="U693" s="105">
        <f t="shared" si="115"/>
        <v>246759.11</v>
      </c>
      <c r="V693" s="105">
        <f t="shared" si="116"/>
        <v>250006.12</v>
      </c>
      <c r="W693" s="106">
        <f t="shared" si="117"/>
        <v>1349647.52</v>
      </c>
      <c r="X693" s="96"/>
      <c r="Y693" s="107">
        <f t="shared" si="118"/>
        <v>337930.15</v>
      </c>
      <c r="Z693" s="107">
        <f t="shared" si="119"/>
        <v>337930.15</v>
      </c>
      <c r="AA693" s="107">
        <f t="shared" si="120"/>
        <v>675860.3</v>
      </c>
    </row>
    <row r="694" spans="1:27" s="18" customFormat="1" ht="26.1" customHeight="1" x14ac:dyDescent="0.2">
      <c r="A694" s="90">
        <v>5392</v>
      </c>
      <c r="B694" s="90" t="s">
        <v>1200</v>
      </c>
      <c r="C694" s="84" t="s">
        <v>211</v>
      </c>
      <c r="D694" s="84" t="s">
        <v>26</v>
      </c>
      <c r="E694" s="90" t="s">
        <v>39</v>
      </c>
      <c r="F694" s="100" t="s">
        <v>39</v>
      </c>
      <c r="G694" s="100">
        <v>675606</v>
      </c>
      <c r="H694" s="100">
        <v>1477517720</v>
      </c>
      <c r="I694" s="91" t="s">
        <v>18</v>
      </c>
      <c r="J694" s="90">
        <v>1027695</v>
      </c>
      <c r="K694" s="91" t="s">
        <v>16</v>
      </c>
      <c r="L694" s="91" t="s">
        <v>17</v>
      </c>
      <c r="M694" s="92">
        <v>22901</v>
      </c>
      <c r="N694" s="92">
        <v>31637</v>
      </c>
      <c r="O694" s="93">
        <v>0.72386762335240384</v>
      </c>
      <c r="P694" s="101">
        <f t="shared" si="110"/>
        <v>22901</v>
      </c>
      <c r="Q694" s="102">
        <f t="shared" si="111"/>
        <v>1.8602157220093457E-3</v>
      </c>
      <c r="R694" s="103">
        <f t="shared" si="112"/>
        <v>1.3480585695289334E-3</v>
      </c>
      <c r="S694" s="104">
        <f t="shared" si="113"/>
        <v>901469.84</v>
      </c>
      <c r="T694" s="105">
        <f t="shared" si="114"/>
        <v>215430.54</v>
      </c>
      <c r="U694" s="105">
        <f t="shared" si="115"/>
        <v>323145.82</v>
      </c>
      <c r="V694" s="105">
        <f t="shared" si="116"/>
        <v>327397.96999999997</v>
      </c>
      <c r="W694" s="106">
        <f t="shared" si="117"/>
        <v>1767444.17</v>
      </c>
      <c r="X694" s="96"/>
      <c r="Y694" s="107">
        <f t="shared" si="118"/>
        <v>442539.74</v>
      </c>
      <c r="Z694" s="107">
        <f t="shared" si="119"/>
        <v>442539.74</v>
      </c>
      <c r="AA694" s="107">
        <f t="shared" si="120"/>
        <v>885079.48</v>
      </c>
    </row>
    <row r="695" spans="1:27" s="18" customFormat="1" ht="26.1" customHeight="1" x14ac:dyDescent="0.2">
      <c r="A695" s="90">
        <v>5393</v>
      </c>
      <c r="B695" s="90" t="s">
        <v>1201</v>
      </c>
      <c r="C695" s="90" t="s">
        <v>1202</v>
      </c>
      <c r="D695" s="90" t="s">
        <v>26</v>
      </c>
      <c r="E695" s="90" t="s">
        <v>307</v>
      </c>
      <c r="F695" s="100" t="s">
        <v>1546</v>
      </c>
      <c r="G695" s="100">
        <v>675887</v>
      </c>
      <c r="H695" s="100">
        <v>1710306253</v>
      </c>
      <c r="I695" s="91" t="s">
        <v>18</v>
      </c>
      <c r="J695" s="90">
        <v>1025841</v>
      </c>
      <c r="K695" s="91" t="s">
        <v>16</v>
      </c>
      <c r="L695" s="91" t="s">
        <v>17</v>
      </c>
      <c r="M695" s="92">
        <v>7589</v>
      </c>
      <c r="N695" s="92">
        <v>19510</v>
      </c>
      <c r="O695" s="93">
        <v>0.38898001025115325</v>
      </c>
      <c r="P695" s="101">
        <f t="shared" si="110"/>
        <v>7589</v>
      </c>
      <c r="Q695" s="102">
        <f t="shared" si="111"/>
        <v>6.1644369740748977E-4</v>
      </c>
      <c r="R695" s="103">
        <f t="shared" si="112"/>
        <v>4.4672357033121156E-4</v>
      </c>
      <c r="S695" s="104">
        <f t="shared" si="113"/>
        <v>298731.7</v>
      </c>
      <c r="T695" s="105">
        <f t="shared" si="114"/>
        <v>71390</v>
      </c>
      <c r="U695" s="105">
        <f t="shared" si="115"/>
        <v>107085</v>
      </c>
      <c r="V695" s="105">
        <f t="shared" si="116"/>
        <v>108494.09</v>
      </c>
      <c r="W695" s="106">
        <f t="shared" si="117"/>
        <v>585700.79</v>
      </c>
      <c r="X695" s="96"/>
      <c r="Y695" s="107">
        <f t="shared" si="118"/>
        <v>146650.10999999999</v>
      </c>
      <c r="Z695" s="107">
        <f t="shared" si="119"/>
        <v>146650.10999999999</v>
      </c>
      <c r="AA695" s="107">
        <f t="shared" si="120"/>
        <v>293300.21999999997</v>
      </c>
    </row>
    <row r="696" spans="1:27" s="18" customFormat="1" ht="26.1" customHeight="1" x14ac:dyDescent="0.2">
      <c r="A696" s="90">
        <v>5394</v>
      </c>
      <c r="B696" s="90" t="s">
        <v>1203</v>
      </c>
      <c r="C696" s="90" t="s">
        <v>1204</v>
      </c>
      <c r="D696" s="90" t="s">
        <v>26</v>
      </c>
      <c r="E696" s="90" t="s">
        <v>1205</v>
      </c>
      <c r="F696" s="100" t="s">
        <v>110</v>
      </c>
      <c r="G696" s="100">
        <v>675798</v>
      </c>
      <c r="H696" s="100">
        <v>1598156341</v>
      </c>
      <c r="I696" s="91" t="s">
        <v>18</v>
      </c>
      <c r="J696" s="90">
        <v>1026727</v>
      </c>
      <c r="K696" s="91" t="s">
        <v>16</v>
      </c>
      <c r="L696" s="91" t="s">
        <v>17</v>
      </c>
      <c r="M696" s="92">
        <v>17456</v>
      </c>
      <c r="N696" s="92">
        <v>32452</v>
      </c>
      <c r="O696" s="93">
        <v>0.53790213238013063</v>
      </c>
      <c r="P696" s="101">
        <f t="shared" si="110"/>
        <v>17456</v>
      </c>
      <c r="Q696" s="102">
        <f t="shared" si="111"/>
        <v>1.4179261011918753E-3</v>
      </c>
      <c r="R696" s="103">
        <f t="shared" si="112"/>
        <v>1.0275407357625023E-3</v>
      </c>
      <c r="S696" s="104">
        <f t="shared" si="113"/>
        <v>687134.08</v>
      </c>
      <c r="T696" s="105">
        <f t="shared" si="114"/>
        <v>164209.23000000001</v>
      </c>
      <c r="U696" s="105">
        <f t="shared" si="115"/>
        <v>246313.84</v>
      </c>
      <c r="V696" s="105">
        <f t="shared" si="116"/>
        <v>249554.99</v>
      </c>
      <c r="W696" s="106">
        <f t="shared" si="117"/>
        <v>1347212.14</v>
      </c>
      <c r="X696" s="96"/>
      <c r="Y696" s="107">
        <f t="shared" si="118"/>
        <v>337320.37</v>
      </c>
      <c r="Z696" s="107">
        <f t="shared" si="119"/>
        <v>337320.37</v>
      </c>
      <c r="AA696" s="107">
        <f t="shared" si="120"/>
        <v>674640.74</v>
      </c>
    </row>
    <row r="697" spans="1:27" s="18" customFormat="1" ht="26.1" customHeight="1" x14ac:dyDescent="0.2">
      <c r="A697" s="90">
        <v>5395</v>
      </c>
      <c r="B697" s="90" t="s">
        <v>1206</v>
      </c>
      <c r="C697" s="90" t="s">
        <v>44</v>
      </c>
      <c r="D697" s="90" t="s">
        <v>26</v>
      </c>
      <c r="E697" s="90" t="s">
        <v>15</v>
      </c>
      <c r="F697" s="100" t="s">
        <v>1546</v>
      </c>
      <c r="G697" s="100">
        <v>675797</v>
      </c>
      <c r="H697" s="100">
        <v>1245875848</v>
      </c>
      <c r="I697" s="91" t="s">
        <v>18</v>
      </c>
      <c r="J697" s="90">
        <v>1031090</v>
      </c>
      <c r="K697" s="91" t="s">
        <v>166</v>
      </c>
      <c r="L697" s="91" t="s">
        <v>25</v>
      </c>
      <c r="M697" s="92">
        <v>2035</v>
      </c>
      <c r="N697" s="92">
        <v>4066</v>
      </c>
      <c r="O697" s="93">
        <v>0.50049188391539601</v>
      </c>
      <c r="P697" s="101">
        <f t="shared" si="110"/>
        <v>8162.3626373626366</v>
      </c>
      <c r="Q697" s="102">
        <f t="shared" si="111"/>
        <v>6.6301713055166346E-4</v>
      </c>
      <c r="R697" s="103">
        <f t="shared" si="112"/>
        <v>4.8047434177107937E-4</v>
      </c>
      <c r="S697" s="104">
        <f t="shared" si="113"/>
        <v>321301.42</v>
      </c>
      <c r="T697" s="105">
        <f t="shared" si="114"/>
        <v>76783.64</v>
      </c>
      <c r="U697" s="105">
        <f t="shared" si="115"/>
        <v>115175.47</v>
      </c>
      <c r="V697" s="105">
        <f t="shared" si="116"/>
        <v>116691.01</v>
      </c>
      <c r="W697" s="106">
        <f t="shared" si="117"/>
        <v>629951.54</v>
      </c>
      <c r="X697" s="96"/>
      <c r="Y697" s="107">
        <f t="shared" si="118"/>
        <v>157729.79</v>
      </c>
      <c r="Z697" s="107">
        <f t="shared" si="119"/>
        <v>157729.79</v>
      </c>
      <c r="AA697" s="107">
        <f t="shared" si="120"/>
        <v>315459.58</v>
      </c>
    </row>
    <row r="698" spans="1:27" s="18" customFormat="1" ht="26.1" customHeight="1" x14ac:dyDescent="0.2">
      <c r="A698" s="90">
        <v>5396</v>
      </c>
      <c r="B698" s="90" t="s">
        <v>1207</v>
      </c>
      <c r="C698" s="90" t="s">
        <v>1202</v>
      </c>
      <c r="D698" s="90" t="s">
        <v>26</v>
      </c>
      <c r="E698" s="90" t="s">
        <v>1208</v>
      </c>
      <c r="F698" s="100" t="s">
        <v>1546</v>
      </c>
      <c r="G698" s="100">
        <v>675885</v>
      </c>
      <c r="H698" s="100">
        <v>1548687171</v>
      </c>
      <c r="I698" s="91" t="s">
        <v>18</v>
      </c>
      <c r="J698" s="90">
        <v>1025829</v>
      </c>
      <c r="K698" s="91" t="s">
        <v>16</v>
      </c>
      <c r="L698" s="91" t="s">
        <v>17</v>
      </c>
      <c r="M698" s="92">
        <v>12966</v>
      </c>
      <c r="N698" s="92">
        <v>26493</v>
      </c>
      <c r="O698" s="93">
        <v>0.48941229758804211</v>
      </c>
      <c r="P698" s="101">
        <f t="shared" si="110"/>
        <v>12966</v>
      </c>
      <c r="Q698" s="102">
        <f t="shared" si="111"/>
        <v>1.0532097747510229E-3</v>
      </c>
      <c r="R698" s="103">
        <f t="shared" si="112"/>
        <v>7.6323861021405839E-4</v>
      </c>
      <c r="S698" s="104">
        <f t="shared" si="113"/>
        <v>510390.72</v>
      </c>
      <c r="T698" s="105">
        <f t="shared" si="114"/>
        <v>121971.64</v>
      </c>
      <c r="U698" s="105">
        <f t="shared" si="115"/>
        <v>182957.45</v>
      </c>
      <c r="V698" s="105">
        <f t="shared" si="116"/>
        <v>185364.92</v>
      </c>
      <c r="W698" s="106">
        <f t="shared" si="117"/>
        <v>1000684.7300000001</v>
      </c>
      <c r="X698" s="96"/>
      <c r="Y698" s="107">
        <f t="shared" si="118"/>
        <v>250555.45</v>
      </c>
      <c r="Z698" s="107">
        <f t="shared" si="119"/>
        <v>250555.45</v>
      </c>
      <c r="AA698" s="107">
        <f t="shared" si="120"/>
        <v>501110.9</v>
      </c>
    </row>
    <row r="699" spans="1:27" s="18" customFormat="1" ht="26.1" customHeight="1" x14ac:dyDescent="0.2">
      <c r="A699" s="90">
        <v>5397</v>
      </c>
      <c r="B699" s="90" t="s">
        <v>1209</v>
      </c>
      <c r="C699" s="90" t="s">
        <v>149</v>
      </c>
      <c r="D699" s="90" t="s">
        <v>26</v>
      </c>
      <c r="E699" s="90" t="s">
        <v>56</v>
      </c>
      <c r="F699" s="100" t="s">
        <v>1546</v>
      </c>
      <c r="G699" s="100">
        <v>675799</v>
      </c>
      <c r="H699" s="100">
        <v>1154608461</v>
      </c>
      <c r="I699" s="91" t="s">
        <v>18</v>
      </c>
      <c r="J699" s="90">
        <v>1026702</v>
      </c>
      <c r="K699" s="91" t="s">
        <v>16</v>
      </c>
      <c r="L699" s="91" t="s">
        <v>17</v>
      </c>
      <c r="M699" s="92">
        <v>14994</v>
      </c>
      <c r="N699" s="92">
        <v>34524</v>
      </c>
      <c r="O699" s="93">
        <v>0.43430656934306572</v>
      </c>
      <c r="P699" s="101">
        <f t="shared" si="110"/>
        <v>14994</v>
      </c>
      <c r="Q699" s="102">
        <f t="shared" si="111"/>
        <v>1.2179413360031495E-3</v>
      </c>
      <c r="R699" s="103">
        <f t="shared" si="112"/>
        <v>8.8261605133037107E-4</v>
      </c>
      <c r="S699" s="104">
        <f t="shared" si="113"/>
        <v>590220.46</v>
      </c>
      <c r="T699" s="105">
        <f t="shared" si="114"/>
        <v>141049.10999999999</v>
      </c>
      <c r="U699" s="105">
        <f t="shared" si="115"/>
        <v>211573.66</v>
      </c>
      <c r="V699" s="105">
        <f t="shared" si="116"/>
        <v>214357.68</v>
      </c>
      <c r="W699" s="106">
        <f t="shared" si="117"/>
        <v>1157200.9099999999</v>
      </c>
      <c r="X699" s="96"/>
      <c r="Y699" s="107">
        <f t="shared" si="118"/>
        <v>289744.59000000003</v>
      </c>
      <c r="Z699" s="107">
        <f t="shared" si="119"/>
        <v>289744.59000000003</v>
      </c>
      <c r="AA699" s="107">
        <f t="shared" si="120"/>
        <v>579489.18000000005</v>
      </c>
    </row>
    <row r="700" spans="1:27" s="18" customFormat="1" ht="26.1" customHeight="1" x14ac:dyDescent="0.2">
      <c r="A700" s="90">
        <v>5398</v>
      </c>
      <c r="B700" s="90" t="s">
        <v>1210</v>
      </c>
      <c r="C700" s="90" t="s">
        <v>51</v>
      </c>
      <c r="D700" s="90" t="s">
        <v>26</v>
      </c>
      <c r="E700" s="90" t="s">
        <v>494</v>
      </c>
      <c r="F700" s="100" t="s">
        <v>63</v>
      </c>
      <c r="G700" s="100">
        <v>675815</v>
      </c>
      <c r="H700" s="100">
        <v>1841254174</v>
      </c>
      <c r="I700" s="91" t="s">
        <v>18</v>
      </c>
      <c r="J700" s="90">
        <v>1026483</v>
      </c>
      <c r="K700" s="91" t="s">
        <v>52</v>
      </c>
      <c r="L700" s="91" t="s">
        <v>53</v>
      </c>
      <c r="M700" s="92">
        <v>19629</v>
      </c>
      <c r="N700" s="92">
        <v>31071</v>
      </c>
      <c r="O700" s="93">
        <v>0.63174664478130738</v>
      </c>
      <c r="P700" s="101">
        <f t="shared" si="110"/>
        <v>19629</v>
      </c>
      <c r="Q700" s="102">
        <f t="shared" si="111"/>
        <v>1.594435806616368E-3</v>
      </c>
      <c r="R700" s="103">
        <f t="shared" si="112"/>
        <v>1.1554535461893993E-3</v>
      </c>
      <c r="S700" s="104">
        <f t="shared" si="113"/>
        <v>772671.56</v>
      </c>
      <c r="T700" s="105">
        <f t="shared" si="114"/>
        <v>184650.72</v>
      </c>
      <c r="U700" s="105">
        <f t="shared" si="115"/>
        <v>276976.08</v>
      </c>
      <c r="V700" s="105">
        <f t="shared" si="116"/>
        <v>280620.7</v>
      </c>
      <c r="W700" s="106">
        <f t="shared" si="117"/>
        <v>1514919.06</v>
      </c>
      <c r="X700" s="96"/>
      <c r="Y700" s="107">
        <f t="shared" si="118"/>
        <v>379311.5</v>
      </c>
      <c r="Z700" s="107">
        <f t="shared" si="119"/>
        <v>379311.5</v>
      </c>
      <c r="AA700" s="107">
        <f t="shared" si="120"/>
        <v>758623</v>
      </c>
    </row>
    <row r="701" spans="1:27" s="18" customFormat="1" ht="26.1" customHeight="1" x14ac:dyDescent="0.2">
      <c r="A701" s="90">
        <v>5399</v>
      </c>
      <c r="B701" s="90" t="s">
        <v>1211</v>
      </c>
      <c r="C701" s="89" t="s">
        <v>1590</v>
      </c>
      <c r="D701" s="89" t="s">
        <v>19</v>
      </c>
      <c r="E701" s="90" t="s">
        <v>508</v>
      </c>
      <c r="F701" s="100" t="s">
        <v>21</v>
      </c>
      <c r="G701" s="100">
        <v>675811</v>
      </c>
      <c r="H701" s="100">
        <v>1770815524</v>
      </c>
      <c r="I701" s="91" t="s">
        <v>18</v>
      </c>
      <c r="J701" s="90">
        <v>1018132</v>
      </c>
      <c r="K701" s="91" t="s">
        <v>389</v>
      </c>
      <c r="L701" s="91" t="s">
        <v>17</v>
      </c>
      <c r="M701" s="92">
        <v>5619</v>
      </c>
      <c r="N701" s="92">
        <v>7909</v>
      </c>
      <c r="O701" s="93">
        <v>0.71045644202806923</v>
      </c>
      <c r="P701" s="101">
        <f t="shared" si="110"/>
        <v>16949.876033057852</v>
      </c>
      <c r="Q701" s="102">
        <f t="shared" si="111"/>
        <v>0</v>
      </c>
      <c r="R701" s="103">
        <f t="shared" si="112"/>
        <v>9.9774794283292089E-4</v>
      </c>
      <c r="S701" s="104">
        <f t="shared" si="113"/>
        <v>0</v>
      </c>
      <c r="T701" s="105">
        <f t="shared" si="114"/>
        <v>159448.1</v>
      </c>
      <c r="U701" s="105">
        <f t="shared" si="115"/>
        <v>239172.15</v>
      </c>
      <c r="V701" s="105">
        <f t="shared" si="116"/>
        <v>0</v>
      </c>
      <c r="W701" s="106">
        <f t="shared" si="117"/>
        <v>398620.25</v>
      </c>
      <c r="X701" s="96"/>
      <c r="Y701" s="107">
        <f t="shared" si="118"/>
        <v>0</v>
      </c>
      <c r="Z701" s="107">
        <f t="shared" si="119"/>
        <v>0</v>
      </c>
      <c r="AA701" s="107">
        <f t="shared" si="120"/>
        <v>0</v>
      </c>
    </row>
    <row r="702" spans="1:27" s="18" customFormat="1" ht="26.1" customHeight="1" x14ac:dyDescent="0.2">
      <c r="A702" s="90">
        <v>5400</v>
      </c>
      <c r="B702" s="90" t="s">
        <v>1212</v>
      </c>
      <c r="C702" s="90" t="s">
        <v>101</v>
      </c>
      <c r="D702" s="90" t="s">
        <v>26</v>
      </c>
      <c r="E702" s="90" t="s">
        <v>29</v>
      </c>
      <c r="F702" s="100" t="s">
        <v>29</v>
      </c>
      <c r="G702" s="100">
        <v>675819</v>
      </c>
      <c r="H702" s="100">
        <v>1972585271</v>
      </c>
      <c r="I702" s="91" t="s">
        <v>46</v>
      </c>
      <c r="J702" s="90">
        <v>1029352</v>
      </c>
      <c r="K702" s="91">
        <v>43709</v>
      </c>
      <c r="L702" s="91">
        <v>44074</v>
      </c>
      <c r="M702" s="92">
        <v>22054</v>
      </c>
      <c r="N702" s="92">
        <v>36210</v>
      </c>
      <c r="O702" s="93">
        <v>0.60905827119580225</v>
      </c>
      <c r="P702" s="101">
        <f t="shared" si="110"/>
        <v>22054</v>
      </c>
      <c r="Q702" s="102">
        <f t="shared" si="111"/>
        <v>1.791415114326628E-3</v>
      </c>
      <c r="R702" s="103">
        <f t="shared" si="112"/>
        <v>1.2982002398319332E-3</v>
      </c>
      <c r="S702" s="104">
        <f t="shared" si="113"/>
        <v>868128.72</v>
      </c>
      <c r="T702" s="105">
        <f t="shared" si="114"/>
        <v>207462.78</v>
      </c>
      <c r="U702" s="105">
        <f t="shared" si="115"/>
        <v>311194.18</v>
      </c>
      <c r="V702" s="105">
        <f t="shared" si="116"/>
        <v>315289.06</v>
      </c>
      <c r="W702" s="106">
        <f t="shared" si="117"/>
        <v>1702074.74</v>
      </c>
      <c r="X702" s="96"/>
      <c r="Y702" s="107">
        <f t="shared" si="118"/>
        <v>426172.28</v>
      </c>
      <c r="Z702" s="107">
        <f t="shared" si="119"/>
        <v>426172.28</v>
      </c>
      <c r="AA702" s="107">
        <f t="shared" si="120"/>
        <v>852344.56</v>
      </c>
    </row>
    <row r="703" spans="1:27" s="18" customFormat="1" ht="26.1" customHeight="1" x14ac:dyDescent="0.2">
      <c r="A703" s="90">
        <v>5404</v>
      </c>
      <c r="B703" s="90" t="s">
        <v>1213</v>
      </c>
      <c r="C703" s="90" t="s">
        <v>702</v>
      </c>
      <c r="D703" s="90" t="s">
        <v>26</v>
      </c>
      <c r="E703" s="90" t="s">
        <v>532</v>
      </c>
      <c r="F703" s="100" t="s">
        <v>532</v>
      </c>
      <c r="G703" s="100">
        <v>675831</v>
      </c>
      <c r="H703" s="100">
        <v>1093822033</v>
      </c>
      <c r="I703" s="91" t="s">
        <v>18</v>
      </c>
      <c r="J703" s="90">
        <v>1031051</v>
      </c>
      <c r="K703" s="91" t="s">
        <v>57</v>
      </c>
      <c r="L703" s="91" t="s">
        <v>17</v>
      </c>
      <c r="M703" s="92">
        <v>16774</v>
      </c>
      <c r="N703" s="92">
        <v>23195</v>
      </c>
      <c r="O703" s="93">
        <v>0.72317309765035565</v>
      </c>
      <c r="P703" s="101">
        <f t="shared" si="110"/>
        <v>22344.927007299269</v>
      </c>
      <c r="Q703" s="102">
        <f t="shared" si="111"/>
        <v>1.815046702158392E-3</v>
      </c>
      <c r="R703" s="103">
        <f t="shared" si="112"/>
        <v>1.3153255463817426E-3</v>
      </c>
      <c r="S703" s="104">
        <f t="shared" si="113"/>
        <v>879580.71</v>
      </c>
      <c r="T703" s="105">
        <f t="shared" si="114"/>
        <v>210199.54</v>
      </c>
      <c r="U703" s="105">
        <f t="shared" si="115"/>
        <v>315299.32</v>
      </c>
      <c r="V703" s="105">
        <f t="shared" si="116"/>
        <v>319448.21999999997</v>
      </c>
      <c r="W703" s="106">
        <f t="shared" si="117"/>
        <v>1724527.79</v>
      </c>
      <c r="X703" s="96"/>
      <c r="Y703" s="107">
        <f t="shared" si="118"/>
        <v>431794.17</v>
      </c>
      <c r="Z703" s="107">
        <f t="shared" si="119"/>
        <v>431794.17</v>
      </c>
      <c r="AA703" s="107">
        <f t="shared" si="120"/>
        <v>863588.34</v>
      </c>
    </row>
    <row r="704" spans="1:27" s="18" customFormat="1" ht="26.1" customHeight="1" x14ac:dyDescent="0.2">
      <c r="A704" s="90">
        <v>50680</v>
      </c>
      <c r="B704" s="90" t="s">
        <v>1214</v>
      </c>
      <c r="C704" s="90" t="s">
        <v>76</v>
      </c>
      <c r="D704" s="90" t="s">
        <v>26</v>
      </c>
      <c r="E704" s="90" t="s">
        <v>20</v>
      </c>
      <c r="F704" s="100" t="s">
        <v>20</v>
      </c>
      <c r="G704" s="100">
        <v>675833</v>
      </c>
      <c r="H704" s="100">
        <v>1669589610</v>
      </c>
      <c r="I704" s="90" t="s">
        <v>18</v>
      </c>
      <c r="J704" s="90">
        <v>1031050</v>
      </c>
      <c r="K704" s="91" t="s">
        <v>57</v>
      </c>
      <c r="L704" s="91" t="s">
        <v>25</v>
      </c>
      <c r="M704" s="92">
        <v>9303</v>
      </c>
      <c r="N704" s="92">
        <v>15747</v>
      </c>
      <c r="O704" s="93">
        <v>0.59077919603734041</v>
      </c>
      <c r="P704" s="101">
        <f t="shared" si="110"/>
        <v>22339.440789473683</v>
      </c>
      <c r="Q704" s="102">
        <f t="shared" si="111"/>
        <v>1.8146010644721111E-3</v>
      </c>
      <c r="R704" s="103">
        <f t="shared" si="112"/>
        <v>1.3150026022765034E-3</v>
      </c>
      <c r="S704" s="104">
        <f t="shared" si="113"/>
        <v>879364.75</v>
      </c>
      <c r="T704" s="105">
        <f t="shared" si="114"/>
        <v>210147.94</v>
      </c>
      <c r="U704" s="105">
        <f t="shared" si="115"/>
        <v>315221.90000000002</v>
      </c>
      <c r="V704" s="105">
        <f t="shared" si="116"/>
        <v>319369.78999999998</v>
      </c>
      <c r="W704" s="106">
        <f t="shared" si="117"/>
        <v>1724104.38</v>
      </c>
      <c r="X704" s="96"/>
      <c r="Y704" s="107">
        <f t="shared" si="118"/>
        <v>431688.15</v>
      </c>
      <c r="Z704" s="107">
        <f t="shared" si="119"/>
        <v>431688.15</v>
      </c>
      <c r="AA704" s="107">
        <f t="shared" si="120"/>
        <v>863376.3</v>
      </c>
    </row>
    <row r="705" spans="1:27" s="18" customFormat="1" ht="26.1" customHeight="1" x14ac:dyDescent="0.2">
      <c r="A705" s="90">
        <v>100001</v>
      </c>
      <c r="B705" s="90" t="s">
        <v>1215</v>
      </c>
      <c r="C705" s="84" t="s">
        <v>1410</v>
      </c>
      <c r="D705" s="90" t="s">
        <v>26</v>
      </c>
      <c r="E705" s="90" t="s">
        <v>29</v>
      </c>
      <c r="F705" s="100" t="s">
        <v>29</v>
      </c>
      <c r="G705" s="100">
        <v>675849</v>
      </c>
      <c r="H705" s="100">
        <v>1285195024</v>
      </c>
      <c r="I705" s="90" t="s">
        <v>18</v>
      </c>
      <c r="J705" s="90">
        <v>1030545</v>
      </c>
      <c r="K705" s="91" t="s">
        <v>16</v>
      </c>
      <c r="L705" s="91" t="s">
        <v>17</v>
      </c>
      <c r="M705" s="92">
        <v>16022</v>
      </c>
      <c r="N705" s="92">
        <v>22482</v>
      </c>
      <c r="O705" s="93">
        <v>0.71265901610177029</v>
      </c>
      <c r="P705" s="101">
        <f t="shared" si="110"/>
        <v>16022</v>
      </c>
      <c r="Q705" s="102">
        <f t="shared" si="111"/>
        <v>1.3014443167562E-3</v>
      </c>
      <c r="R705" s="103">
        <f t="shared" si="112"/>
        <v>9.4312887651161839E-4</v>
      </c>
      <c r="S705" s="104">
        <f t="shared" si="113"/>
        <v>630686.42000000004</v>
      </c>
      <c r="T705" s="105">
        <f t="shared" si="114"/>
        <v>150719.54</v>
      </c>
      <c r="U705" s="105">
        <f t="shared" si="115"/>
        <v>226079.31</v>
      </c>
      <c r="V705" s="105">
        <f t="shared" si="116"/>
        <v>229054.2</v>
      </c>
      <c r="W705" s="106">
        <f t="shared" si="117"/>
        <v>1236539.47</v>
      </c>
      <c r="X705" s="96"/>
      <c r="Y705" s="107">
        <f t="shared" si="118"/>
        <v>309609.7</v>
      </c>
      <c r="Z705" s="107">
        <f t="shared" si="119"/>
        <v>309609.7</v>
      </c>
      <c r="AA705" s="107">
        <f t="shared" si="120"/>
        <v>619219.4</v>
      </c>
    </row>
    <row r="706" spans="1:27" s="18" customFormat="1" ht="26.1" customHeight="1" x14ac:dyDescent="0.2">
      <c r="A706" s="90">
        <v>100023</v>
      </c>
      <c r="B706" s="90" t="s">
        <v>1216</v>
      </c>
      <c r="C706" s="90" t="s">
        <v>1217</v>
      </c>
      <c r="D706" s="90" t="s">
        <v>19</v>
      </c>
      <c r="E706" s="90" t="s">
        <v>190</v>
      </c>
      <c r="F706" s="100" t="s">
        <v>1547</v>
      </c>
      <c r="G706" s="100">
        <v>675846</v>
      </c>
      <c r="H706" s="100">
        <v>1730630831</v>
      </c>
      <c r="I706" s="91" t="s">
        <v>18</v>
      </c>
      <c r="J706" s="90">
        <v>1028351</v>
      </c>
      <c r="K706" s="91" t="s">
        <v>16</v>
      </c>
      <c r="L706" s="91" t="s">
        <v>17</v>
      </c>
      <c r="M706" s="92">
        <v>14017</v>
      </c>
      <c r="N706" s="92">
        <v>18684</v>
      </c>
      <c r="O706" s="93">
        <v>0.75021408691928926</v>
      </c>
      <c r="P706" s="101">
        <f t="shared" si="110"/>
        <v>14017</v>
      </c>
      <c r="Q706" s="102">
        <f t="shared" si="111"/>
        <v>0</v>
      </c>
      <c r="R706" s="103">
        <f t="shared" si="112"/>
        <v>8.2510532156181225E-4</v>
      </c>
      <c r="S706" s="104">
        <f t="shared" si="113"/>
        <v>0</v>
      </c>
      <c r="T706" s="105">
        <f t="shared" si="114"/>
        <v>131858.43</v>
      </c>
      <c r="U706" s="105">
        <f t="shared" si="115"/>
        <v>197787.65</v>
      </c>
      <c r="V706" s="105">
        <f t="shared" si="116"/>
        <v>0</v>
      </c>
      <c r="W706" s="106">
        <f t="shared" si="117"/>
        <v>329646.07999999996</v>
      </c>
      <c r="X706" s="96"/>
      <c r="Y706" s="107">
        <f t="shared" si="118"/>
        <v>0</v>
      </c>
      <c r="Z706" s="107">
        <f t="shared" si="119"/>
        <v>0</v>
      </c>
      <c r="AA706" s="107">
        <f t="shared" si="120"/>
        <v>0</v>
      </c>
    </row>
    <row r="707" spans="1:27" s="18" customFormat="1" ht="26.1" customHeight="1" x14ac:dyDescent="0.2">
      <c r="A707" s="90">
        <v>100048</v>
      </c>
      <c r="B707" s="90" t="s">
        <v>1218</v>
      </c>
      <c r="C707" s="90" t="s">
        <v>1219</v>
      </c>
      <c r="D707" s="90" t="s">
        <v>19</v>
      </c>
      <c r="E707" s="90" t="s">
        <v>29</v>
      </c>
      <c r="F707" s="100" t="s">
        <v>29</v>
      </c>
      <c r="G707" s="100">
        <v>675848</v>
      </c>
      <c r="H707" s="100">
        <v>1982165734</v>
      </c>
      <c r="I707" s="90" t="s">
        <v>18</v>
      </c>
      <c r="J707" s="90">
        <v>1030566</v>
      </c>
      <c r="K707" s="91" t="s">
        <v>16</v>
      </c>
      <c r="L707" s="91" t="s">
        <v>17</v>
      </c>
      <c r="M707" s="92">
        <v>24379</v>
      </c>
      <c r="N707" s="92">
        <v>28812</v>
      </c>
      <c r="O707" s="93">
        <v>0.84614049701513261</v>
      </c>
      <c r="P707" s="101">
        <f t="shared" si="110"/>
        <v>24379</v>
      </c>
      <c r="Q707" s="102">
        <f t="shared" si="111"/>
        <v>0</v>
      </c>
      <c r="R707" s="103">
        <f t="shared" si="112"/>
        <v>1.4350604718809602E-3</v>
      </c>
      <c r="S707" s="104">
        <f t="shared" si="113"/>
        <v>0</v>
      </c>
      <c r="T707" s="105">
        <f t="shared" si="114"/>
        <v>229334.14</v>
      </c>
      <c r="U707" s="105">
        <f t="shared" si="115"/>
        <v>344001.22</v>
      </c>
      <c r="V707" s="105">
        <f t="shared" si="116"/>
        <v>0</v>
      </c>
      <c r="W707" s="106">
        <f t="shared" si="117"/>
        <v>573335.36</v>
      </c>
      <c r="X707" s="96"/>
      <c r="Y707" s="107">
        <f t="shared" si="118"/>
        <v>0</v>
      </c>
      <c r="Z707" s="107">
        <f t="shared" si="119"/>
        <v>0</v>
      </c>
      <c r="AA707" s="107">
        <f t="shared" si="120"/>
        <v>0</v>
      </c>
    </row>
    <row r="708" spans="1:27" s="18" customFormat="1" ht="26.1" customHeight="1" x14ac:dyDescent="0.2">
      <c r="A708" s="90">
        <v>100244</v>
      </c>
      <c r="B708" s="90" t="s">
        <v>1220</v>
      </c>
      <c r="C708" s="90" t="s">
        <v>44</v>
      </c>
      <c r="D708" s="90" t="s">
        <v>26</v>
      </c>
      <c r="E708" s="90" t="s">
        <v>47</v>
      </c>
      <c r="F708" s="100" t="s">
        <v>47</v>
      </c>
      <c r="G708" s="100">
        <v>675862</v>
      </c>
      <c r="H708" s="100">
        <v>1639714223</v>
      </c>
      <c r="I708" s="90" t="s">
        <v>18</v>
      </c>
      <c r="J708" s="90">
        <v>1031093</v>
      </c>
      <c r="K708" s="91" t="s">
        <v>166</v>
      </c>
      <c r="L708" s="91" t="s">
        <v>25</v>
      </c>
      <c r="M708" s="92">
        <v>6379</v>
      </c>
      <c r="N708" s="92">
        <v>8805</v>
      </c>
      <c r="O708" s="93">
        <v>0.7244747302668938</v>
      </c>
      <c r="P708" s="101">
        <f t="shared" si="110"/>
        <v>25586.0989010989</v>
      </c>
      <c r="Q708" s="102">
        <f t="shared" si="111"/>
        <v>2.078322494245239E-3</v>
      </c>
      <c r="R708" s="103">
        <f t="shared" si="112"/>
        <v>1.5061158850897865E-3</v>
      </c>
      <c r="S708" s="104">
        <f t="shared" si="113"/>
        <v>1007165.47</v>
      </c>
      <c r="T708" s="105">
        <f t="shared" si="114"/>
        <v>240689.37</v>
      </c>
      <c r="U708" s="105">
        <f t="shared" si="115"/>
        <v>361034.05</v>
      </c>
      <c r="V708" s="105">
        <f t="shared" si="116"/>
        <v>365784.76</v>
      </c>
      <c r="W708" s="106">
        <f t="shared" si="117"/>
        <v>1974673.65</v>
      </c>
      <c r="X708" s="96"/>
      <c r="Y708" s="107">
        <f t="shared" si="118"/>
        <v>494426.69</v>
      </c>
      <c r="Z708" s="107">
        <f t="shared" si="119"/>
        <v>494426.69</v>
      </c>
      <c r="AA708" s="107">
        <f t="shared" si="120"/>
        <v>988853.38</v>
      </c>
    </row>
    <row r="709" spans="1:27" s="18" customFormat="1" ht="26.1" customHeight="1" x14ac:dyDescent="0.2">
      <c r="A709" s="90">
        <v>100297</v>
      </c>
      <c r="B709" s="90" t="s">
        <v>1221</v>
      </c>
      <c r="C709" s="90" t="s">
        <v>485</v>
      </c>
      <c r="D709" s="90" t="s">
        <v>26</v>
      </c>
      <c r="E709" s="90" t="s">
        <v>20</v>
      </c>
      <c r="F709" s="100" t="s">
        <v>20</v>
      </c>
      <c r="G709" s="100">
        <v>675858</v>
      </c>
      <c r="H709" s="100">
        <v>1093273732</v>
      </c>
      <c r="I709" s="90" t="s">
        <v>18</v>
      </c>
      <c r="J709" s="90">
        <v>1030485</v>
      </c>
      <c r="K709" s="91" t="s">
        <v>16</v>
      </c>
      <c r="L709" s="91" t="s">
        <v>30</v>
      </c>
      <c r="M709" s="92">
        <v>5557</v>
      </c>
      <c r="N709" s="92">
        <v>7233</v>
      </c>
      <c r="O709" s="93">
        <v>0.76828425273054057</v>
      </c>
      <c r="P709" s="101">
        <f t="shared" si="110"/>
        <v>22536.722222222223</v>
      </c>
      <c r="Q709" s="102">
        <f t="shared" si="111"/>
        <v>1.8306259552130989E-3</v>
      </c>
      <c r="R709" s="103">
        <f t="shared" si="112"/>
        <v>1.3266154980463656E-3</v>
      </c>
      <c r="S709" s="104">
        <f t="shared" si="113"/>
        <v>887130.49</v>
      </c>
      <c r="T709" s="105">
        <f t="shared" si="114"/>
        <v>212003.77</v>
      </c>
      <c r="U709" s="105">
        <f t="shared" si="115"/>
        <v>318005.65000000002</v>
      </c>
      <c r="V709" s="105">
        <f t="shared" si="116"/>
        <v>322190.17</v>
      </c>
      <c r="W709" s="106">
        <f t="shared" si="117"/>
        <v>1739330.08</v>
      </c>
      <c r="X709" s="96"/>
      <c r="Y709" s="107">
        <f t="shared" si="118"/>
        <v>435500.42</v>
      </c>
      <c r="Z709" s="107">
        <f t="shared" si="119"/>
        <v>435500.42</v>
      </c>
      <c r="AA709" s="107">
        <f t="shared" si="120"/>
        <v>871000.84</v>
      </c>
    </row>
    <row r="710" spans="1:27" s="18" customFormat="1" ht="26.1" customHeight="1" x14ac:dyDescent="0.2">
      <c r="A710" s="90">
        <v>100313</v>
      </c>
      <c r="B710" s="90" t="s">
        <v>1222</v>
      </c>
      <c r="C710" s="117" t="s">
        <v>254</v>
      </c>
      <c r="D710" s="90" t="s">
        <v>26</v>
      </c>
      <c r="E710" s="90" t="s">
        <v>45</v>
      </c>
      <c r="F710" s="100" t="s">
        <v>1545</v>
      </c>
      <c r="G710" s="100">
        <v>676091</v>
      </c>
      <c r="H710" s="100">
        <v>1295766798</v>
      </c>
      <c r="I710" s="91" t="s">
        <v>18</v>
      </c>
      <c r="J710" s="90">
        <v>1026080</v>
      </c>
      <c r="K710" s="91" t="s">
        <v>52</v>
      </c>
      <c r="L710" s="91" t="s">
        <v>53</v>
      </c>
      <c r="M710" s="92">
        <v>10882</v>
      </c>
      <c r="N710" s="92">
        <v>22862</v>
      </c>
      <c r="O710" s="93">
        <v>0.47598635290000874</v>
      </c>
      <c r="P710" s="101">
        <f t="shared" si="110"/>
        <v>10882</v>
      </c>
      <c r="Q710" s="102">
        <f t="shared" si="111"/>
        <v>8.8392941299094796E-4</v>
      </c>
      <c r="R710" s="103">
        <f t="shared" si="112"/>
        <v>6.4056475060538204E-4</v>
      </c>
      <c r="S710" s="104">
        <f t="shared" si="113"/>
        <v>428356.61</v>
      </c>
      <c r="T710" s="105">
        <f t="shared" si="114"/>
        <v>102367.37</v>
      </c>
      <c r="U710" s="105">
        <f t="shared" si="115"/>
        <v>153551.06</v>
      </c>
      <c r="V710" s="105">
        <f t="shared" si="116"/>
        <v>155571.57999999999</v>
      </c>
      <c r="W710" s="106">
        <f t="shared" si="117"/>
        <v>839846.62</v>
      </c>
      <c r="X710" s="96"/>
      <c r="Y710" s="107">
        <f t="shared" si="118"/>
        <v>210284.16</v>
      </c>
      <c r="Z710" s="107">
        <f t="shared" si="119"/>
        <v>210284.16</v>
      </c>
      <c r="AA710" s="107">
        <f t="shared" si="120"/>
        <v>420568.32000000001</v>
      </c>
    </row>
    <row r="711" spans="1:27" s="18" customFormat="1" ht="26.1" customHeight="1" x14ac:dyDescent="0.2">
      <c r="A711" s="90">
        <v>100657</v>
      </c>
      <c r="B711" s="90" t="s">
        <v>1223</v>
      </c>
      <c r="C711" s="90" t="s">
        <v>76</v>
      </c>
      <c r="D711" s="90" t="s">
        <v>26</v>
      </c>
      <c r="E711" s="90" t="s">
        <v>87</v>
      </c>
      <c r="F711" s="100" t="s">
        <v>1546</v>
      </c>
      <c r="G711" s="100">
        <v>675886</v>
      </c>
      <c r="H711" s="100">
        <v>1447296264</v>
      </c>
      <c r="I711" s="91" t="s">
        <v>18</v>
      </c>
      <c r="J711" s="90">
        <v>1002990</v>
      </c>
      <c r="K711" s="91" t="s">
        <v>24</v>
      </c>
      <c r="L711" s="91" t="s">
        <v>25</v>
      </c>
      <c r="M711" s="92">
        <v>17884</v>
      </c>
      <c r="N711" s="92">
        <v>28388</v>
      </c>
      <c r="O711" s="93">
        <v>0.62998450049316612</v>
      </c>
      <c r="P711" s="101">
        <f t="shared" si="110"/>
        <v>17884</v>
      </c>
      <c r="Q711" s="102">
        <f t="shared" si="111"/>
        <v>1.45269193364548E-3</v>
      </c>
      <c r="R711" s="103">
        <f t="shared" si="112"/>
        <v>1.0527347913827103E-3</v>
      </c>
      <c r="S711" s="104">
        <f t="shared" si="113"/>
        <v>703981.77</v>
      </c>
      <c r="T711" s="105">
        <f t="shared" si="114"/>
        <v>168235.44</v>
      </c>
      <c r="U711" s="105">
        <f t="shared" si="115"/>
        <v>252353.16</v>
      </c>
      <c r="V711" s="105">
        <f t="shared" si="116"/>
        <v>255673.78</v>
      </c>
      <c r="W711" s="106">
        <f t="shared" si="117"/>
        <v>1380244.15</v>
      </c>
      <c r="X711" s="96"/>
      <c r="Y711" s="107">
        <f t="shared" si="118"/>
        <v>345591.05</v>
      </c>
      <c r="Z711" s="107">
        <f t="shared" si="119"/>
        <v>345591.05</v>
      </c>
      <c r="AA711" s="107">
        <f t="shared" si="120"/>
        <v>691182.1</v>
      </c>
    </row>
    <row r="712" spans="1:27" s="18" customFormat="1" ht="26.1" customHeight="1" x14ac:dyDescent="0.2">
      <c r="A712" s="90">
        <v>100670</v>
      </c>
      <c r="B712" s="90" t="s">
        <v>1224</v>
      </c>
      <c r="C712" s="90" t="s">
        <v>1225</v>
      </c>
      <c r="D712" s="90" t="s">
        <v>19</v>
      </c>
      <c r="E712" s="90" t="s">
        <v>20</v>
      </c>
      <c r="F712" s="100" t="s">
        <v>20</v>
      </c>
      <c r="G712" s="100">
        <v>675890</v>
      </c>
      <c r="H712" s="100">
        <v>1457468407</v>
      </c>
      <c r="I712" s="91" t="s">
        <v>18</v>
      </c>
      <c r="J712" s="90">
        <v>1002987</v>
      </c>
      <c r="K712" s="91" t="s">
        <v>16</v>
      </c>
      <c r="L712" s="91" t="s">
        <v>17</v>
      </c>
      <c r="M712" s="92">
        <v>17550</v>
      </c>
      <c r="N712" s="92">
        <v>24533</v>
      </c>
      <c r="O712" s="93">
        <v>0.71536298047527824</v>
      </c>
      <c r="P712" s="101">
        <f t="shared" ref="P712:P775" si="121">IFERROR((M712/(L712-K712)*365),0)</f>
        <v>17550</v>
      </c>
      <c r="Q712" s="102">
        <f t="shared" ref="Q712:Q775" si="122">IF(D712="NSGO",P712/Q$4,0)</f>
        <v>0</v>
      </c>
      <c r="R712" s="103">
        <f t="shared" ref="R712:R775" si="123">P712/R$4</f>
        <v>1.0330740096603983E-3</v>
      </c>
      <c r="S712" s="104">
        <f t="shared" ref="S712:S775" si="124">IF(Q712&gt;0,ROUND($S$4*Q712,2),0)</f>
        <v>0</v>
      </c>
      <c r="T712" s="105">
        <f t="shared" ref="T712:T775" si="125">IF(R712&gt;0,ROUND($T$4*R712,2),0)</f>
        <v>165093.49</v>
      </c>
      <c r="U712" s="105">
        <f t="shared" ref="U712:U775" si="126">IF(R712&gt;0,ROUND($U$4*R712,2),0)</f>
        <v>247640.24</v>
      </c>
      <c r="V712" s="105">
        <f t="shared" ref="V712:V775" si="127">IF(Q712&gt;0,ROUND($V$4*Q712,2),0)</f>
        <v>0</v>
      </c>
      <c r="W712" s="106">
        <f t="shared" ref="W712:W775" si="128">S712+T712+U712+V712</f>
        <v>412733.73</v>
      </c>
      <c r="X712" s="96"/>
      <c r="Y712" s="107">
        <f t="shared" ref="Y712:Y775" si="129">IF($D712="NSGO",ROUND($Q712*$Y$4,2),0)</f>
        <v>0</v>
      </c>
      <c r="Z712" s="107">
        <f t="shared" ref="Z712:Z775" si="130">IF($D712="NSGO",ROUND($Q712*$Z$4,2),0)</f>
        <v>0</v>
      </c>
      <c r="AA712" s="107">
        <f t="shared" ref="AA712:AA775" si="131">SUM(Y712:Z712)</f>
        <v>0</v>
      </c>
    </row>
    <row r="713" spans="1:27" s="18" customFormat="1" ht="26.1" customHeight="1" x14ac:dyDescent="0.2">
      <c r="A713" s="90">
        <v>100790</v>
      </c>
      <c r="B713" s="90" t="s">
        <v>1226</v>
      </c>
      <c r="C713" s="90" t="s">
        <v>101</v>
      </c>
      <c r="D713" s="90" t="s">
        <v>26</v>
      </c>
      <c r="E713" s="90" t="s">
        <v>423</v>
      </c>
      <c r="F713" s="100" t="s">
        <v>29</v>
      </c>
      <c r="G713" s="100">
        <v>675894</v>
      </c>
      <c r="H713" s="100">
        <v>1669454963</v>
      </c>
      <c r="I713" s="91" t="s">
        <v>18</v>
      </c>
      <c r="J713" s="90">
        <v>1028728</v>
      </c>
      <c r="K713" s="91" t="s">
        <v>24</v>
      </c>
      <c r="L713" s="91" t="s">
        <v>25</v>
      </c>
      <c r="M713" s="92">
        <v>24347</v>
      </c>
      <c r="N713" s="92">
        <v>37128</v>
      </c>
      <c r="O713" s="93">
        <v>0.65575845722904547</v>
      </c>
      <c r="P713" s="101">
        <f t="shared" si="121"/>
        <v>24347</v>
      </c>
      <c r="Q713" s="102">
        <f t="shared" si="122"/>
        <v>1.9776722494110098E-3</v>
      </c>
      <c r="R713" s="103">
        <f t="shared" si="123"/>
        <v>1.4331768041710381E-3</v>
      </c>
      <c r="S713" s="104">
        <f t="shared" si="124"/>
        <v>958389.86</v>
      </c>
      <c r="T713" s="105">
        <f t="shared" si="125"/>
        <v>229033.12</v>
      </c>
      <c r="U713" s="105">
        <f t="shared" si="126"/>
        <v>343549.68</v>
      </c>
      <c r="V713" s="105">
        <f t="shared" si="127"/>
        <v>348070.32</v>
      </c>
      <c r="W713" s="106">
        <f t="shared" si="128"/>
        <v>1879042.98</v>
      </c>
      <c r="X713" s="96"/>
      <c r="Y713" s="107">
        <f t="shared" si="129"/>
        <v>470482.3</v>
      </c>
      <c r="Z713" s="107">
        <f t="shared" si="130"/>
        <v>470482.3</v>
      </c>
      <c r="AA713" s="107">
        <f t="shared" si="131"/>
        <v>940964.6</v>
      </c>
    </row>
    <row r="714" spans="1:27" s="18" customFormat="1" ht="26.1" customHeight="1" x14ac:dyDescent="0.2">
      <c r="A714" s="90">
        <v>100806</v>
      </c>
      <c r="B714" s="90" t="s">
        <v>1227</v>
      </c>
      <c r="C714" s="90" t="s">
        <v>541</v>
      </c>
      <c r="D714" s="90" t="s">
        <v>26</v>
      </c>
      <c r="E714" s="90" t="s">
        <v>1101</v>
      </c>
      <c r="F714" s="100" t="s">
        <v>63</v>
      </c>
      <c r="G714" s="100">
        <v>675892</v>
      </c>
      <c r="H714" s="100">
        <v>1922092790</v>
      </c>
      <c r="I714" s="91" t="s">
        <v>18</v>
      </c>
      <c r="J714" s="90">
        <v>1030445</v>
      </c>
      <c r="K714" s="91" t="s">
        <v>16</v>
      </c>
      <c r="L714" s="91" t="s">
        <v>17</v>
      </c>
      <c r="M714" s="92">
        <v>13017</v>
      </c>
      <c r="N714" s="92">
        <v>24134</v>
      </c>
      <c r="O714" s="93">
        <v>0.53936355349299747</v>
      </c>
      <c r="P714" s="101">
        <f t="shared" si="121"/>
        <v>13017</v>
      </c>
      <c r="Q714" s="102">
        <f t="shared" si="122"/>
        <v>1.0573524323564758E-3</v>
      </c>
      <c r="R714" s="103">
        <f t="shared" si="123"/>
        <v>7.6624070562674677E-4</v>
      </c>
      <c r="S714" s="104">
        <f t="shared" si="124"/>
        <v>512398.28</v>
      </c>
      <c r="T714" s="105">
        <f t="shared" si="125"/>
        <v>122451.39</v>
      </c>
      <c r="U714" s="105">
        <f t="shared" si="126"/>
        <v>183677.09</v>
      </c>
      <c r="V714" s="105">
        <f t="shared" si="127"/>
        <v>186094.03</v>
      </c>
      <c r="W714" s="106">
        <f t="shared" si="128"/>
        <v>1004620.79</v>
      </c>
      <c r="X714" s="96"/>
      <c r="Y714" s="107">
        <f t="shared" si="129"/>
        <v>251540.97</v>
      </c>
      <c r="Z714" s="107">
        <f t="shared" si="130"/>
        <v>251540.97</v>
      </c>
      <c r="AA714" s="107">
        <f t="shared" si="131"/>
        <v>503081.94</v>
      </c>
    </row>
    <row r="715" spans="1:27" s="18" customFormat="1" ht="26.1" customHeight="1" x14ac:dyDescent="0.2">
      <c r="A715" s="90">
        <v>100852</v>
      </c>
      <c r="B715" s="90" t="s">
        <v>1228</v>
      </c>
      <c r="C715" s="84" t="s">
        <v>92</v>
      </c>
      <c r="D715" s="84" t="s">
        <v>26</v>
      </c>
      <c r="E715" s="90" t="s">
        <v>551</v>
      </c>
      <c r="F715" s="100" t="s">
        <v>29</v>
      </c>
      <c r="G715" s="100">
        <v>676166</v>
      </c>
      <c r="H715" s="100">
        <v>1508176520</v>
      </c>
      <c r="I715" s="91" t="s">
        <v>18</v>
      </c>
      <c r="J715" s="90">
        <v>1018948</v>
      </c>
      <c r="K715" s="91" t="s">
        <v>16</v>
      </c>
      <c r="L715" s="91" t="s">
        <v>17</v>
      </c>
      <c r="M715" s="92">
        <v>13786</v>
      </c>
      <c r="N715" s="92">
        <v>20716</v>
      </c>
      <c r="O715" s="93">
        <v>0.66547596061015635</v>
      </c>
      <c r="P715" s="101">
        <f t="shared" si="121"/>
        <v>13786</v>
      </c>
      <c r="Q715" s="102">
        <f t="shared" si="122"/>
        <v>1.1198172107602655E-3</v>
      </c>
      <c r="R715" s="103">
        <f t="shared" si="123"/>
        <v>8.1150759528081211E-4</v>
      </c>
      <c r="S715" s="104">
        <f t="shared" si="124"/>
        <v>542669.02</v>
      </c>
      <c r="T715" s="105">
        <f t="shared" si="125"/>
        <v>129685.41</v>
      </c>
      <c r="U715" s="105">
        <f t="shared" si="126"/>
        <v>194528.11</v>
      </c>
      <c r="V715" s="105">
        <f t="shared" si="127"/>
        <v>197087.83</v>
      </c>
      <c r="W715" s="106">
        <f t="shared" si="128"/>
        <v>1063970.3700000001</v>
      </c>
      <c r="X715" s="96"/>
      <c r="Y715" s="107">
        <f t="shared" si="129"/>
        <v>266401.15000000002</v>
      </c>
      <c r="Z715" s="107">
        <f t="shared" si="130"/>
        <v>266401.15000000002</v>
      </c>
      <c r="AA715" s="107">
        <f t="shared" si="131"/>
        <v>532802.30000000005</v>
      </c>
    </row>
    <row r="716" spans="1:27" s="18" customFormat="1" ht="26.1" customHeight="1" x14ac:dyDescent="0.2">
      <c r="A716" s="90">
        <v>100947</v>
      </c>
      <c r="B716" s="90" t="s">
        <v>1229</v>
      </c>
      <c r="C716" s="90" t="s">
        <v>228</v>
      </c>
      <c r="D716" s="90" t="s">
        <v>26</v>
      </c>
      <c r="E716" s="90" t="s">
        <v>36</v>
      </c>
      <c r="F716" s="100" t="s">
        <v>36</v>
      </c>
      <c r="G716" s="100">
        <v>675925</v>
      </c>
      <c r="H716" s="100">
        <v>1255736526</v>
      </c>
      <c r="I716" s="91" t="s">
        <v>18</v>
      </c>
      <c r="J716" s="90">
        <v>1028621</v>
      </c>
      <c r="K716" s="91" t="s">
        <v>52</v>
      </c>
      <c r="L716" s="91" t="s">
        <v>53</v>
      </c>
      <c r="M716" s="92">
        <v>19466</v>
      </c>
      <c r="N716" s="92">
        <v>34670</v>
      </c>
      <c r="O716" s="93">
        <v>0.5614652437265647</v>
      </c>
      <c r="P716" s="101">
        <f t="shared" si="121"/>
        <v>19466</v>
      </c>
      <c r="Q716" s="102">
        <f t="shared" si="122"/>
        <v>1.5811955479950186E-3</v>
      </c>
      <c r="R716" s="103">
        <f t="shared" si="123"/>
        <v>1.1458586137919839E-3</v>
      </c>
      <c r="S716" s="104">
        <f t="shared" si="124"/>
        <v>766255.27</v>
      </c>
      <c r="T716" s="105">
        <f t="shared" si="125"/>
        <v>183117.37</v>
      </c>
      <c r="U716" s="105">
        <f t="shared" si="126"/>
        <v>274676.06</v>
      </c>
      <c r="V716" s="105">
        <f t="shared" si="127"/>
        <v>278290.42</v>
      </c>
      <c r="W716" s="106">
        <f t="shared" si="128"/>
        <v>1502339.1199999999</v>
      </c>
      <c r="X716" s="96"/>
      <c r="Y716" s="107">
        <f t="shared" si="129"/>
        <v>376161.68</v>
      </c>
      <c r="Z716" s="107">
        <f t="shared" si="130"/>
        <v>376161.68</v>
      </c>
      <c r="AA716" s="107">
        <f t="shared" si="131"/>
        <v>752323.36</v>
      </c>
    </row>
    <row r="717" spans="1:27" s="18" customFormat="1" ht="26.1" customHeight="1" x14ac:dyDescent="0.2">
      <c r="A717" s="90">
        <v>100950</v>
      </c>
      <c r="B717" s="90" t="s">
        <v>1230</v>
      </c>
      <c r="C717" s="90" t="s">
        <v>1231</v>
      </c>
      <c r="D717" s="90" t="s">
        <v>26</v>
      </c>
      <c r="E717" s="90" t="s">
        <v>293</v>
      </c>
      <c r="F717" s="100" t="s">
        <v>37</v>
      </c>
      <c r="G717" s="100">
        <v>675988</v>
      </c>
      <c r="H717" s="100">
        <v>1780021915</v>
      </c>
      <c r="I717" s="91" t="s">
        <v>18</v>
      </c>
      <c r="J717" s="90">
        <v>1026627</v>
      </c>
      <c r="K717" s="91" t="s">
        <v>16</v>
      </c>
      <c r="L717" s="91" t="s">
        <v>17</v>
      </c>
      <c r="M717" s="92">
        <v>16289</v>
      </c>
      <c r="N717" s="92">
        <v>34594</v>
      </c>
      <c r="O717" s="93">
        <v>0.47086199919061111</v>
      </c>
      <c r="P717" s="101">
        <f t="shared" si="121"/>
        <v>16289</v>
      </c>
      <c r="Q717" s="102">
        <f t="shared" si="122"/>
        <v>1.3231323477494534E-3</v>
      </c>
      <c r="R717" s="103">
        <f t="shared" si="123"/>
        <v>9.5884572896628084E-4</v>
      </c>
      <c r="S717" s="104">
        <f t="shared" si="124"/>
        <v>641196.55000000005</v>
      </c>
      <c r="T717" s="105">
        <f t="shared" si="125"/>
        <v>153231.22</v>
      </c>
      <c r="U717" s="105">
        <f t="shared" si="126"/>
        <v>229846.83</v>
      </c>
      <c r="V717" s="105">
        <f t="shared" si="127"/>
        <v>232871.29</v>
      </c>
      <c r="W717" s="106">
        <f t="shared" si="128"/>
        <v>1257145.8899999999</v>
      </c>
      <c r="X717" s="96"/>
      <c r="Y717" s="107">
        <f t="shared" si="129"/>
        <v>314769.21999999997</v>
      </c>
      <c r="Z717" s="107">
        <f t="shared" si="130"/>
        <v>314769.21999999997</v>
      </c>
      <c r="AA717" s="107">
        <f t="shared" si="131"/>
        <v>629538.43999999994</v>
      </c>
    </row>
    <row r="718" spans="1:27" s="18" customFormat="1" ht="26.1" customHeight="1" x14ac:dyDescent="0.2">
      <c r="A718" s="90">
        <v>101006</v>
      </c>
      <c r="B718" s="90" t="s">
        <v>1232</v>
      </c>
      <c r="C718" s="90" t="s">
        <v>284</v>
      </c>
      <c r="D718" s="90" t="s">
        <v>26</v>
      </c>
      <c r="E718" s="90" t="s">
        <v>62</v>
      </c>
      <c r="F718" s="100" t="s">
        <v>1547</v>
      </c>
      <c r="G718" s="100">
        <v>675949</v>
      </c>
      <c r="H718" s="100">
        <v>1598221442</v>
      </c>
      <c r="I718" s="91" t="s">
        <v>18</v>
      </c>
      <c r="J718" s="90">
        <v>1030374</v>
      </c>
      <c r="K718" s="91" t="s">
        <v>52</v>
      </c>
      <c r="L718" s="91" t="s">
        <v>53</v>
      </c>
      <c r="M718" s="92">
        <v>6211</v>
      </c>
      <c r="N718" s="92">
        <v>18064</v>
      </c>
      <c r="O718" s="93">
        <v>0.34383303808680249</v>
      </c>
      <c r="P718" s="101">
        <f t="shared" si="121"/>
        <v>6211</v>
      </c>
      <c r="Q718" s="102">
        <f t="shared" si="122"/>
        <v>5.0451071347976269E-4</v>
      </c>
      <c r="R718" s="103">
        <f t="shared" si="123"/>
        <v>3.656081295726914E-4</v>
      </c>
      <c r="S718" s="104">
        <f t="shared" si="124"/>
        <v>244488.41</v>
      </c>
      <c r="T718" s="105">
        <f t="shared" si="125"/>
        <v>58427.1</v>
      </c>
      <c r="U718" s="105">
        <f t="shared" si="126"/>
        <v>87640.66</v>
      </c>
      <c r="V718" s="105">
        <f t="shared" si="127"/>
        <v>88793.89</v>
      </c>
      <c r="W718" s="106">
        <f t="shared" si="128"/>
        <v>479350.06000000006</v>
      </c>
      <c r="X718" s="96"/>
      <c r="Y718" s="107">
        <f t="shared" si="129"/>
        <v>120021.59</v>
      </c>
      <c r="Z718" s="107">
        <f t="shared" si="130"/>
        <v>120021.59</v>
      </c>
      <c r="AA718" s="107">
        <f t="shared" si="131"/>
        <v>240043.18</v>
      </c>
    </row>
    <row r="719" spans="1:27" s="18" customFormat="1" ht="26.1" customHeight="1" x14ac:dyDescent="0.2">
      <c r="A719" s="90">
        <v>101059</v>
      </c>
      <c r="B719" s="90" t="s">
        <v>1233</v>
      </c>
      <c r="C719" s="90" t="s">
        <v>76</v>
      </c>
      <c r="D719" s="90" t="s">
        <v>26</v>
      </c>
      <c r="E719" s="90" t="s">
        <v>77</v>
      </c>
      <c r="F719" s="100" t="s">
        <v>1546</v>
      </c>
      <c r="G719" s="100">
        <v>675924</v>
      </c>
      <c r="H719" s="100">
        <v>1457468431</v>
      </c>
      <c r="I719" s="90" t="s">
        <v>18</v>
      </c>
      <c r="J719" s="90">
        <v>1031086</v>
      </c>
      <c r="K719" s="91" t="s">
        <v>57</v>
      </c>
      <c r="L719" s="91" t="s">
        <v>25</v>
      </c>
      <c r="M719" s="92">
        <v>7687</v>
      </c>
      <c r="N719" s="92">
        <v>13589</v>
      </c>
      <c r="O719" s="93">
        <v>0.56567812201044965</v>
      </c>
      <c r="P719" s="101">
        <f t="shared" si="121"/>
        <v>18458.91447368421</v>
      </c>
      <c r="Q719" s="102">
        <f t="shared" si="122"/>
        <v>1.4993914202512219E-3</v>
      </c>
      <c r="R719" s="103">
        <f t="shared" si="123"/>
        <v>1.0865769110716414E-3</v>
      </c>
      <c r="S719" s="104">
        <f t="shared" si="124"/>
        <v>726612.58</v>
      </c>
      <c r="T719" s="105">
        <f t="shared" si="125"/>
        <v>173643.68</v>
      </c>
      <c r="U719" s="105">
        <f t="shared" si="126"/>
        <v>260465.52</v>
      </c>
      <c r="V719" s="105">
        <f t="shared" si="127"/>
        <v>263892.89</v>
      </c>
      <c r="W719" s="106">
        <f t="shared" si="128"/>
        <v>1424614.67</v>
      </c>
      <c r="X719" s="96"/>
      <c r="Y719" s="107">
        <f t="shared" si="129"/>
        <v>356700.72</v>
      </c>
      <c r="Z719" s="107">
        <f t="shared" si="130"/>
        <v>356700.72</v>
      </c>
      <c r="AA719" s="107">
        <f t="shared" si="131"/>
        <v>713401.44</v>
      </c>
    </row>
    <row r="720" spans="1:27" s="18" customFormat="1" ht="26.1" customHeight="1" x14ac:dyDescent="0.2">
      <c r="A720" s="90">
        <v>101151</v>
      </c>
      <c r="B720" s="90" t="s">
        <v>1234</v>
      </c>
      <c r="C720" s="90" t="s">
        <v>44</v>
      </c>
      <c r="D720" s="90" t="s">
        <v>26</v>
      </c>
      <c r="E720" s="90" t="s">
        <v>90</v>
      </c>
      <c r="F720" s="100" t="s">
        <v>47</v>
      </c>
      <c r="G720" s="100">
        <v>675937</v>
      </c>
      <c r="H720" s="100">
        <v>1366087967</v>
      </c>
      <c r="I720" s="91" t="s">
        <v>46</v>
      </c>
      <c r="J720" s="90">
        <v>1030854</v>
      </c>
      <c r="K720" s="91">
        <v>43831</v>
      </c>
      <c r="L720" s="91">
        <v>43982</v>
      </c>
      <c r="M720" s="92">
        <v>9623</v>
      </c>
      <c r="N720" s="92">
        <v>14538</v>
      </c>
      <c r="O720" s="93">
        <v>0.66192048424817718</v>
      </c>
      <c r="P720" s="101">
        <f t="shared" si="121"/>
        <v>23260.8940397351</v>
      </c>
      <c r="Q720" s="102">
        <f t="shared" si="122"/>
        <v>1.889449403987106E-3</v>
      </c>
      <c r="R720" s="103">
        <f t="shared" si="123"/>
        <v>1.3692435939552593E-3</v>
      </c>
      <c r="S720" s="104">
        <f t="shared" si="124"/>
        <v>915636.63</v>
      </c>
      <c r="T720" s="105">
        <f t="shared" si="125"/>
        <v>218816.08</v>
      </c>
      <c r="U720" s="105">
        <f t="shared" si="126"/>
        <v>328224.12</v>
      </c>
      <c r="V720" s="105">
        <f t="shared" si="127"/>
        <v>332543.09999999998</v>
      </c>
      <c r="W720" s="106">
        <f t="shared" si="128"/>
        <v>1795219.9300000002</v>
      </c>
      <c r="X720" s="96"/>
      <c r="Y720" s="107">
        <f t="shared" si="129"/>
        <v>449494.34</v>
      </c>
      <c r="Z720" s="107">
        <f t="shared" si="130"/>
        <v>449494.34</v>
      </c>
      <c r="AA720" s="107">
        <f t="shared" si="131"/>
        <v>898988.68</v>
      </c>
    </row>
    <row r="721" spans="1:27" s="18" customFormat="1" ht="26.1" customHeight="1" x14ac:dyDescent="0.2">
      <c r="A721" s="90">
        <v>101157</v>
      </c>
      <c r="B721" s="90" t="s">
        <v>1235</v>
      </c>
      <c r="C721" s="90" t="s">
        <v>55</v>
      </c>
      <c r="D721" s="90" t="s">
        <v>26</v>
      </c>
      <c r="E721" s="90" t="s">
        <v>37</v>
      </c>
      <c r="F721" s="100" t="s">
        <v>37</v>
      </c>
      <c r="G721" s="100">
        <v>675930</v>
      </c>
      <c r="H721" s="100">
        <v>1386638237</v>
      </c>
      <c r="I721" s="90" t="s">
        <v>18</v>
      </c>
      <c r="J721" s="90">
        <v>1030429</v>
      </c>
      <c r="K721" s="91" t="s">
        <v>52</v>
      </c>
      <c r="L721" s="91" t="s">
        <v>53</v>
      </c>
      <c r="M721" s="92">
        <v>17960</v>
      </c>
      <c r="N721" s="92">
        <v>31860</v>
      </c>
      <c r="O721" s="93">
        <v>0.56371625863151287</v>
      </c>
      <c r="P721" s="101">
        <f t="shared" si="121"/>
        <v>17960</v>
      </c>
      <c r="Q721" s="102">
        <f t="shared" si="122"/>
        <v>1.4588653057634098E-3</v>
      </c>
      <c r="R721" s="103">
        <f t="shared" si="123"/>
        <v>1.0572085021937753E-3</v>
      </c>
      <c r="S721" s="104">
        <f t="shared" si="124"/>
        <v>706973.42</v>
      </c>
      <c r="T721" s="105">
        <f t="shared" si="125"/>
        <v>168950.38</v>
      </c>
      <c r="U721" s="105">
        <f t="shared" si="126"/>
        <v>253425.56</v>
      </c>
      <c r="V721" s="105">
        <f t="shared" si="127"/>
        <v>256760.29</v>
      </c>
      <c r="W721" s="106">
        <f t="shared" si="128"/>
        <v>1386109.6500000001</v>
      </c>
      <c r="X721" s="96"/>
      <c r="Y721" s="107">
        <f t="shared" si="129"/>
        <v>347059.68</v>
      </c>
      <c r="Z721" s="107">
        <f t="shared" si="130"/>
        <v>347059.68</v>
      </c>
      <c r="AA721" s="107">
        <f t="shared" si="131"/>
        <v>694119.36</v>
      </c>
    </row>
    <row r="722" spans="1:27" s="18" customFormat="1" ht="26.1" customHeight="1" x14ac:dyDescent="0.2">
      <c r="A722" s="90">
        <v>101351</v>
      </c>
      <c r="B722" s="90" t="s">
        <v>1236</v>
      </c>
      <c r="C722" s="90" t="s">
        <v>1237</v>
      </c>
      <c r="D722" s="90" t="s">
        <v>26</v>
      </c>
      <c r="E722" s="90" t="s">
        <v>1238</v>
      </c>
      <c r="F722" s="100" t="s">
        <v>1545</v>
      </c>
      <c r="G722" s="100">
        <v>676175</v>
      </c>
      <c r="H722" s="100">
        <v>1811051964</v>
      </c>
      <c r="I722" s="91" t="s">
        <v>18</v>
      </c>
      <c r="J722" s="90">
        <v>1004526</v>
      </c>
      <c r="K722" s="91" t="s">
        <v>52</v>
      </c>
      <c r="L722" s="91" t="s">
        <v>53</v>
      </c>
      <c r="M722" s="92">
        <v>14766</v>
      </c>
      <c r="N722" s="92">
        <v>22584</v>
      </c>
      <c r="O722" s="93">
        <v>0.6538257173219979</v>
      </c>
      <c r="P722" s="101">
        <f t="shared" si="121"/>
        <v>14765.999999999998</v>
      </c>
      <c r="Q722" s="102">
        <f t="shared" si="122"/>
        <v>1.1994212196493601E-3</v>
      </c>
      <c r="R722" s="103">
        <f t="shared" si="123"/>
        <v>8.6919491889717612E-4</v>
      </c>
      <c r="S722" s="104">
        <f t="shared" si="124"/>
        <v>581245.52</v>
      </c>
      <c r="T722" s="105">
        <f t="shared" si="125"/>
        <v>138904.29999999999</v>
      </c>
      <c r="U722" s="105">
        <f t="shared" si="126"/>
        <v>208356.45</v>
      </c>
      <c r="V722" s="105">
        <f t="shared" si="127"/>
        <v>211098.13</v>
      </c>
      <c r="W722" s="106">
        <f t="shared" si="128"/>
        <v>1139604.3999999999</v>
      </c>
      <c r="X722" s="96"/>
      <c r="Y722" s="107">
        <f t="shared" si="129"/>
        <v>285338.71000000002</v>
      </c>
      <c r="Z722" s="107">
        <f t="shared" si="130"/>
        <v>285338.71000000002</v>
      </c>
      <c r="AA722" s="107">
        <f t="shared" si="131"/>
        <v>570677.42000000004</v>
      </c>
    </row>
    <row r="723" spans="1:27" s="18" customFormat="1" ht="26.1" customHeight="1" x14ac:dyDescent="0.2">
      <c r="A723" s="90">
        <v>101364</v>
      </c>
      <c r="B723" s="90" t="s">
        <v>1239</v>
      </c>
      <c r="C723" s="90" t="s">
        <v>1105</v>
      </c>
      <c r="D723" s="90" t="s">
        <v>26</v>
      </c>
      <c r="E723" s="90" t="s">
        <v>20</v>
      </c>
      <c r="F723" s="100" t="s">
        <v>20</v>
      </c>
      <c r="G723" s="100">
        <v>675968</v>
      </c>
      <c r="H723" s="100">
        <v>1477910636</v>
      </c>
      <c r="I723" s="91" t="s">
        <v>18</v>
      </c>
      <c r="J723" s="90">
        <v>1027493</v>
      </c>
      <c r="K723" s="91" t="s">
        <v>16</v>
      </c>
      <c r="L723" s="91" t="s">
        <v>17</v>
      </c>
      <c r="M723" s="92">
        <v>25051</v>
      </c>
      <c r="N723" s="92">
        <v>40590</v>
      </c>
      <c r="O723" s="93">
        <v>0.61717171717171715</v>
      </c>
      <c r="P723" s="101">
        <f t="shared" si="121"/>
        <v>25051</v>
      </c>
      <c r="Q723" s="102">
        <f t="shared" si="122"/>
        <v>2.0348571700823598E-3</v>
      </c>
      <c r="R723" s="103">
        <f t="shared" si="123"/>
        <v>1.4746174937893242E-3</v>
      </c>
      <c r="S723" s="104">
        <f t="shared" si="124"/>
        <v>986101.96</v>
      </c>
      <c r="T723" s="105">
        <f t="shared" si="125"/>
        <v>235655.67</v>
      </c>
      <c r="U723" s="105">
        <f t="shared" si="126"/>
        <v>353483.51</v>
      </c>
      <c r="V723" s="105">
        <f t="shared" si="127"/>
        <v>358134.86</v>
      </c>
      <c r="W723" s="106">
        <f t="shared" si="128"/>
        <v>1933376</v>
      </c>
      <c r="X723" s="96"/>
      <c r="Y723" s="107">
        <f t="shared" si="129"/>
        <v>484086.42</v>
      </c>
      <c r="Z723" s="107">
        <f t="shared" si="130"/>
        <v>484086.42</v>
      </c>
      <c r="AA723" s="107">
        <f t="shared" si="131"/>
        <v>968172.84</v>
      </c>
    </row>
    <row r="724" spans="1:27" s="18" customFormat="1" ht="26.1" customHeight="1" x14ac:dyDescent="0.2">
      <c r="A724" s="90">
        <v>101371</v>
      </c>
      <c r="B724" s="90" t="s">
        <v>1240</v>
      </c>
      <c r="C724" s="90" t="s">
        <v>1241</v>
      </c>
      <c r="D724" s="90" t="s">
        <v>19</v>
      </c>
      <c r="E724" s="90" t="s">
        <v>58</v>
      </c>
      <c r="F724" s="100" t="s">
        <v>1547</v>
      </c>
      <c r="G724" s="100">
        <v>675960</v>
      </c>
      <c r="H724" s="100">
        <v>1578518924</v>
      </c>
      <c r="I724" s="91" t="s">
        <v>18</v>
      </c>
      <c r="J724" s="90">
        <v>1014208</v>
      </c>
      <c r="K724" s="91" t="s">
        <v>24</v>
      </c>
      <c r="L724" s="91" t="s">
        <v>25</v>
      </c>
      <c r="M724" s="92">
        <v>21736</v>
      </c>
      <c r="N724" s="92">
        <v>32359</v>
      </c>
      <c r="O724" s="93">
        <v>0.67171420624864797</v>
      </c>
      <c r="P724" s="101">
        <f t="shared" si="121"/>
        <v>21736</v>
      </c>
      <c r="Q724" s="102">
        <f t="shared" si="122"/>
        <v>0</v>
      </c>
      <c r="R724" s="103">
        <f t="shared" si="123"/>
        <v>1.2794812919645823E-3</v>
      </c>
      <c r="S724" s="104">
        <f t="shared" si="124"/>
        <v>0</v>
      </c>
      <c r="T724" s="105">
        <f t="shared" si="125"/>
        <v>204471.35</v>
      </c>
      <c r="U724" s="105">
        <f t="shared" si="126"/>
        <v>306707.02</v>
      </c>
      <c r="V724" s="105">
        <f t="shared" si="127"/>
        <v>0</v>
      </c>
      <c r="W724" s="106">
        <f t="shared" si="128"/>
        <v>511178.37</v>
      </c>
      <c r="X724" s="96"/>
      <c r="Y724" s="107">
        <f t="shared" si="129"/>
        <v>0</v>
      </c>
      <c r="Z724" s="107">
        <f t="shared" si="130"/>
        <v>0</v>
      </c>
      <c r="AA724" s="107">
        <f t="shared" si="131"/>
        <v>0</v>
      </c>
    </row>
    <row r="725" spans="1:27" s="18" customFormat="1" ht="26.1" customHeight="1" x14ac:dyDescent="0.2">
      <c r="A725" s="90">
        <v>101456</v>
      </c>
      <c r="B725" s="90" t="s">
        <v>1242</v>
      </c>
      <c r="C725" s="90" t="s">
        <v>83</v>
      </c>
      <c r="D725" s="90" t="s">
        <v>26</v>
      </c>
      <c r="E725" s="90" t="s">
        <v>508</v>
      </c>
      <c r="F725" s="100" t="s">
        <v>21</v>
      </c>
      <c r="G725" s="100">
        <v>675969</v>
      </c>
      <c r="H725" s="100">
        <v>1295768927</v>
      </c>
      <c r="I725" s="91" t="s">
        <v>18</v>
      </c>
      <c r="J725" s="90">
        <v>1026689</v>
      </c>
      <c r="K725" s="91" t="s">
        <v>52</v>
      </c>
      <c r="L725" s="91" t="s">
        <v>53</v>
      </c>
      <c r="M725" s="92">
        <v>23989</v>
      </c>
      <c r="N725" s="92">
        <v>35186</v>
      </c>
      <c r="O725" s="93">
        <v>0.68177684306258168</v>
      </c>
      <c r="P725" s="101">
        <f t="shared" si="121"/>
        <v>23989.000000000004</v>
      </c>
      <c r="Q725" s="102">
        <f t="shared" si="122"/>
        <v>1.948592417592341E-3</v>
      </c>
      <c r="R725" s="103">
        <f t="shared" si="123"/>
        <v>1.412103271666285E-3</v>
      </c>
      <c r="S725" s="104">
        <f t="shared" si="124"/>
        <v>944297.63</v>
      </c>
      <c r="T725" s="105">
        <f t="shared" si="125"/>
        <v>225665.4</v>
      </c>
      <c r="U725" s="105">
        <f t="shared" si="126"/>
        <v>338498.1</v>
      </c>
      <c r="V725" s="105">
        <f t="shared" si="127"/>
        <v>342952.27</v>
      </c>
      <c r="W725" s="106">
        <f t="shared" si="128"/>
        <v>1851413.4</v>
      </c>
      <c r="X725" s="96"/>
      <c r="Y725" s="107">
        <f t="shared" si="129"/>
        <v>463564.29</v>
      </c>
      <c r="Z725" s="107">
        <f t="shared" si="130"/>
        <v>463564.29</v>
      </c>
      <c r="AA725" s="107">
        <f t="shared" si="131"/>
        <v>927128.58</v>
      </c>
    </row>
    <row r="726" spans="1:27" s="18" customFormat="1" ht="26.1" customHeight="1" x14ac:dyDescent="0.2">
      <c r="A726" s="90">
        <v>101460</v>
      </c>
      <c r="B726" s="90" t="s">
        <v>1243</v>
      </c>
      <c r="C726" s="90" t="s">
        <v>55</v>
      </c>
      <c r="D726" s="90" t="s">
        <v>26</v>
      </c>
      <c r="E726" s="90" t="s">
        <v>21</v>
      </c>
      <c r="F726" s="100" t="s">
        <v>21</v>
      </c>
      <c r="G726" s="100">
        <v>675967</v>
      </c>
      <c r="H726" s="100">
        <v>1982698742</v>
      </c>
      <c r="I726" s="90" t="s">
        <v>18</v>
      </c>
      <c r="J726" s="90">
        <v>1030483</v>
      </c>
      <c r="K726" s="91" t="s">
        <v>52</v>
      </c>
      <c r="L726" s="91" t="s">
        <v>53</v>
      </c>
      <c r="M726" s="92">
        <v>15230</v>
      </c>
      <c r="N726" s="92">
        <v>26912</v>
      </c>
      <c r="O726" s="93">
        <v>0.5659185493460166</v>
      </c>
      <c r="P726" s="101">
        <f t="shared" si="121"/>
        <v>15230</v>
      </c>
      <c r="Q726" s="102">
        <f t="shared" si="122"/>
        <v>1.2371112810009317E-3</v>
      </c>
      <c r="R726" s="103">
        <f t="shared" si="123"/>
        <v>8.9650810069104661E-4</v>
      </c>
      <c r="S726" s="104">
        <f t="shared" si="124"/>
        <v>599510.31000000006</v>
      </c>
      <c r="T726" s="105">
        <f t="shared" si="125"/>
        <v>143269.17000000001</v>
      </c>
      <c r="U726" s="105">
        <f t="shared" si="126"/>
        <v>214903.75</v>
      </c>
      <c r="V726" s="105">
        <f t="shared" si="127"/>
        <v>217731.59</v>
      </c>
      <c r="W726" s="106">
        <f t="shared" si="128"/>
        <v>1175414.82</v>
      </c>
      <c r="X726" s="96"/>
      <c r="Y726" s="107">
        <f t="shared" si="129"/>
        <v>294305.06</v>
      </c>
      <c r="Z726" s="107">
        <f t="shared" si="130"/>
        <v>294305.06</v>
      </c>
      <c r="AA726" s="107">
        <f t="shared" si="131"/>
        <v>588610.12</v>
      </c>
    </row>
    <row r="727" spans="1:27" s="18" customFormat="1" ht="26.1" customHeight="1" x14ac:dyDescent="0.2">
      <c r="A727" s="90">
        <v>101489</v>
      </c>
      <c r="B727" s="90" t="s">
        <v>1244</v>
      </c>
      <c r="C727" s="90" t="s">
        <v>101</v>
      </c>
      <c r="D727" s="90" t="s">
        <v>26</v>
      </c>
      <c r="E727" s="90" t="s">
        <v>29</v>
      </c>
      <c r="F727" s="100" t="s">
        <v>29</v>
      </c>
      <c r="G727" s="100">
        <v>675986</v>
      </c>
      <c r="H727" s="100">
        <v>1790767002</v>
      </c>
      <c r="I727" s="91" t="s">
        <v>18</v>
      </c>
      <c r="J727" s="90">
        <v>1028688</v>
      </c>
      <c r="K727" s="91" t="s">
        <v>24</v>
      </c>
      <c r="L727" s="91" t="s">
        <v>25</v>
      </c>
      <c r="M727" s="92">
        <v>21621</v>
      </c>
      <c r="N727" s="92">
        <v>29905</v>
      </c>
      <c r="O727" s="93">
        <v>0.7229894666443738</v>
      </c>
      <c r="P727" s="101">
        <f t="shared" si="121"/>
        <v>21621</v>
      </c>
      <c r="Q727" s="102">
        <f t="shared" si="122"/>
        <v>1.756243138970528E-3</v>
      </c>
      <c r="R727" s="103">
        <f t="shared" si="123"/>
        <v>1.2727118611320497E-3</v>
      </c>
      <c r="S727" s="104">
        <f t="shared" si="124"/>
        <v>851084.21</v>
      </c>
      <c r="T727" s="105">
        <f t="shared" si="125"/>
        <v>203389.54</v>
      </c>
      <c r="U727" s="105">
        <f t="shared" si="126"/>
        <v>305084.31</v>
      </c>
      <c r="V727" s="105">
        <f t="shared" si="127"/>
        <v>309098.78999999998</v>
      </c>
      <c r="W727" s="106">
        <f t="shared" si="128"/>
        <v>1668656.85</v>
      </c>
      <c r="X727" s="96"/>
      <c r="Y727" s="107">
        <f t="shared" si="129"/>
        <v>417804.97</v>
      </c>
      <c r="Z727" s="107">
        <f t="shared" si="130"/>
        <v>417804.97</v>
      </c>
      <c r="AA727" s="107">
        <f t="shared" si="131"/>
        <v>835609.94</v>
      </c>
    </row>
    <row r="728" spans="1:27" s="18" customFormat="1" ht="26.1" customHeight="1" x14ac:dyDescent="0.2">
      <c r="A728" s="90">
        <v>101633</v>
      </c>
      <c r="B728" s="90" t="s">
        <v>1245</v>
      </c>
      <c r="C728" s="90" t="s">
        <v>101</v>
      </c>
      <c r="D728" s="90" t="s">
        <v>26</v>
      </c>
      <c r="E728" s="90" t="s">
        <v>29</v>
      </c>
      <c r="F728" s="100" t="s">
        <v>29</v>
      </c>
      <c r="G728" s="100">
        <v>675991</v>
      </c>
      <c r="H728" s="100">
        <v>1528040839</v>
      </c>
      <c r="I728" s="91" t="s">
        <v>18</v>
      </c>
      <c r="J728" s="90">
        <v>1028690</v>
      </c>
      <c r="K728" s="91" t="s">
        <v>24</v>
      </c>
      <c r="L728" s="91" t="s">
        <v>25</v>
      </c>
      <c r="M728" s="92">
        <v>17884</v>
      </c>
      <c r="N728" s="92">
        <v>31143</v>
      </c>
      <c r="O728" s="93">
        <v>0.57425424654015345</v>
      </c>
      <c r="P728" s="101">
        <f t="shared" si="121"/>
        <v>17884</v>
      </c>
      <c r="Q728" s="102">
        <f t="shared" si="122"/>
        <v>1.45269193364548E-3</v>
      </c>
      <c r="R728" s="103">
        <f t="shared" si="123"/>
        <v>1.0527347913827103E-3</v>
      </c>
      <c r="S728" s="104">
        <f t="shared" si="124"/>
        <v>703981.77</v>
      </c>
      <c r="T728" s="105">
        <f t="shared" si="125"/>
        <v>168235.44</v>
      </c>
      <c r="U728" s="105">
        <f t="shared" si="126"/>
        <v>252353.16</v>
      </c>
      <c r="V728" s="105">
        <f t="shared" si="127"/>
        <v>255673.78</v>
      </c>
      <c r="W728" s="106">
        <f t="shared" si="128"/>
        <v>1380244.15</v>
      </c>
      <c r="X728" s="96"/>
      <c r="Y728" s="107">
        <f t="shared" si="129"/>
        <v>345591.05</v>
      </c>
      <c r="Z728" s="107">
        <f t="shared" si="130"/>
        <v>345591.05</v>
      </c>
      <c r="AA728" s="107">
        <f t="shared" si="131"/>
        <v>691182.1</v>
      </c>
    </row>
    <row r="729" spans="1:27" s="18" customFormat="1" ht="26.1" customHeight="1" x14ac:dyDescent="0.2">
      <c r="A729" s="90">
        <v>101669</v>
      </c>
      <c r="B729" s="90" t="s">
        <v>1246</v>
      </c>
      <c r="C729" s="90" t="s">
        <v>485</v>
      </c>
      <c r="D729" s="90" t="s">
        <v>26</v>
      </c>
      <c r="E729" s="90" t="s">
        <v>20</v>
      </c>
      <c r="F729" s="100" t="s">
        <v>20</v>
      </c>
      <c r="G729" s="100">
        <v>676012</v>
      </c>
      <c r="H729" s="100">
        <v>1336537398</v>
      </c>
      <c r="I729" s="90" t="s">
        <v>18</v>
      </c>
      <c r="J729" s="90">
        <v>1030466</v>
      </c>
      <c r="K729" s="91" t="s">
        <v>16</v>
      </c>
      <c r="L729" s="91" t="s">
        <v>30</v>
      </c>
      <c r="M729" s="92">
        <v>5751</v>
      </c>
      <c r="N729" s="92">
        <v>7591</v>
      </c>
      <c r="O729" s="93">
        <v>0.75760769332103806</v>
      </c>
      <c r="P729" s="101">
        <f t="shared" si="121"/>
        <v>23323.5</v>
      </c>
      <c r="Q729" s="102">
        <f t="shared" si="122"/>
        <v>1.8945347972702054E-3</v>
      </c>
      <c r="R729" s="103">
        <f t="shared" si="123"/>
        <v>1.3729288697614988E-3</v>
      </c>
      <c r="S729" s="104">
        <f t="shared" si="124"/>
        <v>918101.04</v>
      </c>
      <c r="T729" s="105">
        <f t="shared" si="125"/>
        <v>219405.02</v>
      </c>
      <c r="U729" s="105">
        <f t="shared" si="126"/>
        <v>329107.53000000003</v>
      </c>
      <c r="V729" s="105">
        <f t="shared" si="127"/>
        <v>333438.12</v>
      </c>
      <c r="W729" s="106">
        <f t="shared" si="128"/>
        <v>1800051.71</v>
      </c>
      <c r="X729" s="96"/>
      <c r="Y729" s="107">
        <f t="shared" si="129"/>
        <v>450704.14</v>
      </c>
      <c r="Z729" s="107">
        <f t="shared" si="130"/>
        <v>450704.14</v>
      </c>
      <c r="AA729" s="107">
        <f t="shared" si="131"/>
        <v>901408.28</v>
      </c>
    </row>
    <row r="730" spans="1:27" s="18" customFormat="1" ht="26.1" customHeight="1" x14ac:dyDescent="0.2">
      <c r="A730" s="90">
        <v>101682</v>
      </c>
      <c r="B730" s="90" t="s">
        <v>1247</v>
      </c>
      <c r="C730" s="90" t="s">
        <v>1248</v>
      </c>
      <c r="D730" s="90" t="s">
        <v>19</v>
      </c>
      <c r="E730" s="90" t="s">
        <v>271</v>
      </c>
      <c r="F730" s="100" t="s">
        <v>37</v>
      </c>
      <c r="G730" s="100">
        <v>675995</v>
      </c>
      <c r="H730" s="100">
        <v>1932344769</v>
      </c>
      <c r="I730" s="91" t="s">
        <v>18</v>
      </c>
      <c r="J730" s="90">
        <v>1016967</v>
      </c>
      <c r="K730" s="91" t="s">
        <v>16</v>
      </c>
      <c r="L730" s="91" t="s">
        <v>17</v>
      </c>
      <c r="M730" s="92">
        <v>25251</v>
      </c>
      <c r="N730" s="92">
        <v>33182</v>
      </c>
      <c r="O730" s="93">
        <v>0.76098487131577364</v>
      </c>
      <c r="P730" s="101">
        <f t="shared" si="121"/>
        <v>25251</v>
      </c>
      <c r="Q730" s="102">
        <f t="shared" si="122"/>
        <v>0</v>
      </c>
      <c r="R730" s="103">
        <f t="shared" si="123"/>
        <v>1.4863904169763373E-3</v>
      </c>
      <c r="S730" s="104">
        <f t="shared" si="124"/>
        <v>0</v>
      </c>
      <c r="T730" s="105">
        <f t="shared" si="125"/>
        <v>237537.08</v>
      </c>
      <c r="U730" s="105">
        <f t="shared" si="126"/>
        <v>356305.62</v>
      </c>
      <c r="V730" s="105">
        <f t="shared" si="127"/>
        <v>0</v>
      </c>
      <c r="W730" s="106">
        <f t="shared" si="128"/>
        <v>593842.69999999995</v>
      </c>
      <c r="X730" s="96"/>
      <c r="Y730" s="107">
        <f t="shared" si="129"/>
        <v>0</v>
      </c>
      <c r="Z730" s="107">
        <f t="shared" si="130"/>
        <v>0</v>
      </c>
      <c r="AA730" s="107">
        <f t="shared" si="131"/>
        <v>0</v>
      </c>
    </row>
    <row r="731" spans="1:27" s="18" customFormat="1" ht="26.1" customHeight="1" x14ac:dyDescent="0.2">
      <c r="A731" s="90">
        <v>101740</v>
      </c>
      <c r="B731" s="90" t="s">
        <v>1249</v>
      </c>
      <c r="C731" s="90" t="s">
        <v>76</v>
      </c>
      <c r="D731" s="90" t="s">
        <v>26</v>
      </c>
      <c r="E731" s="90" t="s">
        <v>77</v>
      </c>
      <c r="F731" s="100" t="s">
        <v>1546</v>
      </c>
      <c r="G731" s="100">
        <v>676211</v>
      </c>
      <c r="H731" s="100">
        <v>1043750854</v>
      </c>
      <c r="I731" s="91" t="s">
        <v>18</v>
      </c>
      <c r="J731" s="90">
        <v>1028845</v>
      </c>
      <c r="K731" s="91" t="s">
        <v>24</v>
      </c>
      <c r="L731" s="91" t="s">
        <v>25</v>
      </c>
      <c r="M731" s="92">
        <v>19055</v>
      </c>
      <c r="N731" s="92">
        <v>36496</v>
      </c>
      <c r="O731" s="93">
        <v>0.52211201227531789</v>
      </c>
      <c r="P731" s="101">
        <f t="shared" si="121"/>
        <v>19055</v>
      </c>
      <c r="Q731" s="102">
        <f t="shared" si="122"/>
        <v>1.5478106014098984E-3</v>
      </c>
      <c r="R731" s="103">
        <f t="shared" si="123"/>
        <v>1.1216652566426719E-3</v>
      </c>
      <c r="S731" s="104">
        <f t="shared" si="124"/>
        <v>750076.76</v>
      </c>
      <c r="T731" s="105">
        <f t="shared" si="125"/>
        <v>179251.08</v>
      </c>
      <c r="U731" s="105">
        <f t="shared" si="126"/>
        <v>268876.62</v>
      </c>
      <c r="V731" s="105">
        <f t="shared" si="127"/>
        <v>272414.67</v>
      </c>
      <c r="W731" s="106">
        <f t="shared" si="128"/>
        <v>1470619.13</v>
      </c>
      <c r="X731" s="96"/>
      <c r="Y731" s="107">
        <f t="shared" si="129"/>
        <v>368219.5</v>
      </c>
      <c r="Z731" s="107">
        <f t="shared" si="130"/>
        <v>368219.5</v>
      </c>
      <c r="AA731" s="107">
        <f t="shared" si="131"/>
        <v>736439</v>
      </c>
    </row>
    <row r="732" spans="1:27" s="18" customFormat="1" ht="26.1" customHeight="1" x14ac:dyDescent="0.2">
      <c r="A732" s="90">
        <v>101864</v>
      </c>
      <c r="B732" s="90" t="s">
        <v>1250</v>
      </c>
      <c r="C732" s="90" t="s">
        <v>1251</v>
      </c>
      <c r="D732" s="90" t="s">
        <v>19</v>
      </c>
      <c r="E732" s="90" t="s">
        <v>307</v>
      </c>
      <c r="F732" s="100" t="s">
        <v>1546</v>
      </c>
      <c r="G732" s="100">
        <v>676019</v>
      </c>
      <c r="H732" s="100">
        <v>1295377067</v>
      </c>
      <c r="I732" s="91" t="s">
        <v>18</v>
      </c>
      <c r="J732" s="90">
        <v>1030752</v>
      </c>
      <c r="K732" s="91" t="s">
        <v>644</v>
      </c>
      <c r="L732" s="91" t="s">
        <v>25</v>
      </c>
      <c r="M732" s="92">
        <v>16961</v>
      </c>
      <c r="N732" s="92">
        <v>24085</v>
      </c>
      <c r="O732" s="93">
        <v>0.70421424122898069</v>
      </c>
      <c r="P732" s="101">
        <f t="shared" si="121"/>
        <v>22594.032846715327</v>
      </c>
      <c r="Q732" s="102">
        <f t="shared" si="122"/>
        <v>0</v>
      </c>
      <c r="R732" s="103">
        <f t="shared" si="123"/>
        <v>1.3299890659461508E-3</v>
      </c>
      <c r="S732" s="104">
        <f t="shared" si="124"/>
        <v>0</v>
      </c>
      <c r="T732" s="105">
        <f t="shared" si="125"/>
        <v>212542.89</v>
      </c>
      <c r="U732" s="105">
        <f t="shared" si="126"/>
        <v>318814.34000000003</v>
      </c>
      <c r="V732" s="105">
        <f t="shared" si="127"/>
        <v>0</v>
      </c>
      <c r="W732" s="106">
        <f t="shared" si="128"/>
        <v>531357.23</v>
      </c>
      <c r="X732" s="96"/>
      <c r="Y732" s="107">
        <f t="shared" si="129"/>
        <v>0</v>
      </c>
      <c r="Z732" s="107">
        <f t="shared" si="130"/>
        <v>0</v>
      </c>
      <c r="AA732" s="107">
        <f t="shared" si="131"/>
        <v>0</v>
      </c>
    </row>
    <row r="733" spans="1:27" s="18" customFormat="1" ht="26.1" customHeight="1" x14ac:dyDescent="0.2">
      <c r="A733" s="90">
        <v>101884</v>
      </c>
      <c r="B733" s="90" t="s">
        <v>1252</v>
      </c>
      <c r="C733" s="90" t="s">
        <v>80</v>
      </c>
      <c r="D733" s="90" t="s">
        <v>26</v>
      </c>
      <c r="E733" s="90" t="s">
        <v>37</v>
      </c>
      <c r="F733" s="100" t="s">
        <v>37</v>
      </c>
      <c r="G733" s="100">
        <v>676023</v>
      </c>
      <c r="H733" s="100">
        <v>1649824343</v>
      </c>
      <c r="I733" s="91" t="s">
        <v>46</v>
      </c>
      <c r="J733" s="90">
        <v>1012471</v>
      </c>
      <c r="K733" s="91">
        <v>43709</v>
      </c>
      <c r="L733" s="91">
        <v>43769</v>
      </c>
      <c r="M733" s="92">
        <v>5053</v>
      </c>
      <c r="N733" s="92">
        <v>8295</v>
      </c>
      <c r="O733" s="93">
        <v>0.60916214587100659</v>
      </c>
      <c r="P733" s="101">
        <f t="shared" si="121"/>
        <v>30739.083333333336</v>
      </c>
      <c r="Q733" s="102">
        <f t="shared" si="122"/>
        <v>2.4968921050094804E-3</v>
      </c>
      <c r="R733" s="103">
        <f t="shared" si="123"/>
        <v>1.8094443346126378E-3</v>
      </c>
      <c r="S733" s="104">
        <f t="shared" si="124"/>
        <v>1210006.3999999999</v>
      </c>
      <c r="T733" s="105">
        <f t="shared" si="125"/>
        <v>289163.68</v>
      </c>
      <c r="U733" s="105">
        <f t="shared" si="126"/>
        <v>433745.52</v>
      </c>
      <c r="V733" s="105">
        <f t="shared" si="127"/>
        <v>439453.01</v>
      </c>
      <c r="W733" s="106">
        <f t="shared" si="128"/>
        <v>2372368.61</v>
      </c>
      <c r="X733" s="96"/>
      <c r="Y733" s="107">
        <f t="shared" si="129"/>
        <v>594003.14</v>
      </c>
      <c r="Z733" s="107">
        <f t="shared" si="130"/>
        <v>594003.14</v>
      </c>
      <c r="AA733" s="107">
        <f t="shared" si="131"/>
        <v>1188006.28</v>
      </c>
    </row>
    <row r="734" spans="1:27" s="18" customFormat="1" ht="26.1" customHeight="1" x14ac:dyDescent="0.2">
      <c r="A734" s="90">
        <v>102004</v>
      </c>
      <c r="B734" s="90" t="s">
        <v>1253</v>
      </c>
      <c r="C734" s="89" t="s">
        <v>1584</v>
      </c>
      <c r="D734" s="89" t="s">
        <v>19</v>
      </c>
      <c r="E734" s="90" t="s">
        <v>271</v>
      </c>
      <c r="F734" s="100" t="s">
        <v>37</v>
      </c>
      <c r="G734" s="100">
        <v>676036</v>
      </c>
      <c r="H734" s="100">
        <v>1174854236</v>
      </c>
      <c r="I734" s="91" t="s">
        <v>18</v>
      </c>
      <c r="J734" s="90">
        <v>1018129</v>
      </c>
      <c r="K734" s="91" t="s">
        <v>16</v>
      </c>
      <c r="L734" s="91" t="s">
        <v>17</v>
      </c>
      <c r="M734" s="92">
        <v>20179</v>
      </c>
      <c r="N734" s="92">
        <v>29381</v>
      </c>
      <c r="O734" s="93">
        <v>0.68680439739968002</v>
      </c>
      <c r="P734" s="101">
        <f t="shared" si="121"/>
        <v>20179</v>
      </c>
      <c r="Q734" s="102">
        <f t="shared" si="122"/>
        <v>0</v>
      </c>
      <c r="R734" s="103">
        <f t="shared" si="123"/>
        <v>1.1878290849536854E-3</v>
      </c>
      <c r="S734" s="104">
        <f t="shared" si="124"/>
        <v>0</v>
      </c>
      <c r="T734" s="105">
        <f t="shared" si="125"/>
        <v>189824.59</v>
      </c>
      <c r="U734" s="105">
        <f t="shared" si="126"/>
        <v>284736.89</v>
      </c>
      <c r="V734" s="105">
        <f t="shared" si="127"/>
        <v>0</v>
      </c>
      <c r="W734" s="106">
        <f t="shared" si="128"/>
        <v>474561.48</v>
      </c>
      <c r="X734" s="96"/>
      <c r="Y734" s="107">
        <f t="shared" si="129"/>
        <v>0</v>
      </c>
      <c r="Z734" s="107">
        <f t="shared" si="130"/>
        <v>0</v>
      </c>
      <c r="AA734" s="107">
        <f t="shared" si="131"/>
        <v>0</v>
      </c>
    </row>
    <row r="735" spans="1:27" s="18" customFormat="1" ht="26.1" customHeight="1" x14ac:dyDescent="0.2">
      <c r="A735" s="90">
        <v>102010</v>
      </c>
      <c r="B735" s="90" t="s">
        <v>1254</v>
      </c>
      <c r="C735" s="90" t="s">
        <v>144</v>
      </c>
      <c r="D735" s="90" t="s">
        <v>26</v>
      </c>
      <c r="E735" s="90" t="s">
        <v>39</v>
      </c>
      <c r="F735" s="100" t="s">
        <v>39</v>
      </c>
      <c r="G735" s="100">
        <v>67603</v>
      </c>
      <c r="H735" s="100">
        <v>1790749067</v>
      </c>
      <c r="I735" s="91" t="s">
        <v>18</v>
      </c>
      <c r="J735" s="90">
        <v>1028698</v>
      </c>
      <c r="K735" s="91" t="s">
        <v>52</v>
      </c>
      <c r="L735" s="91" t="s">
        <v>53</v>
      </c>
      <c r="M735" s="92">
        <v>25666</v>
      </c>
      <c r="N735" s="92">
        <v>40050</v>
      </c>
      <c r="O735" s="93">
        <v>0.64084893882646687</v>
      </c>
      <c r="P735" s="101">
        <f t="shared" si="121"/>
        <v>25665.999999999996</v>
      </c>
      <c r="Q735" s="102">
        <f t="shared" si="122"/>
        <v>2.0848127470892912E-3</v>
      </c>
      <c r="R735" s="103">
        <f t="shared" si="123"/>
        <v>1.5108192325893892E-3</v>
      </c>
      <c r="S735" s="104">
        <f t="shared" si="124"/>
        <v>1010310.68</v>
      </c>
      <c r="T735" s="105">
        <f t="shared" si="125"/>
        <v>241441</v>
      </c>
      <c r="U735" s="105">
        <f t="shared" si="126"/>
        <v>362161.5</v>
      </c>
      <c r="V735" s="105">
        <f t="shared" si="127"/>
        <v>366927.04</v>
      </c>
      <c r="W735" s="106">
        <f t="shared" si="128"/>
        <v>1980840.2200000002</v>
      </c>
      <c r="X735" s="96"/>
      <c r="Y735" s="107">
        <f t="shared" si="129"/>
        <v>495970.7</v>
      </c>
      <c r="Z735" s="107">
        <f t="shared" si="130"/>
        <v>495970.7</v>
      </c>
      <c r="AA735" s="107">
        <f t="shared" si="131"/>
        <v>991941.4</v>
      </c>
    </row>
    <row r="736" spans="1:27" s="18" customFormat="1" ht="26.1" customHeight="1" x14ac:dyDescent="0.2">
      <c r="A736" s="90">
        <v>102085</v>
      </c>
      <c r="B736" s="90" t="s">
        <v>1255</v>
      </c>
      <c r="C736" s="89" t="s">
        <v>1591</v>
      </c>
      <c r="D736" s="89" t="s">
        <v>19</v>
      </c>
      <c r="E736" s="90" t="s">
        <v>21</v>
      </c>
      <c r="F736" s="100" t="s">
        <v>21</v>
      </c>
      <c r="G736" s="100">
        <v>676039</v>
      </c>
      <c r="H736" s="100">
        <v>1598097347</v>
      </c>
      <c r="I736" s="91" t="s">
        <v>18</v>
      </c>
      <c r="J736" s="90">
        <v>1018130</v>
      </c>
      <c r="K736" s="91" t="s">
        <v>16</v>
      </c>
      <c r="L736" s="91" t="s">
        <v>17</v>
      </c>
      <c r="M736" s="92">
        <v>16472</v>
      </c>
      <c r="N736" s="92">
        <v>22432</v>
      </c>
      <c r="O736" s="93">
        <v>0.73430813124108418</v>
      </c>
      <c r="P736" s="101">
        <f t="shared" si="121"/>
        <v>16472</v>
      </c>
      <c r="Q736" s="102">
        <f t="shared" si="122"/>
        <v>0</v>
      </c>
      <c r="R736" s="103">
        <f t="shared" si="123"/>
        <v>9.6961795368239779E-4</v>
      </c>
      <c r="S736" s="104">
        <f t="shared" si="124"/>
        <v>0</v>
      </c>
      <c r="T736" s="105">
        <f t="shared" si="125"/>
        <v>154952.71</v>
      </c>
      <c r="U736" s="105">
        <f t="shared" si="126"/>
        <v>232429.06</v>
      </c>
      <c r="V736" s="105">
        <f t="shared" si="127"/>
        <v>0</v>
      </c>
      <c r="W736" s="106">
        <f t="shared" si="128"/>
        <v>387381.77</v>
      </c>
      <c r="X736" s="96"/>
      <c r="Y736" s="107">
        <f t="shared" si="129"/>
        <v>0</v>
      </c>
      <c r="Z736" s="107">
        <f t="shared" si="130"/>
        <v>0</v>
      </c>
      <c r="AA736" s="107">
        <f t="shared" si="131"/>
        <v>0</v>
      </c>
    </row>
    <row r="737" spans="1:27" s="18" customFormat="1" ht="26.1" customHeight="1" x14ac:dyDescent="0.2">
      <c r="A737" s="90">
        <v>102161</v>
      </c>
      <c r="B737" s="90" t="s">
        <v>1256</v>
      </c>
      <c r="C737" s="84" t="s">
        <v>1410</v>
      </c>
      <c r="D737" s="90" t="s">
        <v>26</v>
      </c>
      <c r="E737" s="90" t="s">
        <v>29</v>
      </c>
      <c r="F737" s="100" t="s">
        <v>29</v>
      </c>
      <c r="G737" s="100">
        <v>676050</v>
      </c>
      <c r="H737" s="100">
        <v>1548721392</v>
      </c>
      <c r="I737" s="91" t="s">
        <v>18</v>
      </c>
      <c r="J737" s="90">
        <v>1030527</v>
      </c>
      <c r="K737" s="91" t="s">
        <v>16</v>
      </c>
      <c r="L737" s="91" t="s">
        <v>17</v>
      </c>
      <c r="M737" s="92">
        <v>18824</v>
      </c>
      <c r="N737" s="92">
        <v>31824</v>
      </c>
      <c r="O737" s="93">
        <v>0.59150326797385622</v>
      </c>
      <c r="P737" s="101">
        <f t="shared" si="121"/>
        <v>18824</v>
      </c>
      <c r="Q737" s="102">
        <f t="shared" si="122"/>
        <v>1.5290467993146117E-3</v>
      </c>
      <c r="R737" s="103">
        <f t="shared" si="123"/>
        <v>1.1080675303616718E-3</v>
      </c>
      <c r="S737" s="104">
        <f t="shared" si="124"/>
        <v>740983.72</v>
      </c>
      <c r="T737" s="105">
        <f t="shared" si="125"/>
        <v>177078.06</v>
      </c>
      <c r="U737" s="105">
        <f t="shared" si="126"/>
        <v>265617.08</v>
      </c>
      <c r="V737" s="105">
        <f t="shared" si="127"/>
        <v>269112.24</v>
      </c>
      <c r="W737" s="106">
        <f t="shared" si="128"/>
        <v>1452791.1</v>
      </c>
      <c r="X737" s="96"/>
      <c r="Y737" s="107">
        <f t="shared" si="129"/>
        <v>363755.65</v>
      </c>
      <c r="Z737" s="107">
        <f t="shared" si="130"/>
        <v>363755.65</v>
      </c>
      <c r="AA737" s="107">
        <f t="shared" si="131"/>
        <v>727511.3</v>
      </c>
    </row>
    <row r="738" spans="1:27" s="18" customFormat="1" ht="26.1" customHeight="1" x14ac:dyDescent="0.2">
      <c r="A738" s="90">
        <v>102294</v>
      </c>
      <c r="B738" s="90" t="s">
        <v>1257</v>
      </c>
      <c r="C738" s="90" t="s">
        <v>101</v>
      </c>
      <c r="D738" s="90" t="s">
        <v>26</v>
      </c>
      <c r="E738" s="90" t="s">
        <v>29</v>
      </c>
      <c r="F738" s="100" t="s">
        <v>29</v>
      </c>
      <c r="G738" s="100">
        <v>676059</v>
      </c>
      <c r="H738" s="100">
        <v>1972585289</v>
      </c>
      <c r="I738" s="91" t="s">
        <v>46</v>
      </c>
      <c r="J738" s="90">
        <v>1028706</v>
      </c>
      <c r="K738" s="91">
        <v>43709</v>
      </c>
      <c r="L738" s="91">
        <v>44074</v>
      </c>
      <c r="M738" s="92">
        <v>26241</v>
      </c>
      <c r="N738" s="92">
        <v>35178</v>
      </c>
      <c r="O738" s="93">
        <v>0.74594917277844108</v>
      </c>
      <c r="P738" s="101">
        <f t="shared" si="121"/>
        <v>26241.000000000004</v>
      </c>
      <c r="Q738" s="102">
        <f t="shared" si="122"/>
        <v>2.1315191808762607E-3</v>
      </c>
      <c r="R738" s="103">
        <f t="shared" si="123"/>
        <v>1.5446663867520524E-3</v>
      </c>
      <c r="S738" s="104">
        <f t="shared" si="124"/>
        <v>1032944.85</v>
      </c>
      <c r="T738" s="105">
        <f t="shared" si="125"/>
        <v>246850.05</v>
      </c>
      <c r="U738" s="105">
        <f t="shared" si="126"/>
        <v>370275.07</v>
      </c>
      <c r="V738" s="105">
        <f t="shared" si="127"/>
        <v>375147.38</v>
      </c>
      <c r="W738" s="106">
        <f t="shared" si="128"/>
        <v>2025217.35</v>
      </c>
      <c r="X738" s="96"/>
      <c r="Y738" s="107">
        <f t="shared" si="129"/>
        <v>507082.02</v>
      </c>
      <c r="Z738" s="107">
        <f t="shared" si="130"/>
        <v>507082.02</v>
      </c>
      <c r="AA738" s="107">
        <f t="shared" si="131"/>
        <v>1014164.04</v>
      </c>
    </row>
    <row r="739" spans="1:27" s="18" customFormat="1" ht="26.1" customHeight="1" x14ac:dyDescent="0.2">
      <c r="A739" s="90">
        <v>102369</v>
      </c>
      <c r="B739" s="90" t="s">
        <v>1258</v>
      </c>
      <c r="C739" s="90" t="s">
        <v>189</v>
      </c>
      <c r="D739" s="90" t="s">
        <v>26</v>
      </c>
      <c r="E739" s="90" t="s">
        <v>29</v>
      </c>
      <c r="F739" s="100" t="s">
        <v>29</v>
      </c>
      <c r="G739" s="100">
        <v>676081</v>
      </c>
      <c r="H739" s="100">
        <v>1891156733</v>
      </c>
      <c r="I739" s="91" t="s">
        <v>18</v>
      </c>
      <c r="J739" s="90">
        <v>1028861</v>
      </c>
      <c r="K739" s="91" t="s">
        <v>52</v>
      </c>
      <c r="L739" s="91" t="s">
        <v>53</v>
      </c>
      <c r="M739" s="92">
        <v>19550</v>
      </c>
      <c r="N739" s="92">
        <v>33135</v>
      </c>
      <c r="O739" s="93">
        <v>0.59001056284895126</v>
      </c>
      <c r="P739" s="101">
        <f t="shared" si="121"/>
        <v>19550</v>
      </c>
      <c r="Q739" s="102">
        <f t="shared" si="122"/>
        <v>1.5880187487569411E-3</v>
      </c>
      <c r="R739" s="103">
        <f t="shared" si="123"/>
        <v>1.1508032415305292E-3</v>
      </c>
      <c r="S739" s="104">
        <f t="shared" si="124"/>
        <v>769561.83</v>
      </c>
      <c r="T739" s="105">
        <f t="shared" si="125"/>
        <v>183907.56</v>
      </c>
      <c r="U739" s="105">
        <f t="shared" si="126"/>
        <v>275861.34999999998</v>
      </c>
      <c r="V739" s="105">
        <f t="shared" si="127"/>
        <v>279491.3</v>
      </c>
      <c r="W739" s="106">
        <f t="shared" si="128"/>
        <v>1508822.0399999998</v>
      </c>
      <c r="X739" s="96"/>
      <c r="Y739" s="107">
        <f t="shared" si="129"/>
        <v>377784.9</v>
      </c>
      <c r="Z739" s="107">
        <f t="shared" si="130"/>
        <v>377784.9</v>
      </c>
      <c r="AA739" s="107">
        <f t="shared" si="131"/>
        <v>755569.8</v>
      </c>
    </row>
    <row r="740" spans="1:27" s="18" customFormat="1" ht="26.1" customHeight="1" x14ac:dyDescent="0.2">
      <c r="A740" s="90">
        <v>102375</v>
      </c>
      <c r="B740" s="90" t="s">
        <v>1259</v>
      </c>
      <c r="C740" s="90" t="s">
        <v>101</v>
      </c>
      <c r="D740" s="90" t="s">
        <v>26</v>
      </c>
      <c r="E740" s="90" t="s">
        <v>63</v>
      </c>
      <c r="F740" s="100" t="s">
        <v>63</v>
      </c>
      <c r="G740" s="100">
        <v>676087</v>
      </c>
      <c r="H740" s="100">
        <v>1073587812</v>
      </c>
      <c r="I740" s="91" t="s">
        <v>18</v>
      </c>
      <c r="J740" s="90">
        <v>1013564</v>
      </c>
      <c r="K740" s="91" t="s">
        <v>16</v>
      </c>
      <c r="L740" s="91" t="s">
        <v>17</v>
      </c>
      <c r="M740" s="92">
        <v>14911</v>
      </c>
      <c r="N740" s="92">
        <v>27759</v>
      </c>
      <c r="O740" s="93">
        <v>0.53715911956482587</v>
      </c>
      <c r="P740" s="101">
        <f t="shared" si="121"/>
        <v>14911</v>
      </c>
      <c r="Q740" s="102">
        <f t="shared" si="122"/>
        <v>1.2111993638217263E-3</v>
      </c>
      <c r="R740" s="103">
        <f t="shared" si="123"/>
        <v>8.7773028820776068E-4</v>
      </c>
      <c r="S740" s="104">
        <f t="shared" si="124"/>
        <v>586953.27</v>
      </c>
      <c r="T740" s="105">
        <f t="shared" si="125"/>
        <v>140268.32</v>
      </c>
      <c r="U740" s="105">
        <f t="shared" si="126"/>
        <v>210402.48</v>
      </c>
      <c r="V740" s="105">
        <f t="shared" si="127"/>
        <v>213171.09</v>
      </c>
      <c r="W740" s="106">
        <f t="shared" si="128"/>
        <v>1150795.1600000001</v>
      </c>
      <c r="X740" s="96"/>
      <c r="Y740" s="107">
        <f t="shared" si="129"/>
        <v>288140.7</v>
      </c>
      <c r="Z740" s="107">
        <f t="shared" si="130"/>
        <v>288140.7</v>
      </c>
      <c r="AA740" s="107">
        <f t="shared" si="131"/>
        <v>576281.4</v>
      </c>
    </row>
    <row r="741" spans="1:27" s="18" customFormat="1" ht="26.1" customHeight="1" x14ac:dyDescent="0.2">
      <c r="A741" s="90">
        <v>102417</v>
      </c>
      <c r="B741" s="90" t="s">
        <v>1260</v>
      </c>
      <c r="C741" s="90" t="s">
        <v>101</v>
      </c>
      <c r="D741" s="90" t="s">
        <v>26</v>
      </c>
      <c r="E741" s="90" t="s">
        <v>431</v>
      </c>
      <c r="F741" s="100" t="s">
        <v>29</v>
      </c>
      <c r="G741" s="100">
        <v>676073</v>
      </c>
      <c r="H741" s="100">
        <v>1801878319</v>
      </c>
      <c r="I741" s="91" t="s">
        <v>18</v>
      </c>
      <c r="J741" s="90">
        <v>1028606</v>
      </c>
      <c r="K741" s="91" t="s">
        <v>24</v>
      </c>
      <c r="L741" s="91" t="s">
        <v>25</v>
      </c>
      <c r="M741" s="92">
        <v>19739</v>
      </c>
      <c r="N741" s="92">
        <v>32746</v>
      </c>
      <c r="O741" s="93">
        <v>0.60279118060221093</v>
      </c>
      <c r="P741" s="101">
        <f t="shared" si="121"/>
        <v>19739</v>
      </c>
      <c r="Q741" s="102">
        <f t="shared" si="122"/>
        <v>1.6033709504712666E-3</v>
      </c>
      <c r="R741" s="103">
        <f t="shared" si="123"/>
        <v>1.1619286539422567E-3</v>
      </c>
      <c r="S741" s="104">
        <f t="shared" si="124"/>
        <v>777001.58</v>
      </c>
      <c r="T741" s="105">
        <f t="shared" si="125"/>
        <v>185685.49</v>
      </c>
      <c r="U741" s="105">
        <f t="shared" si="126"/>
        <v>278528.24</v>
      </c>
      <c r="V741" s="105">
        <f t="shared" si="127"/>
        <v>282193.28999999998</v>
      </c>
      <c r="W741" s="106">
        <f t="shared" si="128"/>
        <v>1523408.6</v>
      </c>
      <c r="X741" s="96"/>
      <c r="Y741" s="107">
        <f t="shared" si="129"/>
        <v>381437.14</v>
      </c>
      <c r="Z741" s="107">
        <f t="shared" si="130"/>
        <v>381437.14</v>
      </c>
      <c r="AA741" s="107">
        <f t="shared" si="131"/>
        <v>762874.28</v>
      </c>
    </row>
    <row r="742" spans="1:27" s="18" customFormat="1" ht="26.1" customHeight="1" x14ac:dyDescent="0.2">
      <c r="A742" s="90">
        <v>102455</v>
      </c>
      <c r="B742" s="90" t="s">
        <v>1261</v>
      </c>
      <c r="C742" s="84" t="s">
        <v>211</v>
      </c>
      <c r="D742" s="84" t="s">
        <v>26</v>
      </c>
      <c r="E742" s="90" t="s">
        <v>40</v>
      </c>
      <c r="F742" s="100" t="s">
        <v>39</v>
      </c>
      <c r="G742" s="100">
        <v>676083</v>
      </c>
      <c r="H742" s="100">
        <v>1154385425</v>
      </c>
      <c r="I742" s="91" t="s">
        <v>18</v>
      </c>
      <c r="J742" s="90">
        <v>1027453</v>
      </c>
      <c r="K742" s="91" t="s">
        <v>16</v>
      </c>
      <c r="L742" s="91" t="s">
        <v>17</v>
      </c>
      <c r="M742" s="92">
        <v>22754</v>
      </c>
      <c r="N742" s="92">
        <v>31061</v>
      </c>
      <c r="O742" s="93">
        <v>0.73255851389201898</v>
      </c>
      <c r="P742" s="101">
        <f t="shared" si="121"/>
        <v>22754</v>
      </c>
      <c r="Q742" s="102">
        <f t="shared" si="122"/>
        <v>1.8482751206759815E-3</v>
      </c>
      <c r="R742" s="103">
        <f t="shared" si="123"/>
        <v>1.3394054709864789E-3</v>
      </c>
      <c r="S742" s="104">
        <f t="shared" si="124"/>
        <v>895683.36</v>
      </c>
      <c r="T742" s="105">
        <f t="shared" si="125"/>
        <v>214047.71</v>
      </c>
      <c r="U742" s="105">
        <f t="shared" si="126"/>
        <v>321071.56</v>
      </c>
      <c r="V742" s="105">
        <f t="shared" si="127"/>
        <v>325296.42</v>
      </c>
      <c r="W742" s="106">
        <f t="shared" si="128"/>
        <v>1756099.05</v>
      </c>
      <c r="X742" s="96"/>
      <c r="Y742" s="107">
        <f t="shared" si="129"/>
        <v>439699.11</v>
      </c>
      <c r="Z742" s="107">
        <f t="shared" si="130"/>
        <v>439699.11</v>
      </c>
      <c r="AA742" s="107">
        <f t="shared" si="131"/>
        <v>879398.22</v>
      </c>
    </row>
    <row r="743" spans="1:27" s="18" customFormat="1" ht="26.1" customHeight="1" x14ac:dyDescent="0.2">
      <c r="A743" s="90">
        <v>102493</v>
      </c>
      <c r="B743" s="90" t="s">
        <v>1262</v>
      </c>
      <c r="C743" s="90" t="s">
        <v>86</v>
      </c>
      <c r="D743" s="90" t="s">
        <v>26</v>
      </c>
      <c r="E743" s="90" t="s">
        <v>21</v>
      </c>
      <c r="F743" s="100" t="s">
        <v>21</v>
      </c>
      <c r="G743" s="100">
        <v>676098</v>
      </c>
      <c r="H743" s="100">
        <v>1972566867</v>
      </c>
      <c r="I743" s="91" t="s">
        <v>18</v>
      </c>
      <c r="J743" s="90">
        <v>1026660</v>
      </c>
      <c r="K743" s="91" t="s">
        <v>52</v>
      </c>
      <c r="L743" s="91" t="s">
        <v>53</v>
      </c>
      <c r="M743" s="92">
        <v>17674</v>
      </c>
      <c r="N743" s="92">
        <v>27152</v>
      </c>
      <c r="O743" s="93">
        <v>0.65092810842663529</v>
      </c>
      <c r="P743" s="101">
        <f t="shared" si="121"/>
        <v>17674</v>
      </c>
      <c r="Q743" s="102">
        <f t="shared" si="122"/>
        <v>1.4356339317406739E-3</v>
      </c>
      <c r="R743" s="103">
        <f t="shared" si="123"/>
        <v>1.0403732220363466E-3</v>
      </c>
      <c r="S743" s="104">
        <f t="shared" si="124"/>
        <v>695715.38</v>
      </c>
      <c r="T743" s="105">
        <f t="shared" si="125"/>
        <v>166259.96</v>
      </c>
      <c r="U743" s="105">
        <f t="shared" si="126"/>
        <v>249389.95</v>
      </c>
      <c r="V743" s="105">
        <f t="shared" si="127"/>
        <v>252671.57</v>
      </c>
      <c r="W743" s="106">
        <f t="shared" si="128"/>
        <v>1364036.86</v>
      </c>
      <c r="X743" s="96"/>
      <c r="Y743" s="107">
        <f t="shared" si="129"/>
        <v>341533.01</v>
      </c>
      <c r="Z743" s="107">
        <f t="shared" si="130"/>
        <v>341533.01</v>
      </c>
      <c r="AA743" s="107">
        <f t="shared" si="131"/>
        <v>683066.02</v>
      </c>
    </row>
    <row r="744" spans="1:27" s="18" customFormat="1" ht="26.1" customHeight="1" x14ac:dyDescent="0.2">
      <c r="A744" s="90">
        <v>102497</v>
      </c>
      <c r="B744" s="90" t="s">
        <v>1263</v>
      </c>
      <c r="C744" s="90" t="s">
        <v>61</v>
      </c>
      <c r="D744" s="90" t="s">
        <v>26</v>
      </c>
      <c r="E744" s="90" t="s">
        <v>37</v>
      </c>
      <c r="F744" s="100" t="s">
        <v>37</v>
      </c>
      <c r="G744" s="100">
        <v>676101</v>
      </c>
      <c r="H744" s="100">
        <v>1043613748</v>
      </c>
      <c r="I744" s="91" t="s">
        <v>18</v>
      </c>
      <c r="J744" s="90">
        <v>1026318</v>
      </c>
      <c r="K744" s="91" t="s">
        <v>16</v>
      </c>
      <c r="L744" s="91" t="s">
        <v>17</v>
      </c>
      <c r="M744" s="92">
        <v>17238</v>
      </c>
      <c r="N744" s="92">
        <v>34470</v>
      </c>
      <c r="O744" s="93">
        <v>0.50008703220191475</v>
      </c>
      <c r="P744" s="101">
        <f t="shared" si="121"/>
        <v>17238</v>
      </c>
      <c r="Q744" s="102">
        <f t="shared" si="122"/>
        <v>1.4002182706430767E-3</v>
      </c>
      <c r="R744" s="103">
        <f t="shared" si="123"/>
        <v>1.014708249488658E-3</v>
      </c>
      <c r="S744" s="104">
        <f t="shared" si="124"/>
        <v>678552.78</v>
      </c>
      <c r="T744" s="105">
        <f t="shared" si="125"/>
        <v>162158.5</v>
      </c>
      <c r="U744" s="105">
        <f t="shared" si="126"/>
        <v>243237.74</v>
      </c>
      <c r="V744" s="105">
        <f t="shared" si="127"/>
        <v>246438.42</v>
      </c>
      <c r="W744" s="106">
        <f t="shared" si="128"/>
        <v>1330387.44</v>
      </c>
      <c r="X744" s="96"/>
      <c r="Y744" s="107">
        <f t="shared" si="129"/>
        <v>333107.73</v>
      </c>
      <c r="Z744" s="107">
        <f t="shared" si="130"/>
        <v>333107.73</v>
      </c>
      <c r="AA744" s="107">
        <f t="shared" si="131"/>
        <v>666215.46</v>
      </c>
    </row>
    <row r="745" spans="1:27" s="18" customFormat="1" ht="26.1" customHeight="1" x14ac:dyDescent="0.2">
      <c r="A745" s="90">
        <v>102525</v>
      </c>
      <c r="B745" s="90" t="s">
        <v>1264</v>
      </c>
      <c r="C745" s="90" t="s">
        <v>61</v>
      </c>
      <c r="D745" s="90" t="s">
        <v>26</v>
      </c>
      <c r="E745" s="90" t="s">
        <v>37</v>
      </c>
      <c r="F745" s="100" t="s">
        <v>37</v>
      </c>
      <c r="G745" s="100">
        <v>676104</v>
      </c>
      <c r="H745" s="100">
        <v>1336543081</v>
      </c>
      <c r="I745" s="91" t="s">
        <v>18</v>
      </c>
      <c r="J745" s="90">
        <v>1026313</v>
      </c>
      <c r="K745" s="91" t="s">
        <v>16</v>
      </c>
      <c r="L745" s="91" t="s">
        <v>17</v>
      </c>
      <c r="M745" s="92">
        <v>13578</v>
      </c>
      <c r="N745" s="92">
        <v>28816</v>
      </c>
      <c r="O745" s="93">
        <v>0.47119655746807332</v>
      </c>
      <c r="P745" s="101">
        <f t="shared" si="121"/>
        <v>13578.000000000002</v>
      </c>
      <c r="Q745" s="102">
        <f t="shared" si="122"/>
        <v>1.1029216660164577E-3</v>
      </c>
      <c r="R745" s="103">
        <f t="shared" si="123"/>
        <v>7.9926375516631862E-4</v>
      </c>
      <c r="S745" s="104">
        <f t="shared" si="124"/>
        <v>534481.35</v>
      </c>
      <c r="T745" s="105">
        <f t="shared" si="125"/>
        <v>127728.74</v>
      </c>
      <c r="U745" s="105">
        <f t="shared" si="126"/>
        <v>191593.11</v>
      </c>
      <c r="V745" s="105">
        <f t="shared" si="127"/>
        <v>194114.21</v>
      </c>
      <c r="W745" s="106">
        <f t="shared" si="128"/>
        <v>1047917.4099999999</v>
      </c>
      <c r="X745" s="96"/>
      <c r="Y745" s="107">
        <f t="shared" si="129"/>
        <v>262381.76</v>
      </c>
      <c r="Z745" s="107">
        <f t="shared" si="130"/>
        <v>262381.76</v>
      </c>
      <c r="AA745" s="107">
        <f t="shared" si="131"/>
        <v>524763.52</v>
      </c>
    </row>
    <row r="746" spans="1:27" s="18" customFormat="1" ht="26.1" customHeight="1" x14ac:dyDescent="0.2">
      <c r="A746" s="90">
        <v>102530</v>
      </c>
      <c r="B746" s="90" t="s">
        <v>1265</v>
      </c>
      <c r="C746" s="90" t="s">
        <v>1266</v>
      </c>
      <c r="D746" s="90" t="s">
        <v>26</v>
      </c>
      <c r="E746" s="90" t="s">
        <v>45</v>
      </c>
      <c r="F746" s="100" t="s">
        <v>1545</v>
      </c>
      <c r="G746" s="100">
        <v>676100</v>
      </c>
      <c r="H746" s="100">
        <v>1023576774</v>
      </c>
      <c r="I746" s="91" t="s">
        <v>18</v>
      </c>
      <c r="J746" s="90">
        <v>1030469</v>
      </c>
      <c r="K746" s="91" t="s">
        <v>389</v>
      </c>
      <c r="L746" s="91" t="s">
        <v>17</v>
      </c>
      <c r="M746" s="92">
        <v>4489</v>
      </c>
      <c r="N746" s="92">
        <v>10221</v>
      </c>
      <c r="O746" s="93">
        <v>0.43919381665199098</v>
      </c>
      <c r="P746" s="101">
        <f t="shared" si="121"/>
        <v>13541.198347107436</v>
      </c>
      <c r="Q746" s="102">
        <f t="shared" si="122"/>
        <v>1.0999323199919748E-3</v>
      </c>
      <c r="R746" s="103">
        <f t="shared" si="123"/>
        <v>7.9709744000302216E-4</v>
      </c>
      <c r="S746" s="104">
        <f t="shared" si="124"/>
        <v>533032.69999999995</v>
      </c>
      <c r="T746" s="105">
        <f t="shared" si="125"/>
        <v>127382.55</v>
      </c>
      <c r="U746" s="105">
        <f t="shared" si="126"/>
        <v>191073.82</v>
      </c>
      <c r="V746" s="105">
        <f t="shared" si="127"/>
        <v>193588.09</v>
      </c>
      <c r="W746" s="106">
        <f t="shared" si="128"/>
        <v>1045077.16</v>
      </c>
      <c r="X746" s="96"/>
      <c r="Y746" s="107">
        <f t="shared" si="129"/>
        <v>261670.6</v>
      </c>
      <c r="Z746" s="107">
        <f t="shared" si="130"/>
        <v>261670.6</v>
      </c>
      <c r="AA746" s="107">
        <f t="shared" si="131"/>
        <v>523341.2</v>
      </c>
    </row>
    <row r="747" spans="1:27" s="18" customFormat="1" ht="26.1" customHeight="1" x14ac:dyDescent="0.2">
      <c r="A747" s="90">
        <v>102533</v>
      </c>
      <c r="B747" s="90" t="s">
        <v>1267</v>
      </c>
      <c r="C747" s="90" t="s">
        <v>83</v>
      </c>
      <c r="D747" s="90" t="s">
        <v>26</v>
      </c>
      <c r="E747" s="90" t="s">
        <v>508</v>
      </c>
      <c r="F747" s="100" t="s">
        <v>21</v>
      </c>
      <c r="G747" s="100">
        <v>676096</v>
      </c>
      <c r="H747" s="100">
        <v>1669490496</v>
      </c>
      <c r="I747" s="91" t="s">
        <v>18</v>
      </c>
      <c r="J747" s="90">
        <v>1026711</v>
      </c>
      <c r="K747" s="91" t="s">
        <v>52</v>
      </c>
      <c r="L747" s="91" t="s">
        <v>53</v>
      </c>
      <c r="M747" s="92">
        <v>18494</v>
      </c>
      <c r="N747" s="92">
        <v>35446</v>
      </c>
      <c r="O747" s="93">
        <v>0.52175139649043611</v>
      </c>
      <c r="P747" s="101">
        <f t="shared" si="121"/>
        <v>18494</v>
      </c>
      <c r="Q747" s="102">
        <f t="shared" si="122"/>
        <v>1.5022413677499165E-3</v>
      </c>
      <c r="R747" s="103">
        <f t="shared" si="123"/>
        <v>1.0886422071031002E-3</v>
      </c>
      <c r="S747" s="104">
        <f t="shared" si="124"/>
        <v>727993.68</v>
      </c>
      <c r="T747" s="105">
        <f t="shared" si="125"/>
        <v>173973.73</v>
      </c>
      <c r="U747" s="105">
        <f t="shared" si="126"/>
        <v>260960.6</v>
      </c>
      <c r="V747" s="105">
        <f t="shared" si="127"/>
        <v>264394.48</v>
      </c>
      <c r="W747" s="106">
        <f t="shared" si="128"/>
        <v>1427322.49</v>
      </c>
      <c r="X747" s="96"/>
      <c r="Y747" s="107">
        <f t="shared" si="129"/>
        <v>357378.71</v>
      </c>
      <c r="Z747" s="107">
        <f t="shared" si="130"/>
        <v>357378.71</v>
      </c>
      <c r="AA747" s="107">
        <f t="shared" si="131"/>
        <v>714757.42</v>
      </c>
    </row>
    <row r="748" spans="1:27" s="18" customFormat="1" ht="26.1" customHeight="1" x14ac:dyDescent="0.2">
      <c r="A748" s="90">
        <v>102537</v>
      </c>
      <c r="B748" s="90" t="s">
        <v>1268</v>
      </c>
      <c r="C748" s="90" t="s">
        <v>55</v>
      </c>
      <c r="D748" s="90" t="s">
        <v>26</v>
      </c>
      <c r="E748" s="90" t="s">
        <v>47</v>
      </c>
      <c r="F748" s="100" t="s">
        <v>47</v>
      </c>
      <c r="G748" s="100">
        <v>676095</v>
      </c>
      <c r="H748" s="100">
        <v>1114483245</v>
      </c>
      <c r="I748" s="91" t="s">
        <v>18</v>
      </c>
      <c r="J748" s="90">
        <v>1030433</v>
      </c>
      <c r="K748" s="91" t="s">
        <v>52</v>
      </c>
      <c r="L748" s="91" t="s">
        <v>53</v>
      </c>
      <c r="M748" s="92">
        <v>17164</v>
      </c>
      <c r="N748" s="92">
        <v>28862</v>
      </c>
      <c r="O748" s="93">
        <v>0.5946919825375927</v>
      </c>
      <c r="P748" s="101">
        <f t="shared" si="121"/>
        <v>17164</v>
      </c>
      <c r="Q748" s="102">
        <f t="shared" si="122"/>
        <v>1.3942073556861452E-3</v>
      </c>
      <c r="R748" s="103">
        <f t="shared" si="123"/>
        <v>1.010352267909463E-3</v>
      </c>
      <c r="S748" s="104">
        <f t="shared" si="124"/>
        <v>675639.86</v>
      </c>
      <c r="T748" s="105">
        <f t="shared" si="125"/>
        <v>161462.38</v>
      </c>
      <c r="U748" s="105">
        <f t="shared" si="126"/>
        <v>242193.56</v>
      </c>
      <c r="V748" s="105">
        <f t="shared" si="127"/>
        <v>245380.49</v>
      </c>
      <c r="W748" s="106">
        <f t="shared" si="128"/>
        <v>1324676.29</v>
      </c>
      <c r="X748" s="96"/>
      <c r="Y748" s="107">
        <f t="shared" si="129"/>
        <v>331677.75</v>
      </c>
      <c r="Z748" s="107">
        <f t="shared" si="130"/>
        <v>331677.75</v>
      </c>
      <c r="AA748" s="107">
        <f t="shared" si="131"/>
        <v>663355.5</v>
      </c>
    </row>
    <row r="749" spans="1:27" s="18" customFormat="1" ht="26.1" customHeight="1" x14ac:dyDescent="0.2">
      <c r="A749" s="90">
        <v>102540</v>
      </c>
      <c r="B749" s="90" t="s">
        <v>1269</v>
      </c>
      <c r="C749" s="90" t="s">
        <v>541</v>
      </c>
      <c r="D749" s="90" t="s">
        <v>26</v>
      </c>
      <c r="E749" s="90" t="s">
        <v>554</v>
      </c>
      <c r="F749" s="100" t="s">
        <v>63</v>
      </c>
      <c r="G749" s="100">
        <v>676097</v>
      </c>
      <c r="H749" s="100">
        <v>1588075964</v>
      </c>
      <c r="I749" s="91" t="s">
        <v>18</v>
      </c>
      <c r="J749" s="90">
        <v>1028605</v>
      </c>
      <c r="K749" s="91" t="s">
        <v>16</v>
      </c>
      <c r="L749" s="91" t="s">
        <v>17</v>
      </c>
      <c r="M749" s="92">
        <v>17163</v>
      </c>
      <c r="N749" s="92">
        <v>25456</v>
      </c>
      <c r="O749" s="93">
        <v>0.67422218730358263</v>
      </c>
      <c r="P749" s="101">
        <f t="shared" si="121"/>
        <v>17163</v>
      </c>
      <c r="Q749" s="102">
        <f t="shared" si="122"/>
        <v>1.394126127105646E-3</v>
      </c>
      <c r="R749" s="103">
        <f t="shared" si="123"/>
        <v>1.0102934032935281E-3</v>
      </c>
      <c r="S749" s="104">
        <f t="shared" si="124"/>
        <v>675600.49</v>
      </c>
      <c r="T749" s="105">
        <f t="shared" si="125"/>
        <v>161452.97</v>
      </c>
      <c r="U749" s="105">
        <f t="shared" si="126"/>
        <v>242179.45</v>
      </c>
      <c r="V749" s="105">
        <f t="shared" si="127"/>
        <v>245366.2</v>
      </c>
      <c r="W749" s="106">
        <f t="shared" si="128"/>
        <v>1324599.1099999999</v>
      </c>
      <c r="X749" s="96"/>
      <c r="Y749" s="107">
        <f t="shared" si="129"/>
        <v>331658.42</v>
      </c>
      <c r="Z749" s="107">
        <f t="shared" si="130"/>
        <v>331658.42</v>
      </c>
      <c r="AA749" s="107">
        <f t="shared" si="131"/>
        <v>663316.84</v>
      </c>
    </row>
    <row r="750" spans="1:27" s="18" customFormat="1" ht="26.1" customHeight="1" x14ac:dyDescent="0.2">
      <c r="A750" s="90">
        <v>102551</v>
      </c>
      <c r="B750" s="90" t="s">
        <v>1270</v>
      </c>
      <c r="C750" s="90" t="s">
        <v>42</v>
      </c>
      <c r="D750" s="90" t="s">
        <v>26</v>
      </c>
      <c r="E750" s="90" t="s">
        <v>361</v>
      </c>
      <c r="F750" s="100" t="s">
        <v>110</v>
      </c>
      <c r="G750" s="100">
        <v>676094</v>
      </c>
      <c r="H750" s="100">
        <v>1437610292</v>
      </c>
      <c r="I750" s="91" t="s">
        <v>18</v>
      </c>
      <c r="J750" s="90">
        <v>1030471</v>
      </c>
      <c r="K750" s="91" t="s">
        <v>16</v>
      </c>
      <c r="L750" s="91" t="s">
        <v>17</v>
      </c>
      <c r="M750" s="92">
        <v>16169</v>
      </c>
      <c r="N750" s="92">
        <v>24479</v>
      </c>
      <c r="O750" s="93">
        <v>0.66052534825769027</v>
      </c>
      <c r="P750" s="101">
        <f t="shared" si="121"/>
        <v>16169.000000000002</v>
      </c>
      <c r="Q750" s="102">
        <f t="shared" si="122"/>
        <v>1.3133849180895643E-3</v>
      </c>
      <c r="R750" s="103">
        <f t="shared" si="123"/>
        <v>9.5178197505407314E-4</v>
      </c>
      <c r="S750" s="104">
        <f t="shared" si="124"/>
        <v>636472.9</v>
      </c>
      <c r="T750" s="105">
        <f t="shared" si="125"/>
        <v>152102.37</v>
      </c>
      <c r="U750" s="105">
        <f t="shared" si="126"/>
        <v>228153.56</v>
      </c>
      <c r="V750" s="105">
        <f t="shared" si="127"/>
        <v>231155.75</v>
      </c>
      <c r="W750" s="106">
        <f t="shared" si="128"/>
        <v>1247884.58</v>
      </c>
      <c r="X750" s="96"/>
      <c r="Y750" s="107">
        <f t="shared" si="129"/>
        <v>312450.33</v>
      </c>
      <c r="Z750" s="107">
        <f t="shared" si="130"/>
        <v>312450.33</v>
      </c>
      <c r="AA750" s="107">
        <f t="shared" si="131"/>
        <v>624900.66</v>
      </c>
    </row>
    <row r="751" spans="1:27" s="18" customFormat="1" ht="26.1" customHeight="1" x14ac:dyDescent="0.2">
      <c r="A751" s="90">
        <v>102587</v>
      </c>
      <c r="B751" s="90" t="s">
        <v>1271</v>
      </c>
      <c r="C751" s="90" t="s">
        <v>419</v>
      </c>
      <c r="D751" s="90" t="s">
        <v>26</v>
      </c>
      <c r="E751" s="90" t="s">
        <v>36</v>
      </c>
      <c r="F751" s="100" t="s">
        <v>36</v>
      </c>
      <c r="G751" s="100">
        <v>676105</v>
      </c>
      <c r="H751" s="100">
        <v>1063461994</v>
      </c>
      <c r="I751" s="91" t="s">
        <v>18</v>
      </c>
      <c r="J751" s="90">
        <v>1026723</v>
      </c>
      <c r="K751" s="91" t="s">
        <v>52</v>
      </c>
      <c r="L751" s="91" t="s">
        <v>53</v>
      </c>
      <c r="M751" s="92">
        <v>27012</v>
      </c>
      <c r="N751" s="92">
        <v>37992</v>
      </c>
      <c r="O751" s="93">
        <v>0.71099178774478833</v>
      </c>
      <c r="P751" s="101">
        <f t="shared" si="121"/>
        <v>27012.000000000004</v>
      </c>
      <c r="Q751" s="102">
        <f t="shared" si="122"/>
        <v>2.1941464164410484E-3</v>
      </c>
      <c r="R751" s="103">
        <f t="shared" si="123"/>
        <v>1.5900510056379878E-3</v>
      </c>
      <c r="S751" s="104">
        <f t="shared" si="124"/>
        <v>1063294.32</v>
      </c>
      <c r="T751" s="105">
        <f t="shared" si="125"/>
        <v>254102.87</v>
      </c>
      <c r="U751" s="105">
        <f t="shared" si="126"/>
        <v>381154.31</v>
      </c>
      <c r="V751" s="105">
        <f t="shared" si="127"/>
        <v>386169.77</v>
      </c>
      <c r="W751" s="106">
        <f t="shared" si="128"/>
        <v>2084721.27</v>
      </c>
      <c r="X751" s="96"/>
      <c r="Y751" s="107">
        <f t="shared" si="129"/>
        <v>521980.85</v>
      </c>
      <c r="Z751" s="107">
        <f t="shared" si="130"/>
        <v>521980.85</v>
      </c>
      <c r="AA751" s="107">
        <f t="shared" si="131"/>
        <v>1043961.7</v>
      </c>
    </row>
    <row r="752" spans="1:27" s="18" customFormat="1" ht="26.1" customHeight="1" x14ac:dyDescent="0.2">
      <c r="A752" s="90">
        <v>102588</v>
      </c>
      <c r="B752" s="90" t="s">
        <v>1272</v>
      </c>
      <c r="C752" s="90" t="s">
        <v>86</v>
      </c>
      <c r="D752" s="90" t="s">
        <v>26</v>
      </c>
      <c r="E752" s="90" t="s">
        <v>120</v>
      </c>
      <c r="F752" s="100" t="s">
        <v>1547</v>
      </c>
      <c r="G752" s="100">
        <v>676120</v>
      </c>
      <c r="H752" s="100">
        <v>1093765026</v>
      </c>
      <c r="I752" s="91" t="s">
        <v>18</v>
      </c>
      <c r="J752" s="90">
        <v>1028762</v>
      </c>
      <c r="K752" s="91" t="s">
        <v>52</v>
      </c>
      <c r="L752" s="91" t="s">
        <v>53</v>
      </c>
      <c r="M752" s="92">
        <v>15994</v>
      </c>
      <c r="N752" s="92">
        <v>26051</v>
      </c>
      <c r="O752" s="93">
        <v>0.6139495604775248</v>
      </c>
      <c r="P752" s="101">
        <f t="shared" si="121"/>
        <v>15994</v>
      </c>
      <c r="Q752" s="102">
        <f t="shared" si="122"/>
        <v>1.2991699165022259E-3</v>
      </c>
      <c r="R752" s="103">
        <f t="shared" si="123"/>
        <v>9.4148066726543655E-4</v>
      </c>
      <c r="S752" s="104">
        <f t="shared" si="124"/>
        <v>629584.24</v>
      </c>
      <c r="T752" s="105">
        <f t="shared" si="125"/>
        <v>150456.14000000001</v>
      </c>
      <c r="U752" s="105">
        <f t="shared" si="126"/>
        <v>225684.21</v>
      </c>
      <c r="V752" s="105">
        <f t="shared" si="127"/>
        <v>228653.91</v>
      </c>
      <c r="W752" s="106">
        <f t="shared" si="128"/>
        <v>1234378.5</v>
      </c>
      <c r="X752" s="96"/>
      <c r="Y752" s="107">
        <f t="shared" si="129"/>
        <v>309068.63</v>
      </c>
      <c r="Z752" s="107">
        <f t="shared" si="130"/>
        <v>309068.63</v>
      </c>
      <c r="AA752" s="107">
        <f t="shared" si="131"/>
        <v>618137.26</v>
      </c>
    </row>
    <row r="753" spans="1:27" s="18" customFormat="1" ht="26.1" customHeight="1" x14ac:dyDescent="0.2">
      <c r="A753" s="90">
        <v>102639</v>
      </c>
      <c r="B753" s="90" t="s">
        <v>1273</v>
      </c>
      <c r="C753" s="90" t="s">
        <v>51</v>
      </c>
      <c r="D753" s="90" t="s">
        <v>26</v>
      </c>
      <c r="E753" s="90" t="s">
        <v>63</v>
      </c>
      <c r="F753" s="100" t="s">
        <v>63</v>
      </c>
      <c r="G753" s="100">
        <v>676107</v>
      </c>
      <c r="H753" s="100">
        <v>1861442469</v>
      </c>
      <c r="I753" s="91" t="s">
        <v>18</v>
      </c>
      <c r="J753" s="90">
        <v>1026419</v>
      </c>
      <c r="K753" s="91" t="s">
        <v>52</v>
      </c>
      <c r="L753" s="91" t="s">
        <v>53</v>
      </c>
      <c r="M753" s="92">
        <v>23834</v>
      </c>
      <c r="N753" s="92">
        <v>38340</v>
      </c>
      <c r="O753" s="93">
        <v>0.62164840897235263</v>
      </c>
      <c r="P753" s="101">
        <f t="shared" si="121"/>
        <v>23834</v>
      </c>
      <c r="Q753" s="102">
        <f t="shared" si="122"/>
        <v>1.9360019876149838E-3</v>
      </c>
      <c r="R753" s="103">
        <f t="shared" si="123"/>
        <v>1.4029792561963497E-3</v>
      </c>
      <c r="S753" s="104">
        <f t="shared" si="124"/>
        <v>938196.24</v>
      </c>
      <c r="T753" s="105">
        <f t="shared" si="125"/>
        <v>224207.31</v>
      </c>
      <c r="U753" s="105">
        <f t="shared" si="126"/>
        <v>336310.96</v>
      </c>
      <c r="V753" s="105">
        <f t="shared" si="127"/>
        <v>340736.35</v>
      </c>
      <c r="W753" s="106">
        <f t="shared" si="128"/>
        <v>1839450.8599999999</v>
      </c>
      <c r="X753" s="96"/>
      <c r="Y753" s="107">
        <f t="shared" si="129"/>
        <v>460569.06</v>
      </c>
      <c r="Z753" s="107">
        <f t="shared" si="130"/>
        <v>460569.06</v>
      </c>
      <c r="AA753" s="107">
        <f t="shared" si="131"/>
        <v>921138.12</v>
      </c>
    </row>
    <row r="754" spans="1:27" s="18" customFormat="1" ht="26.1" customHeight="1" x14ac:dyDescent="0.2">
      <c r="A754" s="90">
        <v>102647</v>
      </c>
      <c r="B754" s="90" t="s">
        <v>1567</v>
      </c>
      <c r="C754" s="84" t="s">
        <v>485</v>
      </c>
      <c r="D754" s="84" t="s">
        <v>26</v>
      </c>
      <c r="E754" s="90" t="s">
        <v>96</v>
      </c>
      <c r="F754" s="100" t="s">
        <v>20</v>
      </c>
      <c r="G754" s="100">
        <v>676121</v>
      </c>
      <c r="H754" s="100">
        <v>1982912283</v>
      </c>
      <c r="I754" s="91" t="s">
        <v>18</v>
      </c>
      <c r="J754" s="90">
        <v>1018911</v>
      </c>
      <c r="K754" s="91" t="s">
        <v>24</v>
      </c>
      <c r="L754" s="91" t="s">
        <v>25</v>
      </c>
      <c r="M754" s="92">
        <v>15342</v>
      </c>
      <c r="N754" s="92">
        <v>32722</v>
      </c>
      <c r="O754" s="93">
        <v>0.46885887170710838</v>
      </c>
      <c r="P754" s="101">
        <f t="shared" si="121"/>
        <v>15342</v>
      </c>
      <c r="Q754" s="102">
        <f t="shared" si="122"/>
        <v>1.2462088820168282E-3</v>
      </c>
      <c r="R754" s="103">
        <f t="shared" si="123"/>
        <v>9.0310093767577394E-4</v>
      </c>
      <c r="S754" s="104">
        <f t="shared" si="124"/>
        <v>603919.06000000006</v>
      </c>
      <c r="T754" s="105">
        <f t="shared" si="125"/>
        <v>144322.75</v>
      </c>
      <c r="U754" s="105">
        <f t="shared" si="126"/>
        <v>216484.13</v>
      </c>
      <c r="V754" s="105">
        <f t="shared" si="127"/>
        <v>219332.76</v>
      </c>
      <c r="W754" s="106">
        <f t="shared" si="128"/>
        <v>1184058.7000000002</v>
      </c>
      <c r="X754" s="96"/>
      <c r="Y754" s="107">
        <f t="shared" si="129"/>
        <v>296469.34999999998</v>
      </c>
      <c r="Z754" s="107">
        <f t="shared" si="130"/>
        <v>296469.34999999998</v>
      </c>
      <c r="AA754" s="107">
        <f t="shared" si="131"/>
        <v>592938.69999999995</v>
      </c>
    </row>
    <row r="755" spans="1:27" s="18" customFormat="1" ht="26.1" customHeight="1" x14ac:dyDescent="0.2">
      <c r="A755" s="90">
        <v>102667</v>
      </c>
      <c r="B755" s="90" t="s">
        <v>1274</v>
      </c>
      <c r="C755" s="90" t="s">
        <v>32</v>
      </c>
      <c r="D755" s="90" t="s">
        <v>26</v>
      </c>
      <c r="E755" s="90" t="s">
        <v>33</v>
      </c>
      <c r="F755" s="100" t="s">
        <v>1545</v>
      </c>
      <c r="G755" s="100">
        <v>676114</v>
      </c>
      <c r="H755" s="100">
        <v>1487770111</v>
      </c>
      <c r="I755" s="91" t="s">
        <v>18</v>
      </c>
      <c r="J755" s="90">
        <v>1028849</v>
      </c>
      <c r="K755" s="91" t="s">
        <v>34</v>
      </c>
      <c r="L755" s="91" t="s">
        <v>35</v>
      </c>
      <c r="M755" s="92">
        <v>14768</v>
      </c>
      <c r="N755" s="92">
        <v>26343</v>
      </c>
      <c r="O755" s="93">
        <v>0.56060433511748853</v>
      </c>
      <c r="P755" s="101">
        <f t="shared" si="121"/>
        <v>14768.000000000002</v>
      </c>
      <c r="Q755" s="102">
        <f t="shared" si="122"/>
        <v>1.1995836768103586E-3</v>
      </c>
      <c r="R755" s="103">
        <f t="shared" si="123"/>
        <v>8.6931264812904643E-4</v>
      </c>
      <c r="S755" s="104">
        <f t="shared" si="124"/>
        <v>581324.25</v>
      </c>
      <c r="T755" s="105">
        <f t="shared" si="125"/>
        <v>138923.12</v>
      </c>
      <c r="U755" s="105">
        <f t="shared" si="126"/>
        <v>208384.67</v>
      </c>
      <c r="V755" s="105">
        <f t="shared" si="127"/>
        <v>211126.73</v>
      </c>
      <c r="W755" s="106">
        <f t="shared" si="128"/>
        <v>1139758.77</v>
      </c>
      <c r="X755" s="96"/>
      <c r="Y755" s="107">
        <f t="shared" si="129"/>
        <v>285377.36</v>
      </c>
      <c r="Z755" s="107">
        <f t="shared" si="130"/>
        <v>285377.36</v>
      </c>
      <c r="AA755" s="107">
        <f t="shared" si="131"/>
        <v>570754.72</v>
      </c>
    </row>
    <row r="756" spans="1:27" s="18" customFormat="1" ht="26.1" customHeight="1" x14ac:dyDescent="0.2">
      <c r="A756" s="90">
        <v>102675</v>
      </c>
      <c r="B756" s="90" t="s">
        <v>1275</v>
      </c>
      <c r="C756" s="90" t="s">
        <v>86</v>
      </c>
      <c r="D756" s="90" t="s">
        <v>26</v>
      </c>
      <c r="E756" s="90" t="s">
        <v>21</v>
      </c>
      <c r="F756" s="100" t="s">
        <v>21</v>
      </c>
      <c r="G756" s="100">
        <v>676112</v>
      </c>
      <c r="H756" s="100">
        <v>1700274198</v>
      </c>
      <c r="I756" s="91" t="s">
        <v>18</v>
      </c>
      <c r="J756" s="90">
        <v>1026546</v>
      </c>
      <c r="K756" s="91" t="s">
        <v>52</v>
      </c>
      <c r="L756" s="91" t="s">
        <v>53</v>
      </c>
      <c r="M756" s="92">
        <v>15468</v>
      </c>
      <c r="N756" s="92">
        <v>27719</v>
      </c>
      <c r="O756" s="93">
        <v>0.55802878891734908</v>
      </c>
      <c r="P756" s="101">
        <f t="shared" si="121"/>
        <v>15468</v>
      </c>
      <c r="Q756" s="102">
        <f t="shared" si="122"/>
        <v>1.2564436831597118E-3</v>
      </c>
      <c r="R756" s="103">
        <f t="shared" si="123"/>
        <v>9.1051787928359213E-4</v>
      </c>
      <c r="S756" s="104">
        <f t="shared" si="124"/>
        <v>608878.89</v>
      </c>
      <c r="T756" s="105">
        <f t="shared" si="125"/>
        <v>145508.04</v>
      </c>
      <c r="U756" s="105">
        <f t="shared" si="126"/>
        <v>218262.06</v>
      </c>
      <c r="V756" s="105">
        <f t="shared" si="127"/>
        <v>221134.09</v>
      </c>
      <c r="W756" s="106">
        <f t="shared" si="128"/>
        <v>1193783.08</v>
      </c>
      <c r="X756" s="96"/>
      <c r="Y756" s="107">
        <f t="shared" si="129"/>
        <v>298904.18</v>
      </c>
      <c r="Z756" s="107">
        <f t="shared" si="130"/>
        <v>298904.18</v>
      </c>
      <c r="AA756" s="107">
        <f t="shared" si="131"/>
        <v>597808.36</v>
      </c>
    </row>
    <row r="757" spans="1:27" s="18" customFormat="1" ht="26.1" customHeight="1" x14ac:dyDescent="0.2">
      <c r="A757" s="90">
        <v>102704</v>
      </c>
      <c r="B757" s="90" t="s">
        <v>1566</v>
      </c>
      <c r="C757" s="84" t="s">
        <v>189</v>
      </c>
      <c r="D757" s="84" t="s">
        <v>26</v>
      </c>
      <c r="E757" s="90" t="s">
        <v>371</v>
      </c>
      <c r="F757" s="100" t="s">
        <v>1546</v>
      </c>
      <c r="G757" s="100">
        <v>676123</v>
      </c>
      <c r="H757" s="100">
        <v>1124061304</v>
      </c>
      <c r="I757" s="91" t="s">
        <v>18</v>
      </c>
      <c r="J757" s="90">
        <v>1014428</v>
      </c>
      <c r="K757" s="91" t="s">
        <v>24</v>
      </c>
      <c r="L757" s="91" t="s">
        <v>25</v>
      </c>
      <c r="M757" s="92">
        <v>17673</v>
      </c>
      <c r="N757" s="92">
        <v>31399</v>
      </c>
      <c r="O757" s="93">
        <v>0.56285232013758402</v>
      </c>
      <c r="P757" s="101">
        <f t="shared" si="121"/>
        <v>17673</v>
      </c>
      <c r="Q757" s="102">
        <f t="shared" si="122"/>
        <v>1.4355527031601749E-3</v>
      </c>
      <c r="R757" s="103">
        <f t="shared" si="123"/>
        <v>1.0403143574204115E-3</v>
      </c>
      <c r="S757" s="104">
        <f t="shared" si="124"/>
        <v>695676.02</v>
      </c>
      <c r="T757" s="105">
        <f t="shared" si="125"/>
        <v>166250.56</v>
      </c>
      <c r="U757" s="105">
        <f t="shared" si="126"/>
        <v>249375.84</v>
      </c>
      <c r="V757" s="105">
        <f t="shared" si="127"/>
        <v>252657.28</v>
      </c>
      <c r="W757" s="106">
        <f t="shared" si="128"/>
        <v>1363959.7000000002</v>
      </c>
      <c r="X757" s="96"/>
      <c r="Y757" s="107">
        <f t="shared" si="129"/>
        <v>341513.68</v>
      </c>
      <c r="Z757" s="107">
        <f t="shared" si="130"/>
        <v>341513.68</v>
      </c>
      <c r="AA757" s="107">
        <f t="shared" si="131"/>
        <v>683027.36</v>
      </c>
    </row>
    <row r="758" spans="1:27" s="18" customFormat="1" ht="26.1" customHeight="1" x14ac:dyDescent="0.2">
      <c r="A758" s="90">
        <v>102734</v>
      </c>
      <c r="B758" s="90" t="s">
        <v>1276</v>
      </c>
      <c r="C758" s="90" t="s">
        <v>51</v>
      </c>
      <c r="D758" s="90" t="s">
        <v>26</v>
      </c>
      <c r="E758" s="90" t="s">
        <v>20</v>
      </c>
      <c r="F758" s="100" t="s">
        <v>20</v>
      </c>
      <c r="G758" s="100">
        <v>676113</v>
      </c>
      <c r="H758" s="100">
        <v>1710348685</v>
      </c>
      <c r="I758" s="91" t="s">
        <v>18</v>
      </c>
      <c r="J758" s="90">
        <v>1028651</v>
      </c>
      <c r="K758" s="91" t="s">
        <v>52</v>
      </c>
      <c r="L758" s="91" t="s">
        <v>53</v>
      </c>
      <c r="M758" s="92">
        <v>18662</v>
      </c>
      <c r="N758" s="92">
        <v>31663</v>
      </c>
      <c r="O758" s="93">
        <v>0.58939456147553926</v>
      </c>
      <c r="P758" s="101">
        <f t="shared" si="121"/>
        <v>18662</v>
      </c>
      <c r="Q758" s="102">
        <f t="shared" si="122"/>
        <v>1.5158877692737613E-3</v>
      </c>
      <c r="R758" s="103">
        <f t="shared" si="123"/>
        <v>1.0985314625801912E-3</v>
      </c>
      <c r="S758" s="104">
        <f t="shared" si="124"/>
        <v>734606.79</v>
      </c>
      <c r="T758" s="105">
        <f t="shared" si="125"/>
        <v>175554.12</v>
      </c>
      <c r="U758" s="105">
        <f t="shared" si="126"/>
        <v>263331.17</v>
      </c>
      <c r="V758" s="105">
        <f t="shared" si="127"/>
        <v>266796.25</v>
      </c>
      <c r="W758" s="106">
        <f t="shared" si="128"/>
        <v>1440288.33</v>
      </c>
      <c r="X758" s="96"/>
      <c r="Y758" s="107">
        <f t="shared" si="129"/>
        <v>360625.15</v>
      </c>
      <c r="Z758" s="107">
        <f t="shared" si="130"/>
        <v>360625.15</v>
      </c>
      <c r="AA758" s="107">
        <f t="shared" si="131"/>
        <v>721250.3</v>
      </c>
    </row>
    <row r="759" spans="1:27" s="18" customFormat="1" ht="26.1" customHeight="1" x14ac:dyDescent="0.2">
      <c r="A759" s="90">
        <v>102753</v>
      </c>
      <c r="B759" s="90" t="s">
        <v>1277</v>
      </c>
      <c r="C759" s="90" t="s">
        <v>1278</v>
      </c>
      <c r="D759" s="90" t="s">
        <v>19</v>
      </c>
      <c r="E759" s="90" t="s">
        <v>29</v>
      </c>
      <c r="F759" s="100" t="s">
        <v>29</v>
      </c>
      <c r="G759" s="100">
        <v>676116</v>
      </c>
      <c r="H759" s="100">
        <v>1679034425</v>
      </c>
      <c r="I759" s="91" t="s">
        <v>18</v>
      </c>
      <c r="J759" s="90">
        <v>1030589</v>
      </c>
      <c r="K759" s="91" t="s">
        <v>16</v>
      </c>
      <c r="L759" s="91" t="s">
        <v>17</v>
      </c>
      <c r="M759" s="92">
        <v>19702</v>
      </c>
      <c r="N759" s="92">
        <v>23990</v>
      </c>
      <c r="O759" s="93">
        <v>0.82125885785744057</v>
      </c>
      <c r="P759" s="101">
        <f t="shared" si="121"/>
        <v>19702</v>
      </c>
      <c r="Q759" s="102">
        <f t="shared" si="122"/>
        <v>0</v>
      </c>
      <c r="R759" s="103">
        <f t="shared" si="123"/>
        <v>1.1597506631526593E-3</v>
      </c>
      <c r="S759" s="104">
        <f t="shared" si="124"/>
        <v>0</v>
      </c>
      <c r="T759" s="105">
        <f t="shared" si="125"/>
        <v>185337.43</v>
      </c>
      <c r="U759" s="105">
        <f t="shared" si="126"/>
        <v>278006.15000000002</v>
      </c>
      <c r="V759" s="105">
        <f t="shared" si="127"/>
        <v>0</v>
      </c>
      <c r="W759" s="106">
        <f t="shared" si="128"/>
        <v>463343.58</v>
      </c>
      <c r="X759" s="96"/>
      <c r="Y759" s="107">
        <f t="shared" si="129"/>
        <v>0</v>
      </c>
      <c r="Z759" s="107">
        <f t="shared" si="130"/>
        <v>0</v>
      </c>
      <c r="AA759" s="107">
        <f t="shared" si="131"/>
        <v>0</v>
      </c>
    </row>
    <row r="760" spans="1:27" s="18" customFormat="1" ht="26.1" customHeight="1" x14ac:dyDescent="0.2">
      <c r="A760" s="90">
        <v>102773</v>
      </c>
      <c r="B760" s="90" t="s">
        <v>1279</v>
      </c>
      <c r="C760" s="90" t="s">
        <v>144</v>
      </c>
      <c r="D760" s="90" t="s">
        <v>26</v>
      </c>
      <c r="E760" s="90" t="s">
        <v>808</v>
      </c>
      <c r="F760" s="100" t="s">
        <v>39</v>
      </c>
      <c r="G760" s="100">
        <v>67611</v>
      </c>
      <c r="H760" s="100">
        <v>1205945391</v>
      </c>
      <c r="I760" s="91" t="s">
        <v>18</v>
      </c>
      <c r="J760" s="90">
        <v>1026597</v>
      </c>
      <c r="K760" s="91" t="s">
        <v>52</v>
      </c>
      <c r="L760" s="91" t="s">
        <v>53</v>
      </c>
      <c r="M760" s="92">
        <v>22180</v>
      </c>
      <c r="N760" s="92">
        <v>30076</v>
      </c>
      <c r="O760" s="93">
        <v>0.73746508844261205</v>
      </c>
      <c r="P760" s="101">
        <f t="shared" si="121"/>
        <v>22180</v>
      </c>
      <c r="Q760" s="102">
        <f t="shared" si="122"/>
        <v>1.8016499154695116E-3</v>
      </c>
      <c r="R760" s="103">
        <f t="shared" si="123"/>
        <v>1.3056171814397513E-3</v>
      </c>
      <c r="S760" s="104">
        <f t="shared" si="124"/>
        <v>873088.56</v>
      </c>
      <c r="T760" s="105">
        <f t="shared" si="125"/>
        <v>208648.07</v>
      </c>
      <c r="U760" s="105">
        <f t="shared" si="126"/>
        <v>312972.11</v>
      </c>
      <c r="V760" s="105">
        <f t="shared" si="127"/>
        <v>317090.39</v>
      </c>
      <c r="W760" s="106">
        <f t="shared" si="128"/>
        <v>1711799.1300000004</v>
      </c>
      <c r="X760" s="96"/>
      <c r="Y760" s="107">
        <f t="shared" si="129"/>
        <v>428607.11</v>
      </c>
      <c r="Z760" s="107">
        <f t="shared" si="130"/>
        <v>428607.11</v>
      </c>
      <c r="AA760" s="107">
        <f t="shared" si="131"/>
        <v>857214.22</v>
      </c>
    </row>
    <row r="761" spans="1:27" s="18" customFormat="1" ht="26.1" customHeight="1" x14ac:dyDescent="0.2">
      <c r="A761" s="90">
        <v>102783</v>
      </c>
      <c r="B761" s="90" t="s">
        <v>1280</v>
      </c>
      <c r="C761" s="90" t="s">
        <v>86</v>
      </c>
      <c r="D761" s="90" t="s">
        <v>26</v>
      </c>
      <c r="E761" s="90" t="s">
        <v>21</v>
      </c>
      <c r="F761" s="100" t="s">
        <v>21</v>
      </c>
      <c r="G761" s="100">
        <v>676146</v>
      </c>
      <c r="H761" s="100">
        <v>1407879315</v>
      </c>
      <c r="I761" s="91" t="s">
        <v>18</v>
      </c>
      <c r="J761" s="90">
        <v>1026687</v>
      </c>
      <c r="K761" s="91" t="s">
        <v>52</v>
      </c>
      <c r="L761" s="91" t="s">
        <v>53</v>
      </c>
      <c r="M761" s="92">
        <v>15024</v>
      </c>
      <c r="N761" s="92">
        <v>23823</v>
      </c>
      <c r="O761" s="93">
        <v>0.63065105150484824</v>
      </c>
      <c r="P761" s="101">
        <f t="shared" si="121"/>
        <v>15024</v>
      </c>
      <c r="Q761" s="102">
        <f t="shared" si="122"/>
        <v>1.2203781934181218E-3</v>
      </c>
      <c r="R761" s="103">
        <f t="shared" si="123"/>
        <v>8.8438198980842311E-4</v>
      </c>
      <c r="S761" s="104">
        <f t="shared" si="124"/>
        <v>591401.37</v>
      </c>
      <c r="T761" s="105">
        <f t="shared" si="125"/>
        <v>141331.32</v>
      </c>
      <c r="U761" s="105">
        <f t="shared" si="126"/>
        <v>211996.98</v>
      </c>
      <c r="V761" s="105">
        <f t="shared" si="127"/>
        <v>214786.56</v>
      </c>
      <c r="W761" s="106">
        <f t="shared" si="128"/>
        <v>1159516.23</v>
      </c>
      <c r="X761" s="96"/>
      <c r="Y761" s="107">
        <f t="shared" si="129"/>
        <v>290324.31</v>
      </c>
      <c r="Z761" s="107">
        <f t="shared" si="130"/>
        <v>290324.31</v>
      </c>
      <c r="AA761" s="107">
        <f t="shared" si="131"/>
        <v>580648.62</v>
      </c>
    </row>
    <row r="762" spans="1:27" s="18" customFormat="1" ht="26.1" customHeight="1" x14ac:dyDescent="0.2">
      <c r="A762" s="90">
        <v>102785</v>
      </c>
      <c r="B762" s="90" t="s">
        <v>1565</v>
      </c>
      <c r="C762" s="84" t="s">
        <v>485</v>
      </c>
      <c r="D762" s="84" t="s">
        <v>26</v>
      </c>
      <c r="E762" s="90" t="s">
        <v>20</v>
      </c>
      <c r="F762" s="100" t="s">
        <v>20</v>
      </c>
      <c r="G762" s="100">
        <v>676136</v>
      </c>
      <c r="H762" s="100">
        <v>1023443579</v>
      </c>
      <c r="I762" s="91" t="s">
        <v>18</v>
      </c>
      <c r="J762" s="90">
        <v>1025459</v>
      </c>
      <c r="K762" s="91" t="s">
        <v>24</v>
      </c>
      <c r="L762" s="91" t="s">
        <v>25</v>
      </c>
      <c r="M762" s="92">
        <v>15573</v>
      </c>
      <c r="N762" s="92">
        <v>34122</v>
      </c>
      <c r="O762" s="93">
        <v>0.45639177070511694</v>
      </c>
      <c r="P762" s="101">
        <f t="shared" si="121"/>
        <v>15572.999999999998</v>
      </c>
      <c r="Q762" s="102">
        <f t="shared" si="122"/>
        <v>1.2649726841121147E-3</v>
      </c>
      <c r="R762" s="103">
        <f t="shared" si="123"/>
        <v>9.1669866395677386E-4</v>
      </c>
      <c r="S762" s="104">
        <f t="shared" si="124"/>
        <v>613012.09</v>
      </c>
      <c r="T762" s="105">
        <f t="shared" si="125"/>
        <v>146495.78</v>
      </c>
      <c r="U762" s="105">
        <f t="shared" si="126"/>
        <v>219743.67</v>
      </c>
      <c r="V762" s="105">
        <f t="shared" si="127"/>
        <v>222635.19</v>
      </c>
      <c r="W762" s="106">
        <f t="shared" si="128"/>
        <v>1201886.73</v>
      </c>
      <c r="X762" s="96"/>
      <c r="Y762" s="107">
        <f t="shared" si="129"/>
        <v>300933.21000000002</v>
      </c>
      <c r="Z762" s="107">
        <f t="shared" si="130"/>
        <v>300933.21000000002</v>
      </c>
      <c r="AA762" s="107">
        <f t="shared" si="131"/>
        <v>601866.42000000004</v>
      </c>
    </row>
    <row r="763" spans="1:27" s="18" customFormat="1" ht="26.1" customHeight="1" x14ac:dyDescent="0.2">
      <c r="A763" s="90">
        <v>102788</v>
      </c>
      <c r="B763" s="90" t="s">
        <v>1281</v>
      </c>
      <c r="C763" s="90" t="s">
        <v>61</v>
      </c>
      <c r="D763" s="90" t="s">
        <v>26</v>
      </c>
      <c r="E763" s="90" t="s">
        <v>37</v>
      </c>
      <c r="F763" s="100" t="s">
        <v>37</v>
      </c>
      <c r="G763" s="100">
        <v>676143</v>
      </c>
      <c r="H763" s="100">
        <v>1386047645</v>
      </c>
      <c r="I763" s="91" t="s">
        <v>18</v>
      </c>
      <c r="J763" s="90">
        <v>1026418</v>
      </c>
      <c r="K763" s="91" t="s">
        <v>16</v>
      </c>
      <c r="L763" s="91" t="s">
        <v>17</v>
      </c>
      <c r="M763" s="92">
        <v>15249</v>
      </c>
      <c r="N763" s="92">
        <v>31243</v>
      </c>
      <c r="O763" s="93">
        <v>0.48807732932176806</v>
      </c>
      <c r="P763" s="101">
        <f t="shared" si="121"/>
        <v>15249.000000000002</v>
      </c>
      <c r="Q763" s="102">
        <f t="shared" si="122"/>
        <v>1.2386546240304142E-3</v>
      </c>
      <c r="R763" s="103">
        <f t="shared" si="123"/>
        <v>8.9762652839381297E-4</v>
      </c>
      <c r="S763" s="104">
        <f t="shared" si="124"/>
        <v>600258.22</v>
      </c>
      <c r="T763" s="105">
        <f t="shared" si="125"/>
        <v>143447.9</v>
      </c>
      <c r="U763" s="105">
        <f t="shared" si="126"/>
        <v>215171.85</v>
      </c>
      <c r="V763" s="105">
        <f t="shared" si="127"/>
        <v>218003.21</v>
      </c>
      <c r="W763" s="106">
        <f t="shared" si="128"/>
        <v>1176881.18</v>
      </c>
      <c r="X763" s="96"/>
      <c r="Y763" s="107">
        <f t="shared" si="129"/>
        <v>294672.21999999997</v>
      </c>
      <c r="Z763" s="107">
        <f t="shared" si="130"/>
        <v>294672.21999999997</v>
      </c>
      <c r="AA763" s="107">
        <f t="shared" si="131"/>
        <v>589344.43999999994</v>
      </c>
    </row>
    <row r="764" spans="1:27" s="18" customFormat="1" ht="26.1" customHeight="1" x14ac:dyDescent="0.2">
      <c r="A764" s="90">
        <v>102789</v>
      </c>
      <c r="B764" s="90" t="s">
        <v>1282</v>
      </c>
      <c r="C764" s="90" t="s">
        <v>86</v>
      </c>
      <c r="D764" s="90" t="s">
        <v>26</v>
      </c>
      <c r="E764" s="90" t="s">
        <v>37</v>
      </c>
      <c r="F764" s="100" t="s">
        <v>37</v>
      </c>
      <c r="G764" s="100">
        <v>676127</v>
      </c>
      <c r="H764" s="100">
        <v>1366540288</v>
      </c>
      <c r="I764" s="91" t="s">
        <v>18</v>
      </c>
      <c r="J764" s="90">
        <v>1028779</v>
      </c>
      <c r="K764" s="91" t="s">
        <v>52</v>
      </c>
      <c r="L764" s="91" t="s">
        <v>53</v>
      </c>
      <c r="M764" s="92">
        <v>13598</v>
      </c>
      <c r="N764" s="92">
        <v>22230</v>
      </c>
      <c r="O764" s="93">
        <v>0.61169590643274852</v>
      </c>
      <c r="P764" s="101">
        <f t="shared" si="121"/>
        <v>13598</v>
      </c>
      <c r="Q764" s="102">
        <f t="shared" si="122"/>
        <v>1.1045462376264392E-3</v>
      </c>
      <c r="R764" s="103">
        <f t="shared" si="123"/>
        <v>8.0044104748501976E-4</v>
      </c>
      <c r="S764" s="104">
        <f t="shared" si="124"/>
        <v>535268.63</v>
      </c>
      <c r="T764" s="105">
        <f t="shared" si="125"/>
        <v>127916.88</v>
      </c>
      <c r="U764" s="105">
        <f t="shared" si="126"/>
        <v>191875.32</v>
      </c>
      <c r="V764" s="105">
        <f t="shared" si="127"/>
        <v>194400.14</v>
      </c>
      <c r="W764" s="106">
        <f t="shared" si="128"/>
        <v>1049460.9700000002</v>
      </c>
      <c r="X764" s="96"/>
      <c r="Y764" s="107">
        <f t="shared" si="129"/>
        <v>262768.24</v>
      </c>
      <c r="Z764" s="107">
        <f t="shared" si="130"/>
        <v>262768.24</v>
      </c>
      <c r="AA764" s="107">
        <f t="shared" si="131"/>
        <v>525536.48</v>
      </c>
    </row>
    <row r="765" spans="1:27" s="18" customFormat="1" ht="26.1" customHeight="1" x14ac:dyDescent="0.2">
      <c r="A765" s="90">
        <v>102791</v>
      </c>
      <c r="B765" s="90" t="s">
        <v>1283</v>
      </c>
      <c r="C765" s="90" t="s">
        <v>80</v>
      </c>
      <c r="D765" s="90" t="s">
        <v>26</v>
      </c>
      <c r="E765" s="90" t="s">
        <v>37</v>
      </c>
      <c r="F765" s="100" t="s">
        <v>37</v>
      </c>
      <c r="G765" s="100">
        <v>67613</v>
      </c>
      <c r="H765" s="100">
        <v>1588103238</v>
      </c>
      <c r="I765" s="91" t="s">
        <v>18</v>
      </c>
      <c r="J765" s="90">
        <v>1028584</v>
      </c>
      <c r="K765" s="91" t="s">
        <v>34</v>
      </c>
      <c r="L765" s="91" t="s">
        <v>35</v>
      </c>
      <c r="M765" s="92">
        <v>22139</v>
      </c>
      <c r="N765" s="92">
        <v>33274</v>
      </c>
      <c r="O765" s="93">
        <v>0.66535433070866146</v>
      </c>
      <c r="P765" s="101">
        <f t="shared" si="121"/>
        <v>22139</v>
      </c>
      <c r="Q765" s="102">
        <f t="shared" si="122"/>
        <v>1.7983195436690495E-3</v>
      </c>
      <c r="R765" s="103">
        <f t="shared" si="123"/>
        <v>1.3032037321864137E-3</v>
      </c>
      <c r="S765" s="104">
        <f t="shared" si="124"/>
        <v>871474.64</v>
      </c>
      <c r="T765" s="105">
        <f t="shared" si="125"/>
        <v>208262.38</v>
      </c>
      <c r="U765" s="105">
        <f t="shared" si="126"/>
        <v>312393.57</v>
      </c>
      <c r="V765" s="105">
        <f t="shared" si="127"/>
        <v>316504.24</v>
      </c>
      <c r="W765" s="106">
        <f t="shared" si="128"/>
        <v>1708634.83</v>
      </c>
      <c r="X765" s="96"/>
      <c r="Y765" s="107">
        <f t="shared" si="129"/>
        <v>427814.82</v>
      </c>
      <c r="Z765" s="107">
        <f t="shared" si="130"/>
        <v>427814.82</v>
      </c>
      <c r="AA765" s="107">
        <f t="shared" si="131"/>
        <v>855629.64</v>
      </c>
    </row>
    <row r="766" spans="1:27" s="18" customFormat="1" ht="26.1" customHeight="1" x14ac:dyDescent="0.2">
      <c r="A766" s="90">
        <v>102861</v>
      </c>
      <c r="B766" s="90" t="s">
        <v>1284</v>
      </c>
      <c r="C766" s="90" t="s">
        <v>86</v>
      </c>
      <c r="D766" s="90" t="s">
        <v>26</v>
      </c>
      <c r="E766" s="90" t="s">
        <v>21</v>
      </c>
      <c r="F766" s="100" t="s">
        <v>21</v>
      </c>
      <c r="G766" s="100">
        <v>676128</v>
      </c>
      <c r="H766" s="100">
        <v>1437547833</v>
      </c>
      <c r="I766" s="91" t="s">
        <v>18</v>
      </c>
      <c r="J766" s="90">
        <v>1026547</v>
      </c>
      <c r="K766" s="91" t="s">
        <v>52</v>
      </c>
      <c r="L766" s="91" t="s">
        <v>53</v>
      </c>
      <c r="M766" s="92">
        <v>16599</v>
      </c>
      <c r="N766" s="92">
        <v>27792</v>
      </c>
      <c r="O766" s="93">
        <v>0.59725820379965455</v>
      </c>
      <c r="P766" s="101">
        <f t="shared" si="121"/>
        <v>16599</v>
      </c>
      <c r="Q766" s="102">
        <f t="shared" si="122"/>
        <v>1.3483132077041671E-3</v>
      </c>
      <c r="R766" s="103">
        <f t="shared" si="123"/>
        <v>9.7709375990615108E-4</v>
      </c>
      <c r="S766" s="104">
        <f t="shared" si="124"/>
        <v>653399.31999999995</v>
      </c>
      <c r="T766" s="105">
        <f t="shared" si="125"/>
        <v>156147.4</v>
      </c>
      <c r="U766" s="105">
        <f t="shared" si="126"/>
        <v>234221.1</v>
      </c>
      <c r="V766" s="105">
        <f t="shared" si="127"/>
        <v>237303.12</v>
      </c>
      <c r="W766" s="106">
        <f t="shared" si="128"/>
        <v>1281070.94</v>
      </c>
      <c r="X766" s="96"/>
      <c r="Y766" s="107">
        <f t="shared" si="129"/>
        <v>320759.67</v>
      </c>
      <c r="Z766" s="107">
        <f t="shared" si="130"/>
        <v>320759.67</v>
      </c>
      <c r="AA766" s="107">
        <f t="shared" si="131"/>
        <v>641519.34</v>
      </c>
    </row>
    <row r="767" spans="1:27" s="18" customFormat="1" ht="26.1" customHeight="1" x14ac:dyDescent="0.2">
      <c r="A767" s="90">
        <v>102868</v>
      </c>
      <c r="B767" s="90" t="s">
        <v>1285</v>
      </c>
      <c r="C767" s="90" t="s">
        <v>205</v>
      </c>
      <c r="D767" s="90" t="s">
        <v>26</v>
      </c>
      <c r="E767" s="90" t="s">
        <v>1286</v>
      </c>
      <c r="F767" s="100" t="s">
        <v>1545</v>
      </c>
      <c r="G767" s="100">
        <v>676389</v>
      </c>
      <c r="H767" s="100">
        <v>1548653082</v>
      </c>
      <c r="I767" s="91" t="s">
        <v>18</v>
      </c>
      <c r="J767" s="90">
        <v>1029367</v>
      </c>
      <c r="K767" s="91" t="s">
        <v>24</v>
      </c>
      <c r="L767" s="91" t="s">
        <v>25</v>
      </c>
      <c r="M767" s="92">
        <v>8906</v>
      </c>
      <c r="N767" s="92">
        <v>13182</v>
      </c>
      <c r="O767" s="93">
        <v>0.67561826733424368</v>
      </c>
      <c r="P767" s="101">
        <f t="shared" si="121"/>
        <v>8906</v>
      </c>
      <c r="Q767" s="102">
        <f t="shared" si="122"/>
        <v>7.2342173792477329E-4</v>
      </c>
      <c r="R767" s="103">
        <f t="shared" si="123"/>
        <v>5.2424826951769272E-4</v>
      </c>
      <c r="S767" s="104">
        <f t="shared" si="124"/>
        <v>350573.79</v>
      </c>
      <c r="T767" s="105">
        <f t="shared" si="125"/>
        <v>83779.070000000007</v>
      </c>
      <c r="U767" s="105">
        <f t="shared" si="126"/>
        <v>125668.6</v>
      </c>
      <c r="V767" s="105">
        <f t="shared" si="127"/>
        <v>127322.23</v>
      </c>
      <c r="W767" s="106">
        <f t="shared" si="128"/>
        <v>687343.69</v>
      </c>
      <c r="X767" s="96"/>
      <c r="Y767" s="107">
        <f t="shared" si="129"/>
        <v>172099.86</v>
      </c>
      <c r="Z767" s="107">
        <f t="shared" si="130"/>
        <v>172099.86</v>
      </c>
      <c r="AA767" s="107">
        <f t="shared" si="131"/>
        <v>344199.72</v>
      </c>
    </row>
    <row r="768" spans="1:27" s="18" customFormat="1" ht="26.1" customHeight="1" x14ac:dyDescent="0.2">
      <c r="A768" s="90">
        <v>102893</v>
      </c>
      <c r="B768" s="90" t="s">
        <v>1287</v>
      </c>
      <c r="C768" s="90" t="s">
        <v>398</v>
      </c>
      <c r="D768" s="90" t="s">
        <v>26</v>
      </c>
      <c r="E768" s="90" t="s">
        <v>399</v>
      </c>
      <c r="F768" s="100" t="s">
        <v>1546</v>
      </c>
      <c r="G768" s="100">
        <v>676138</v>
      </c>
      <c r="H768" s="100">
        <v>1710318316</v>
      </c>
      <c r="I768" s="91" t="s">
        <v>18</v>
      </c>
      <c r="J768" s="90">
        <v>1025657</v>
      </c>
      <c r="K768" s="91" t="s">
        <v>24</v>
      </c>
      <c r="L768" s="91" t="s">
        <v>25</v>
      </c>
      <c r="M768" s="92">
        <v>21975</v>
      </c>
      <c r="N768" s="92">
        <v>37897</v>
      </c>
      <c r="O768" s="93">
        <v>0.57986120273372566</v>
      </c>
      <c r="P768" s="101">
        <f t="shared" si="121"/>
        <v>21975</v>
      </c>
      <c r="Q768" s="102">
        <f t="shared" si="122"/>
        <v>1.784998056467201E-3</v>
      </c>
      <c r="R768" s="103">
        <f t="shared" si="123"/>
        <v>1.2935499351730629E-3</v>
      </c>
      <c r="S768" s="104">
        <f t="shared" si="124"/>
        <v>865018.98</v>
      </c>
      <c r="T768" s="105">
        <f t="shared" si="125"/>
        <v>206719.63</v>
      </c>
      <c r="U768" s="105">
        <f t="shared" si="126"/>
        <v>310079.44</v>
      </c>
      <c r="V768" s="105">
        <f t="shared" si="127"/>
        <v>314159.65999999997</v>
      </c>
      <c r="W768" s="106">
        <f t="shared" si="128"/>
        <v>1695977.7099999997</v>
      </c>
      <c r="X768" s="96"/>
      <c r="Y768" s="107">
        <f t="shared" si="129"/>
        <v>424645.68</v>
      </c>
      <c r="Z768" s="107">
        <f t="shared" si="130"/>
        <v>424645.68</v>
      </c>
      <c r="AA768" s="107">
        <f t="shared" si="131"/>
        <v>849291.36</v>
      </c>
    </row>
    <row r="769" spans="1:27" s="18" customFormat="1" ht="26.1" customHeight="1" x14ac:dyDescent="0.2">
      <c r="A769" s="90">
        <v>102903</v>
      </c>
      <c r="B769" s="90" t="s">
        <v>1288</v>
      </c>
      <c r="C769" s="90" t="s">
        <v>95</v>
      </c>
      <c r="D769" s="90" t="s">
        <v>26</v>
      </c>
      <c r="E769" s="90" t="s">
        <v>508</v>
      </c>
      <c r="F769" s="100" t="s">
        <v>21</v>
      </c>
      <c r="G769" s="100">
        <v>676248</v>
      </c>
      <c r="H769" s="100">
        <v>1316270267</v>
      </c>
      <c r="I769" s="91" t="s">
        <v>18</v>
      </c>
      <c r="J769" s="90">
        <v>1028768</v>
      </c>
      <c r="K769" s="91" t="s">
        <v>24</v>
      </c>
      <c r="L769" s="91" t="s">
        <v>25</v>
      </c>
      <c r="M769" s="92">
        <v>20870</v>
      </c>
      <c r="N769" s="92">
        <v>31358</v>
      </c>
      <c r="O769" s="93">
        <v>0.66553989412590087</v>
      </c>
      <c r="P769" s="101">
        <f t="shared" si="121"/>
        <v>20870</v>
      </c>
      <c r="Q769" s="102">
        <f t="shared" si="122"/>
        <v>1.6952404750157218E-3</v>
      </c>
      <c r="R769" s="103">
        <f t="shared" si="123"/>
        <v>1.2285045345648156E-3</v>
      </c>
      <c r="S769" s="104">
        <f t="shared" si="124"/>
        <v>821522.01</v>
      </c>
      <c r="T769" s="105">
        <f t="shared" si="125"/>
        <v>196324.85</v>
      </c>
      <c r="U769" s="105">
        <f t="shared" si="126"/>
        <v>294487.28000000003</v>
      </c>
      <c r="V769" s="105">
        <f t="shared" si="127"/>
        <v>298362.32</v>
      </c>
      <c r="W769" s="106">
        <f t="shared" si="128"/>
        <v>1610696.4600000002</v>
      </c>
      <c r="X769" s="96"/>
      <c r="Y769" s="107">
        <f t="shared" si="129"/>
        <v>403292.62</v>
      </c>
      <c r="Z769" s="107">
        <f t="shared" si="130"/>
        <v>403292.62</v>
      </c>
      <c r="AA769" s="107">
        <f t="shared" si="131"/>
        <v>806585.24</v>
      </c>
    </row>
    <row r="770" spans="1:27" s="18" customFormat="1" ht="26.1" customHeight="1" x14ac:dyDescent="0.2">
      <c r="A770" s="90">
        <v>102907</v>
      </c>
      <c r="B770" s="90" t="s">
        <v>1289</v>
      </c>
      <c r="C770" s="90" t="s">
        <v>189</v>
      </c>
      <c r="D770" s="90" t="s">
        <v>26</v>
      </c>
      <c r="E770" s="90" t="s">
        <v>29</v>
      </c>
      <c r="F770" s="100" t="s">
        <v>29</v>
      </c>
      <c r="G770" s="100">
        <v>676137</v>
      </c>
      <c r="H770" s="100">
        <v>1811358229</v>
      </c>
      <c r="I770" s="91" t="s">
        <v>18</v>
      </c>
      <c r="J770" s="90">
        <v>1028858</v>
      </c>
      <c r="K770" s="91" t="s">
        <v>52</v>
      </c>
      <c r="L770" s="91" t="s">
        <v>53</v>
      </c>
      <c r="M770" s="92">
        <v>20147</v>
      </c>
      <c r="N770" s="92">
        <v>28913</v>
      </c>
      <c r="O770" s="93">
        <v>0.69681458167606269</v>
      </c>
      <c r="P770" s="101">
        <f t="shared" si="121"/>
        <v>20147</v>
      </c>
      <c r="Q770" s="102">
        <f t="shared" si="122"/>
        <v>1.6365122113148895E-3</v>
      </c>
      <c r="R770" s="103">
        <f t="shared" si="123"/>
        <v>1.1859454172437633E-3</v>
      </c>
      <c r="S770" s="104">
        <f t="shared" si="124"/>
        <v>793062</v>
      </c>
      <c r="T770" s="105">
        <f t="shared" si="125"/>
        <v>189523.57</v>
      </c>
      <c r="U770" s="105">
        <f t="shared" si="126"/>
        <v>284285.34999999998</v>
      </c>
      <c r="V770" s="105">
        <f t="shared" si="127"/>
        <v>288026.15000000002</v>
      </c>
      <c r="W770" s="106">
        <f t="shared" si="128"/>
        <v>1554897.0699999998</v>
      </c>
      <c r="X770" s="96"/>
      <c r="Y770" s="107">
        <f t="shared" si="129"/>
        <v>389321.35</v>
      </c>
      <c r="Z770" s="107">
        <f t="shared" si="130"/>
        <v>389321.35</v>
      </c>
      <c r="AA770" s="107">
        <f t="shared" si="131"/>
        <v>778642.7</v>
      </c>
    </row>
    <row r="771" spans="1:27" s="18" customFormat="1" ht="26.1" customHeight="1" x14ac:dyDescent="0.2">
      <c r="A771" s="90">
        <v>102925</v>
      </c>
      <c r="B771" s="90" t="s">
        <v>1290</v>
      </c>
      <c r="C771" s="90" t="s">
        <v>211</v>
      </c>
      <c r="D771" s="90" t="s">
        <v>26</v>
      </c>
      <c r="E771" s="90" t="s">
        <v>823</v>
      </c>
      <c r="F771" s="100" t="s">
        <v>39</v>
      </c>
      <c r="G771" s="100">
        <v>676133</v>
      </c>
      <c r="H771" s="100">
        <v>1184782773</v>
      </c>
      <c r="I771" s="91" t="s">
        <v>18</v>
      </c>
      <c r="J771" s="90">
        <v>1026607</v>
      </c>
      <c r="K771" s="91" t="s">
        <v>52</v>
      </c>
      <c r="L771" s="91" t="s">
        <v>53</v>
      </c>
      <c r="M771" s="92">
        <v>25880</v>
      </c>
      <c r="N771" s="92">
        <v>32332</v>
      </c>
      <c r="O771" s="93">
        <v>0.80044537919089442</v>
      </c>
      <c r="P771" s="101">
        <f t="shared" si="121"/>
        <v>25880</v>
      </c>
      <c r="Q771" s="102">
        <f t="shared" si="122"/>
        <v>2.1021956633160937E-3</v>
      </c>
      <c r="R771" s="103">
        <f t="shared" si="123"/>
        <v>1.5234162603994935E-3</v>
      </c>
      <c r="S771" s="104">
        <f t="shared" si="124"/>
        <v>1018734.53</v>
      </c>
      <c r="T771" s="105">
        <f t="shared" si="125"/>
        <v>243454.11</v>
      </c>
      <c r="U771" s="105">
        <f t="shared" si="126"/>
        <v>365181.16</v>
      </c>
      <c r="V771" s="105">
        <f t="shared" si="127"/>
        <v>369986.44</v>
      </c>
      <c r="W771" s="106">
        <f t="shared" si="128"/>
        <v>1997356.24</v>
      </c>
      <c r="X771" s="96"/>
      <c r="Y771" s="107">
        <f t="shared" si="129"/>
        <v>500106.04</v>
      </c>
      <c r="Z771" s="107">
        <f t="shared" si="130"/>
        <v>500106.04</v>
      </c>
      <c r="AA771" s="107">
        <f t="shared" si="131"/>
        <v>1000212.08</v>
      </c>
    </row>
    <row r="772" spans="1:27" s="18" customFormat="1" ht="26.1" customHeight="1" x14ac:dyDescent="0.2">
      <c r="A772" s="90">
        <v>102993</v>
      </c>
      <c r="B772" s="90" t="s">
        <v>1291</v>
      </c>
      <c r="C772" s="90" t="s">
        <v>101</v>
      </c>
      <c r="D772" s="90" t="s">
        <v>26</v>
      </c>
      <c r="E772" s="90" t="s">
        <v>37</v>
      </c>
      <c r="F772" s="100" t="s">
        <v>37</v>
      </c>
      <c r="G772" s="100">
        <v>676139</v>
      </c>
      <c r="H772" s="100">
        <v>1639744394</v>
      </c>
      <c r="I772" s="91" t="s">
        <v>18</v>
      </c>
      <c r="J772" s="90">
        <v>1019880</v>
      </c>
      <c r="K772" s="91" t="s">
        <v>16</v>
      </c>
      <c r="L772" s="91" t="s">
        <v>17</v>
      </c>
      <c r="M772" s="92">
        <v>19190</v>
      </c>
      <c r="N772" s="92">
        <v>31558</v>
      </c>
      <c r="O772" s="93">
        <v>0.60808669750934785</v>
      </c>
      <c r="P772" s="101">
        <f t="shared" si="121"/>
        <v>19190</v>
      </c>
      <c r="Q772" s="102">
        <f t="shared" si="122"/>
        <v>1.5587764597772735E-3</v>
      </c>
      <c r="R772" s="103">
        <f t="shared" si="123"/>
        <v>1.1296119797939057E-3</v>
      </c>
      <c r="S772" s="104">
        <f t="shared" si="124"/>
        <v>755390.87</v>
      </c>
      <c r="T772" s="105">
        <f t="shared" si="125"/>
        <v>180521.03</v>
      </c>
      <c r="U772" s="105">
        <f t="shared" si="126"/>
        <v>270781.55</v>
      </c>
      <c r="V772" s="105">
        <f t="shared" si="127"/>
        <v>274344.65999999997</v>
      </c>
      <c r="W772" s="106">
        <f t="shared" si="128"/>
        <v>1481038.1099999999</v>
      </c>
      <c r="X772" s="96"/>
      <c r="Y772" s="107">
        <f t="shared" si="129"/>
        <v>370828.24</v>
      </c>
      <c r="Z772" s="107">
        <f t="shared" si="130"/>
        <v>370828.24</v>
      </c>
      <c r="AA772" s="107">
        <f t="shared" si="131"/>
        <v>741656.48</v>
      </c>
    </row>
    <row r="773" spans="1:27" s="18" customFormat="1" ht="26.1" customHeight="1" x14ac:dyDescent="0.2">
      <c r="A773" s="90">
        <v>103011</v>
      </c>
      <c r="B773" s="90" t="s">
        <v>1292</v>
      </c>
      <c r="C773" s="90" t="s">
        <v>101</v>
      </c>
      <c r="D773" s="90" t="s">
        <v>26</v>
      </c>
      <c r="E773" s="90" t="s">
        <v>176</v>
      </c>
      <c r="F773" s="100" t="s">
        <v>1547</v>
      </c>
      <c r="G773" s="100">
        <v>676147</v>
      </c>
      <c r="H773" s="100">
        <v>1265007827</v>
      </c>
      <c r="I773" s="91" t="s">
        <v>18</v>
      </c>
      <c r="J773" s="90">
        <v>1019884</v>
      </c>
      <c r="K773" s="91" t="s">
        <v>16</v>
      </c>
      <c r="L773" s="91" t="s">
        <v>17</v>
      </c>
      <c r="M773" s="92">
        <v>17589</v>
      </c>
      <c r="N773" s="92">
        <v>26510</v>
      </c>
      <c r="O773" s="93">
        <v>0.66348547717842321</v>
      </c>
      <c r="P773" s="101">
        <f t="shared" si="121"/>
        <v>17589</v>
      </c>
      <c r="Q773" s="102">
        <f t="shared" si="122"/>
        <v>1.4287295023982525E-3</v>
      </c>
      <c r="R773" s="103">
        <f t="shared" si="123"/>
        <v>1.0353697296818659E-3</v>
      </c>
      <c r="S773" s="104">
        <f t="shared" si="124"/>
        <v>692369.46</v>
      </c>
      <c r="T773" s="105">
        <f t="shared" si="125"/>
        <v>165460.37</v>
      </c>
      <c r="U773" s="105">
        <f t="shared" si="126"/>
        <v>248190.55</v>
      </c>
      <c r="V773" s="105">
        <f t="shared" si="127"/>
        <v>251456.39</v>
      </c>
      <c r="W773" s="106">
        <f t="shared" si="128"/>
        <v>1357476.77</v>
      </c>
      <c r="X773" s="96"/>
      <c r="Y773" s="107">
        <f t="shared" si="129"/>
        <v>339890.46</v>
      </c>
      <c r="Z773" s="107">
        <f t="shared" si="130"/>
        <v>339890.46</v>
      </c>
      <c r="AA773" s="107">
        <f t="shared" si="131"/>
        <v>679780.92</v>
      </c>
    </row>
    <row r="774" spans="1:27" s="18" customFormat="1" ht="26.1" customHeight="1" x14ac:dyDescent="0.2">
      <c r="A774" s="90">
        <v>103035</v>
      </c>
      <c r="B774" s="90" t="s">
        <v>1293</v>
      </c>
      <c r="C774" s="90" t="s">
        <v>1231</v>
      </c>
      <c r="D774" s="90" t="s">
        <v>26</v>
      </c>
      <c r="E774" s="90" t="s">
        <v>37</v>
      </c>
      <c r="F774" s="100" t="s">
        <v>37</v>
      </c>
      <c r="G774" s="100">
        <v>676141</v>
      </c>
      <c r="H774" s="100">
        <v>3366975856</v>
      </c>
      <c r="I774" s="91" t="s">
        <v>18</v>
      </c>
      <c r="J774" s="90">
        <v>1030373</v>
      </c>
      <c r="K774" s="91" t="s">
        <v>16</v>
      </c>
      <c r="L774" s="91" t="s">
        <v>17</v>
      </c>
      <c r="M774" s="92">
        <v>20638</v>
      </c>
      <c r="N774" s="92">
        <v>35652</v>
      </c>
      <c r="O774" s="93">
        <v>0.57887355548075847</v>
      </c>
      <c r="P774" s="101">
        <f t="shared" si="121"/>
        <v>20638</v>
      </c>
      <c r="Q774" s="102">
        <f t="shared" si="122"/>
        <v>1.6763954443399362E-3</v>
      </c>
      <c r="R774" s="103">
        <f t="shared" si="123"/>
        <v>1.2148479436678804E-3</v>
      </c>
      <c r="S774" s="104">
        <f t="shared" si="124"/>
        <v>812389.61</v>
      </c>
      <c r="T774" s="105">
        <f t="shared" si="125"/>
        <v>194142.42</v>
      </c>
      <c r="U774" s="105">
        <f t="shared" si="126"/>
        <v>291213.63</v>
      </c>
      <c r="V774" s="105">
        <f t="shared" si="127"/>
        <v>295045.59999999998</v>
      </c>
      <c r="W774" s="106">
        <f t="shared" si="128"/>
        <v>1592791.2600000002</v>
      </c>
      <c r="X774" s="96"/>
      <c r="Y774" s="107">
        <f t="shared" si="129"/>
        <v>398809.45</v>
      </c>
      <c r="Z774" s="107">
        <f t="shared" si="130"/>
        <v>398809.45</v>
      </c>
      <c r="AA774" s="107">
        <f t="shared" si="131"/>
        <v>797618.9</v>
      </c>
    </row>
    <row r="775" spans="1:27" s="18" customFormat="1" ht="26.1" customHeight="1" x14ac:dyDescent="0.2">
      <c r="A775" s="90">
        <v>103086</v>
      </c>
      <c r="B775" s="90" t="s">
        <v>1294</v>
      </c>
      <c r="C775" s="90" t="s">
        <v>189</v>
      </c>
      <c r="D775" s="90" t="s">
        <v>26</v>
      </c>
      <c r="E775" s="90" t="s">
        <v>29</v>
      </c>
      <c r="F775" s="100" t="s">
        <v>29</v>
      </c>
      <c r="G775" s="100">
        <v>676155</v>
      </c>
      <c r="H775" s="100">
        <v>1912125683</v>
      </c>
      <c r="I775" s="91" t="s">
        <v>18</v>
      </c>
      <c r="J775" s="90">
        <v>1028678</v>
      </c>
      <c r="K775" s="91" t="s">
        <v>52</v>
      </c>
      <c r="L775" s="91" t="s">
        <v>53</v>
      </c>
      <c r="M775" s="92">
        <v>25282</v>
      </c>
      <c r="N775" s="92">
        <v>42592</v>
      </c>
      <c r="O775" s="93">
        <v>0.59358564988730278</v>
      </c>
      <c r="P775" s="101">
        <f t="shared" si="121"/>
        <v>25282</v>
      </c>
      <c r="Q775" s="102">
        <f t="shared" si="122"/>
        <v>2.0536209721776465E-3</v>
      </c>
      <c r="R775" s="103">
        <f t="shared" si="123"/>
        <v>1.4882152200703244E-3</v>
      </c>
      <c r="S775" s="104">
        <f t="shared" si="124"/>
        <v>995194.99</v>
      </c>
      <c r="T775" s="105">
        <f t="shared" si="125"/>
        <v>237828.7</v>
      </c>
      <c r="U775" s="105">
        <f t="shared" si="126"/>
        <v>356743.05</v>
      </c>
      <c r="V775" s="105">
        <f t="shared" si="127"/>
        <v>361437.29</v>
      </c>
      <c r="W775" s="106">
        <f t="shared" si="128"/>
        <v>1951204.03</v>
      </c>
      <c r="X775" s="96"/>
      <c r="Y775" s="107">
        <f t="shared" si="129"/>
        <v>488550.27</v>
      </c>
      <c r="Z775" s="107">
        <f t="shared" si="130"/>
        <v>488550.27</v>
      </c>
      <c r="AA775" s="107">
        <f t="shared" si="131"/>
        <v>977100.54</v>
      </c>
    </row>
    <row r="776" spans="1:27" s="18" customFormat="1" ht="26.1" customHeight="1" x14ac:dyDescent="0.2">
      <c r="A776" s="90">
        <v>103091</v>
      </c>
      <c r="B776" s="90" t="s">
        <v>1295</v>
      </c>
      <c r="C776" s="90" t="s">
        <v>23</v>
      </c>
      <c r="D776" s="90" t="s">
        <v>26</v>
      </c>
      <c r="E776" s="90" t="s">
        <v>38</v>
      </c>
      <c r="F776" s="100" t="s">
        <v>1545</v>
      </c>
      <c r="G776" s="100">
        <v>676144</v>
      </c>
      <c r="H776" s="100">
        <v>1154546836</v>
      </c>
      <c r="I776" s="91" t="s">
        <v>18</v>
      </c>
      <c r="J776" s="90">
        <v>1026671</v>
      </c>
      <c r="K776" s="91" t="s">
        <v>24</v>
      </c>
      <c r="L776" s="91" t="s">
        <v>25</v>
      </c>
      <c r="M776" s="92">
        <v>27543</v>
      </c>
      <c r="N776" s="92">
        <v>42069</v>
      </c>
      <c r="O776" s="93">
        <v>0.65471011909006627</v>
      </c>
      <c r="P776" s="101">
        <f t="shared" ref="P776:P839" si="132">IFERROR((M776/(L776-K776)*365),0)</f>
        <v>27543</v>
      </c>
      <c r="Q776" s="102">
        <f t="shared" ref="Q776:Q839" si="133">IF(D776="NSGO",P776/Q$4,0)</f>
        <v>2.2372787926860575E-3</v>
      </c>
      <c r="R776" s="103">
        <f t="shared" ref="R776:R839" si="134">P776/R$4</f>
        <v>1.6213081166995072E-3</v>
      </c>
      <c r="S776" s="104">
        <f t="shared" ref="S776:S839" si="135">IF(Q776&gt;0,ROUND($S$4*Q776,2),0)</f>
        <v>1084196.49</v>
      </c>
      <c r="T776" s="105">
        <f t="shared" ref="T776:T839" si="136">IF(R776&gt;0,ROUND($T$4*R776,2),0)</f>
        <v>259098.01</v>
      </c>
      <c r="U776" s="105">
        <f t="shared" ref="U776:U839" si="137">IF(R776&gt;0,ROUND($U$4*R776,2),0)</f>
        <v>388647.01</v>
      </c>
      <c r="V776" s="105">
        <f t="shared" ref="V776:V839" si="138">IF(Q776&gt;0,ROUND($V$4*Q776,2),0)</f>
        <v>393761.07</v>
      </c>
      <c r="W776" s="106">
        <f t="shared" ref="W776:W839" si="139">S776+T776+U776+V776</f>
        <v>2125702.58</v>
      </c>
      <c r="X776" s="96"/>
      <c r="Y776" s="107">
        <f t="shared" ref="Y776:Y839" si="140">IF($D776="NSGO",ROUND($Q776*$Y$4,2),0)</f>
        <v>532241.91</v>
      </c>
      <c r="Z776" s="107">
        <f t="shared" ref="Z776:Z839" si="141">IF($D776="NSGO",ROUND($Q776*$Z$4,2),0)</f>
        <v>532241.91</v>
      </c>
      <c r="AA776" s="107">
        <f t="shared" ref="AA776:AA839" si="142">SUM(Y776:Z776)</f>
        <v>1064483.82</v>
      </c>
    </row>
    <row r="777" spans="1:27" s="18" customFormat="1" ht="26.1" customHeight="1" x14ac:dyDescent="0.2">
      <c r="A777" s="90">
        <v>103093</v>
      </c>
      <c r="B777" s="90" t="s">
        <v>1296</v>
      </c>
      <c r="C777" s="90" t="s">
        <v>86</v>
      </c>
      <c r="D777" s="90" t="s">
        <v>26</v>
      </c>
      <c r="E777" s="90" t="s">
        <v>271</v>
      </c>
      <c r="F777" s="100" t="s">
        <v>37</v>
      </c>
      <c r="G777" s="100">
        <v>676156</v>
      </c>
      <c r="H777" s="100">
        <v>1083836357</v>
      </c>
      <c r="I777" s="91" t="s">
        <v>18</v>
      </c>
      <c r="J777" s="90">
        <v>1028821</v>
      </c>
      <c r="K777" s="91" t="s">
        <v>52</v>
      </c>
      <c r="L777" s="91" t="s">
        <v>53</v>
      </c>
      <c r="M777" s="92">
        <v>8822</v>
      </c>
      <c r="N777" s="92">
        <v>27613</v>
      </c>
      <c r="O777" s="93">
        <v>0.31948719805888531</v>
      </c>
      <c r="P777" s="101">
        <f t="shared" si="132"/>
        <v>8822</v>
      </c>
      <c r="Q777" s="102">
        <f t="shared" si="133"/>
        <v>7.1659853716285091E-4</v>
      </c>
      <c r="R777" s="103">
        <f t="shared" si="134"/>
        <v>5.1930364177914723E-4</v>
      </c>
      <c r="S777" s="104">
        <f t="shared" si="135"/>
        <v>347267.23</v>
      </c>
      <c r="T777" s="105">
        <f t="shared" si="136"/>
        <v>82988.88</v>
      </c>
      <c r="U777" s="105">
        <f t="shared" si="137"/>
        <v>124483.31</v>
      </c>
      <c r="V777" s="105">
        <f t="shared" si="138"/>
        <v>126121.34</v>
      </c>
      <c r="W777" s="106">
        <f t="shared" si="139"/>
        <v>680860.75999999989</v>
      </c>
      <c r="X777" s="96"/>
      <c r="Y777" s="107">
        <f t="shared" si="140"/>
        <v>170476.64</v>
      </c>
      <c r="Z777" s="107">
        <f t="shared" si="141"/>
        <v>170476.64</v>
      </c>
      <c r="AA777" s="107">
        <f t="shared" si="142"/>
        <v>340953.28</v>
      </c>
    </row>
    <row r="778" spans="1:27" s="18" customFormat="1" ht="26.1" customHeight="1" x14ac:dyDescent="0.2">
      <c r="A778" s="90">
        <v>103095</v>
      </c>
      <c r="B778" s="90" t="s">
        <v>1297</v>
      </c>
      <c r="C778" s="90" t="s">
        <v>51</v>
      </c>
      <c r="D778" s="90" t="s">
        <v>26</v>
      </c>
      <c r="E778" s="90" t="s">
        <v>20</v>
      </c>
      <c r="F778" s="100" t="s">
        <v>20</v>
      </c>
      <c r="G778" s="100">
        <v>676158</v>
      </c>
      <c r="H778" s="100">
        <v>1801257779</v>
      </c>
      <c r="I778" s="91" t="s">
        <v>18</v>
      </c>
      <c r="J778" s="90">
        <v>1028695</v>
      </c>
      <c r="K778" s="91" t="s">
        <v>52</v>
      </c>
      <c r="L778" s="91" t="s">
        <v>53</v>
      </c>
      <c r="M778" s="92">
        <v>13404</v>
      </c>
      <c r="N778" s="92">
        <v>31924</v>
      </c>
      <c r="O778" s="93">
        <v>0.41987219646660817</v>
      </c>
      <c r="P778" s="101">
        <f t="shared" si="132"/>
        <v>13404</v>
      </c>
      <c r="Q778" s="102">
        <f t="shared" si="133"/>
        <v>1.0887878930096184E-3</v>
      </c>
      <c r="R778" s="103">
        <f t="shared" si="134"/>
        <v>7.8902131199361713E-4</v>
      </c>
      <c r="S778" s="104">
        <f t="shared" si="135"/>
        <v>527632.06000000006</v>
      </c>
      <c r="T778" s="105">
        <f t="shared" si="136"/>
        <v>126091.92</v>
      </c>
      <c r="U778" s="105">
        <f t="shared" si="137"/>
        <v>189137.88</v>
      </c>
      <c r="V778" s="105">
        <f t="shared" si="138"/>
        <v>191626.67</v>
      </c>
      <c r="W778" s="106">
        <f t="shared" si="139"/>
        <v>1034488.5300000001</v>
      </c>
      <c r="X778" s="96"/>
      <c r="Y778" s="107">
        <f t="shared" si="140"/>
        <v>259019.37</v>
      </c>
      <c r="Z778" s="107">
        <f t="shared" si="141"/>
        <v>259019.37</v>
      </c>
      <c r="AA778" s="107">
        <f t="shared" si="142"/>
        <v>518038.74</v>
      </c>
    </row>
    <row r="779" spans="1:27" s="18" customFormat="1" ht="26.1" customHeight="1" x14ac:dyDescent="0.2">
      <c r="A779" s="90">
        <v>103103</v>
      </c>
      <c r="B779" s="90" t="s">
        <v>1298</v>
      </c>
      <c r="C779" s="90" t="s">
        <v>86</v>
      </c>
      <c r="D779" s="90" t="s">
        <v>26</v>
      </c>
      <c r="E779" s="90" t="s">
        <v>271</v>
      </c>
      <c r="F779" s="100" t="s">
        <v>37</v>
      </c>
      <c r="G779" s="100">
        <v>676145</v>
      </c>
      <c r="H779" s="100">
        <v>1225426620</v>
      </c>
      <c r="I779" s="91" t="s">
        <v>18</v>
      </c>
      <c r="J779" s="90">
        <v>1026699</v>
      </c>
      <c r="K779" s="91" t="s">
        <v>52</v>
      </c>
      <c r="L779" s="91" t="s">
        <v>53</v>
      </c>
      <c r="M779" s="92">
        <v>33666</v>
      </c>
      <c r="N779" s="92">
        <v>51608</v>
      </c>
      <c r="O779" s="93">
        <v>0.65234072236862506</v>
      </c>
      <c r="P779" s="101">
        <f t="shared" si="132"/>
        <v>33666</v>
      </c>
      <c r="Q779" s="102">
        <f t="shared" si="133"/>
        <v>2.7346413910819016E-3</v>
      </c>
      <c r="R779" s="103">
        <f t="shared" si="134"/>
        <v>1.9817361600699131E-3</v>
      </c>
      <c r="S779" s="104">
        <f t="shared" si="135"/>
        <v>1325220.8899999999</v>
      </c>
      <c r="T779" s="105">
        <f t="shared" si="136"/>
        <v>316697.28999999998</v>
      </c>
      <c r="U779" s="105">
        <f t="shared" si="137"/>
        <v>475045.94</v>
      </c>
      <c r="V779" s="105">
        <f t="shared" si="138"/>
        <v>481296.88</v>
      </c>
      <c r="W779" s="106">
        <f t="shared" si="139"/>
        <v>2598261</v>
      </c>
      <c r="X779" s="96"/>
      <c r="Y779" s="107">
        <f t="shared" si="140"/>
        <v>650562.98</v>
      </c>
      <c r="Z779" s="107">
        <f t="shared" si="141"/>
        <v>650562.98</v>
      </c>
      <c r="AA779" s="107">
        <f t="shared" si="142"/>
        <v>1301125.96</v>
      </c>
    </row>
    <row r="780" spans="1:27" s="18" customFormat="1" ht="26.1" customHeight="1" x14ac:dyDescent="0.2">
      <c r="A780" s="90">
        <v>103112</v>
      </c>
      <c r="B780" s="90" t="s">
        <v>1299</v>
      </c>
      <c r="C780" s="90" t="s">
        <v>80</v>
      </c>
      <c r="D780" s="90" t="s">
        <v>26</v>
      </c>
      <c r="E780" s="90" t="s">
        <v>37</v>
      </c>
      <c r="F780" s="100" t="s">
        <v>37</v>
      </c>
      <c r="G780" s="100">
        <v>676161</v>
      </c>
      <c r="H780" s="100">
        <v>1891991584</v>
      </c>
      <c r="I780" s="91" t="s">
        <v>18</v>
      </c>
      <c r="J780" s="90">
        <v>1028599</v>
      </c>
      <c r="K780" s="91" t="s">
        <v>34</v>
      </c>
      <c r="L780" s="91" t="s">
        <v>35</v>
      </c>
      <c r="M780" s="92">
        <v>21871</v>
      </c>
      <c r="N780" s="92">
        <v>35073</v>
      </c>
      <c r="O780" s="93">
        <v>0.62358509394691075</v>
      </c>
      <c r="P780" s="101">
        <f t="shared" si="132"/>
        <v>21871</v>
      </c>
      <c r="Q780" s="102">
        <f t="shared" si="133"/>
        <v>1.7765502840952972E-3</v>
      </c>
      <c r="R780" s="103">
        <f t="shared" si="134"/>
        <v>1.2874280151158161E-3</v>
      </c>
      <c r="S780" s="104">
        <f t="shared" si="135"/>
        <v>860925.15</v>
      </c>
      <c r="T780" s="105">
        <f t="shared" si="136"/>
        <v>205741.3</v>
      </c>
      <c r="U780" s="105">
        <f t="shared" si="137"/>
        <v>308611.94</v>
      </c>
      <c r="V780" s="105">
        <f t="shared" si="138"/>
        <v>312672.84999999998</v>
      </c>
      <c r="W780" s="106">
        <f t="shared" si="139"/>
        <v>1687951.2399999998</v>
      </c>
      <c r="X780" s="96"/>
      <c r="Y780" s="107">
        <f t="shared" si="140"/>
        <v>422635.98</v>
      </c>
      <c r="Z780" s="107">
        <f t="shared" si="141"/>
        <v>422635.98</v>
      </c>
      <c r="AA780" s="107">
        <f t="shared" si="142"/>
        <v>845271.96</v>
      </c>
    </row>
    <row r="781" spans="1:27" s="18" customFormat="1" ht="26.1" customHeight="1" x14ac:dyDescent="0.2">
      <c r="A781" s="90">
        <v>103191</v>
      </c>
      <c r="B781" s="90" t="s">
        <v>1300</v>
      </c>
      <c r="C781" s="90" t="s">
        <v>101</v>
      </c>
      <c r="D781" s="90" t="s">
        <v>26</v>
      </c>
      <c r="E781" s="90" t="s">
        <v>29</v>
      </c>
      <c r="F781" s="100" t="s">
        <v>29</v>
      </c>
      <c r="G781" s="100">
        <v>676165</v>
      </c>
      <c r="H781" s="100">
        <v>1750587770</v>
      </c>
      <c r="I781" s="91" t="s">
        <v>18</v>
      </c>
      <c r="J781" s="90">
        <v>1029313</v>
      </c>
      <c r="K781" s="91" t="s">
        <v>24</v>
      </c>
      <c r="L781" s="91" t="s">
        <v>25</v>
      </c>
      <c r="M781" s="92">
        <v>27567</v>
      </c>
      <c r="N781" s="92">
        <v>36972</v>
      </c>
      <c r="O781" s="93">
        <v>0.74561830574488808</v>
      </c>
      <c r="P781" s="101">
        <f t="shared" si="132"/>
        <v>27567</v>
      </c>
      <c r="Q781" s="102">
        <f t="shared" si="133"/>
        <v>2.2392282786180356E-3</v>
      </c>
      <c r="R781" s="103">
        <f t="shared" si="134"/>
        <v>1.6227208674819489E-3</v>
      </c>
      <c r="S781" s="104">
        <f t="shared" si="135"/>
        <v>1085141.22</v>
      </c>
      <c r="T781" s="105">
        <f t="shared" si="136"/>
        <v>259323.78</v>
      </c>
      <c r="U781" s="105">
        <f t="shared" si="137"/>
        <v>388985.66</v>
      </c>
      <c r="V781" s="105">
        <f t="shared" si="138"/>
        <v>394104.18</v>
      </c>
      <c r="W781" s="106">
        <f t="shared" si="139"/>
        <v>2127554.84</v>
      </c>
      <c r="X781" s="96"/>
      <c r="Y781" s="107">
        <f t="shared" si="140"/>
        <v>532705.68999999994</v>
      </c>
      <c r="Z781" s="107">
        <f t="shared" si="141"/>
        <v>532705.68999999994</v>
      </c>
      <c r="AA781" s="107">
        <f t="shared" si="142"/>
        <v>1065411.3799999999</v>
      </c>
    </row>
    <row r="782" spans="1:27" s="18" customFormat="1" ht="26.1" customHeight="1" x14ac:dyDescent="0.2">
      <c r="A782" s="90">
        <v>103223</v>
      </c>
      <c r="B782" s="90" t="s">
        <v>1301</v>
      </c>
      <c r="C782" s="90" t="s">
        <v>101</v>
      </c>
      <c r="D782" s="90" t="s">
        <v>26</v>
      </c>
      <c r="E782" s="90" t="s">
        <v>37</v>
      </c>
      <c r="F782" s="100" t="s">
        <v>37</v>
      </c>
      <c r="G782" s="100">
        <v>676176</v>
      </c>
      <c r="H782" s="100">
        <v>1881269546</v>
      </c>
      <c r="I782" s="91" t="s">
        <v>18</v>
      </c>
      <c r="J782" s="90">
        <v>1019885</v>
      </c>
      <c r="K782" s="91" t="s">
        <v>16</v>
      </c>
      <c r="L782" s="91" t="s">
        <v>17</v>
      </c>
      <c r="M782" s="92">
        <v>24795</v>
      </c>
      <c r="N782" s="92">
        <v>33355</v>
      </c>
      <c r="O782" s="93">
        <v>0.74336681157247786</v>
      </c>
      <c r="P782" s="101">
        <f t="shared" si="132"/>
        <v>24795</v>
      </c>
      <c r="Q782" s="102">
        <f t="shared" si="133"/>
        <v>2.0140626534745961E-3</v>
      </c>
      <c r="R782" s="103">
        <f t="shared" si="134"/>
        <v>1.4595481521099474E-3</v>
      </c>
      <c r="S782" s="104">
        <f t="shared" si="135"/>
        <v>976024.83</v>
      </c>
      <c r="T782" s="105">
        <f t="shared" si="136"/>
        <v>233247.47</v>
      </c>
      <c r="U782" s="105">
        <f t="shared" si="137"/>
        <v>349871.21</v>
      </c>
      <c r="V782" s="105">
        <f t="shared" si="138"/>
        <v>354475.03</v>
      </c>
      <c r="W782" s="106">
        <f t="shared" si="139"/>
        <v>1913618.54</v>
      </c>
      <c r="X782" s="96"/>
      <c r="Y782" s="107">
        <f t="shared" si="140"/>
        <v>479139.46</v>
      </c>
      <c r="Z782" s="107">
        <f t="shared" si="141"/>
        <v>479139.46</v>
      </c>
      <c r="AA782" s="107">
        <f t="shared" si="142"/>
        <v>958278.92</v>
      </c>
    </row>
    <row r="783" spans="1:27" s="18" customFormat="1" ht="26.1" customHeight="1" x14ac:dyDescent="0.2">
      <c r="A783" s="90">
        <v>103255</v>
      </c>
      <c r="B783" s="90" t="s">
        <v>1302</v>
      </c>
      <c r="C783" s="90" t="s">
        <v>23</v>
      </c>
      <c r="D783" s="90" t="s">
        <v>26</v>
      </c>
      <c r="E783" s="90" t="s">
        <v>262</v>
      </c>
      <c r="F783" s="100" t="s">
        <v>1545</v>
      </c>
      <c r="G783" s="100">
        <v>676179</v>
      </c>
      <c r="H783" s="100">
        <v>1588122238</v>
      </c>
      <c r="I783" s="90" t="s">
        <v>18</v>
      </c>
      <c r="J783" s="90">
        <v>1030436</v>
      </c>
      <c r="K783" s="91" t="s">
        <v>16</v>
      </c>
      <c r="L783" s="91" t="s">
        <v>17</v>
      </c>
      <c r="M783" s="92">
        <v>16492</v>
      </c>
      <c r="N783" s="92">
        <v>27908</v>
      </c>
      <c r="O783" s="93">
        <v>0.59094166547226601</v>
      </c>
      <c r="P783" s="101">
        <f t="shared" si="132"/>
        <v>16492</v>
      </c>
      <c r="Q783" s="102">
        <f t="shared" si="133"/>
        <v>1.3396217495907658E-3</v>
      </c>
      <c r="R783" s="103">
        <f t="shared" si="134"/>
        <v>9.7079524600109915E-4</v>
      </c>
      <c r="S783" s="104">
        <f t="shared" si="135"/>
        <v>649187.4</v>
      </c>
      <c r="T783" s="105">
        <f t="shared" si="136"/>
        <v>155140.85</v>
      </c>
      <c r="U783" s="105">
        <f t="shared" si="137"/>
        <v>232711.27</v>
      </c>
      <c r="V783" s="105">
        <f t="shared" si="138"/>
        <v>235773.43</v>
      </c>
      <c r="W783" s="106">
        <f t="shared" si="139"/>
        <v>1272812.95</v>
      </c>
      <c r="X783" s="96"/>
      <c r="Y783" s="107">
        <f t="shared" si="140"/>
        <v>318692</v>
      </c>
      <c r="Z783" s="107">
        <f t="shared" si="141"/>
        <v>318692</v>
      </c>
      <c r="AA783" s="107">
        <f t="shared" si="142"/>
        <v>637384</v>
      </c>
    </row>
    <row r="784" spans="1:27" s="18" customFormat="1" ht="26.1" customHeight="1" x14ac:dyDescent="0.2">
      <c r="A784" s="90">
        <v>103284</v>
      </c>
      <c r="B784" s="90" t="s">
        <v>1303</v>
      </c>
      <c r="C784" s="90" t="s">
        <v>1054</v>
      </c>
      <c r="D784" s="90" t="s">
        <v>26</v>
      </c>
      <c r="E784" s="90" t="s">
        <v>717</v>
      </c>
      <c r="F784" s="100" t="s">
        <v>47</v>
      </c>
      <c r="G784" s="100">
        <v>676180</v>
      </c>
      <c r="H784" s="100">
        <v>1235318338</v>
      </c>
      <c r="I784" s="91" t="s">
        <v>18</v>
      </c>
      <c r="J784" s="90">
        <v>1026611</v>
      </c>
      <c r="K784" s="91" t="s">
        <v>34</v>
      </c>
      <c r="L784" s="91" t="s">
        <v>35</v>
      </c>
      <c r="M784" s="92">
        <v>27062</v>
      </c>
      <c r="N784" s="92">
        <v>37358</v>
      </c>
      <c r="O784" s="93">
        <v>0.7243963809625783</v>
      </c>
      <c r="P784" s="101">
        <f t="shared" si="132"/>
        <v>27062</v>
      </c>
      <c r="Q784" s="102">
        <f t="shared" si="133"/>
        <v>2.1982078454660021E-3</v>
      </c>
      <c r="R784" s="103">
        <f t="shared" si="134"/>
        <v>1.5929942364347408E-3</v>
      </c>
      <c r="S784" s="104">
        <f t="shared" si="135"/>
        <v>1065262.51</v>
      </c>
      <c r="T784" s="105">
        <f t="shared" si="136"/>
        <v>254573.22</v>
      </c>
      <c r="U784" s="105">
        <f t="shared" si="137"/>
        <v>381859.83</v>
      </c>
      <c r="V784" s="105">
        <f t="shared" si="138"/>
        <v>386884.58</v>
      </c>
      <c r="W784" s="106">
        <f t="shared" si="139"/>
        <v>2088580.1400000001</v>
      </c>
      <c r="X784" s="96"/>
      <c r="Y784" s="107">
        <f t="shared" si="140"/>
        <v>522947.05</v>
      </c>
      <c r="Z784" s="107">
        <f t="shared" si="141"/>
        <v>522947.05</v>
      </c>
      <c r="AA784" s="107">
        <f t="shared" si="142"/>
        <v>1045894.1</v>
      </c>
    </row>
    <row r="785" spans="1:27" s="18" customFormat="1" ht="26.1" customHeight="1" x14ac:dyDescent="0.2">
      <c r="A785" s="90">
        <v>103323</v>
      </c>
      <c r="B785" s="90" t="s">
        <v>1564</v>
      </c>
      <c r="C785" s="84" t="s">
        <v>95</v>
      </c>
      <c r="D785" s="84" t="s">
        <v>26</v>
      </c>
      <c r="E785" s="90" t="s">
        <v>59</v>
      </c>
      <c r="F785" s="100" t="s">
        <v>1547</v>
      </c>
      <c r="G785" s="100">
        <v>676193</v>
      </c>
      <c r="H785" s="100">
        <v>1679225296</v>
      </c>
      <c r="I785" s="91" t="s">
        <v>18</v>
      </c>
      <c r="J785" s="90">
        <v>1025849</v>
      </c>
      <c r="K785" s="91" t="s">
        <v>16</v>
      </c>
      <c r="L785" s="91" t="s">
        <v>17</v>
      </c>
      <c r="M785" s="92">
        <v>10191</v>
      </c>
      <c r="N785" s="92">
        <v>20531</v>
      </c>
      <c r="O785" s="93">
        <v>0.49637134089912816</v>
      </c>
      <c r="P785" s="101">
        <f t="shared" si="132"/>
        <v>10191</v>
      </c>
      <c r="Q785" s="102">
        <f t="shared" si="133"/>
        <v>8.2780046386608623E-4</v>
      </c>
      <c r="R785" s="103">
        <f t="shared" si="134"/>
        <v>5.9988930099425181E-4</v>
      </c>
      <c r="S785" s="104">
        <f t="shared" si="135"/>
        <v>401156.24</v>
      </c>
      <c r="T785" s="105">
        <f t="shared" si="136"/>
        <v>95867.11</v>
      </c>
      <c r="U785" s="105">
        <f t="shared" si="137"/>
        <v>143800.66</v>
      </c>
      <c r="V785" s="105">
        <f t="shared" si="138"/>
        <v>145692.88</v>
      </c>
      <c r="W785" s="106">
        <f t="shared" si="139"/>
        <v>786516.89</v>
      </c>
      <c r="X785" s="96"/>
      <c r="Y785" s="107">
        <f t="shared" si="140"/>
        <v>196931.25</v>
      </c>
      <c r="Z785" s="107">
        <f t="shared" si="141"/>
        <v>196931.25</v>
      </c>
      <c r="AA785" s="107">
        <f t="shared" si="142"/>
        <v>393862.5</v>
      </c>
    </row>
    <row r="786" spans="1:27" s="18" customFormat="1" ht="26.1" customHeight="1" x14ac:dyDescent="0.2">
      <c r="A786" s="90">
        <v>103338</v>
      </c>
      <c r="B786" s="90" t="s">
        <v>1304</v>
      </c>
      <c r="C786" s="90" t="s">
        <v>1305</v>
      </c>
      <c r="D786" s="90" t="s">
        <v>19</v>
      </c>
      <c r="E786" s="90" t="s">
        <v>21</v>
      </c>
      <c r="F786" s="100" t="s">
        <v>21</v>
      </c>
      <c r="G786" s="100">
        <v>676188</v>
      </c>
      <c r="H786" s="100">
        <v>1396931051</v>
      </c>
      <c r="I786" s="91" t="s">
        <v>18</v>
      </c>
      <c r="J786" s="90">
        <v>1015917</v>
      </c>
      <c r="K786" s="91" t="s">
        <v>16</v>
      </c>
      <c r="L786" s="91" t="s">
        <v>17</v>
      </c>
      <c r="M786" s="92">
        <v>19448</v>
      </c>
      <c r="N786" s="92">
        <v>27215</v>
      </c>
      <c r="O786" s="93">
        <v>0.71460591585522693</v>
      </c>
      <c r="P786" s="101">
        <f t="shared" si="132"/>
        <v>19448</v>
      </c>
      <c r="Q786" s="102">
        <f t="shared" si="133"/>
        <v>0</v>
      </c>
      <c r="R786" s="103">
        <f t="shared" si="134"/>
        <v>1.1447990507051525E-3</v>
      </c>
      <c r="S786" s="104">
        <f t="shared" si="135"/>
        <v>0</v>
      </c>
      <c r="T786" s="105">
        <f t="shared" si="136"/>
        <v>182948.05</v>
      </c>
      <c r="U786" s="105">
        <f t="shared" si="137"/>
        <v>274422.07</v>
      </c>
      <c r="V786" s="105">
        <f t="shared" si="138"/>
        <v>0</v>
      </c>
      <c r="W786" s="106">
        <f t="shared" si="139"/>
        <v>457370.12</v>
      </c>
      <c r="X786" s="96"/>
      <c r="Y786" s="107">
        <f t="shared" si="140"/>
        <v>0</v>
      </c>
      <c r="Z786" s="107">
        <f t="shared" si="141"/>
        <v>0</v>
      </c>
      <c r="AA786" s="107">
        <f t="shared" si="142"/>
        <v>0</v>
      </c>
    </row>
    <row r="787" spans="1:27" s="18" customFormat="1" ht="26.1" customHeight="1" x14ac:dyDescent="0.2">
      <c r="A787" s="90">
        <v>103341</v>
      </c>
      <c r="B787" s="90" t="s">
        <v>1306</v>
      </c>
      <c r="C787" s="90" t="s">
        <v>86</v>
      </c>
      <c r="D787" s="90" t="s">
        <v>26</v>
      </c>
      <c r="E787" s="90" t="s">
        <v>21</v>
      </c>
      <c r="F787" s="100" t="s">
        <v>21</v>
      </c>
      <c r="G787" s="100">
        <v>676178</v>
      </c>
      <c r="H787" s="100">
        <v>1295920221</v>
      </c>
      <c r="I787" s="91" t="s">
        <v>18</v>
      </c>
      <c r="J787" s="90">
        <v>1026639</v>
      </c>
      <c r="K787" s="91" t="s">
        <v>52</v>
      </c>
      <c r="L787" s="91" t="s">
        <v>53</v>
      </c>
      <c r="M787" s="92">
        <v>21309</v>
      </c>
      <c r="N787" s="92">
        <v>31555</v>
      </c>
      <c r="O787" s="93">
        <v>0.6752971003010616</v>
      </c>
      <c r="P787" s="101">
        <f t="shared" si="132"/>
        <v>21309</v>
      </c>
      <c r="Q787" s="102">
        <f t="shared" si="133"/>
        <v>1.7308998218548163E-3</v>
      </c>
      <c r="R787" s="103">
        <f t="shared" si="134"/>
        <v>1.2543461009603093E-3</v>
      </c>
      <c r="S787" s="104">
        <f t="shared" si="135"/>
        <v>838802.71</v>
      </c>
      <c r="T787" s="105">
        <f t="shared" si="136"/>
        <v>200454.54</v>
      </c>
      <c r="U787" s="105">
        <f t="shared" si="137"/>
        <v>300681.81</v>
      </c>
      <c r="V787" s="105">
        <f t="shared" si="138"/>
        <v>304638.37</v>
      </c>
      <c r="W787" s="106">
        <f t="shared" si="139"/>
        <v>1644577.4300000002</v>
      </c>
      <c r="X787" s="96"/>
      <c r="Y787" s="107">
        <f t="shared" si="140"/>
        <v>411775.87</v>
      </c>
      <c r="Z787" s="107">
        <f t="shared" si="141"/>
        <v>411775.87</v>
      </c>
      <c r="AA787" s="107">
        <f t="shared" si="142"/>
        <v>823551.74</v>
      </c>
    </row>
    <row r="788" spans="1:27" s="18" customFormat="1" ht="26.1" customHeight="1" x14ac:dyDescent="0.2">
      <c r="A788" s="90">
        <v>103408</v>
      </c>
      <c r="B788" s="90" t="s">
        <v>1307</v>
      </c>
      <c r="C788" s="90" t="s">
        <v>1105</v>
      </c>
      <c r="D788" s="90" t="s">
        <v>26</v>
      </c>
      <c r="E788" s="90" t="s">
        <v>174</v>
      </c>
      <c r="F788" s="100" t="s">
        <v>20</v>
      </c>
      <c r="G788" s="100">
        <v>676181</v>
      </c>
      <c r="H788" s="100">
        <v>1235528506</v>
      </c>
      <c r="I788" s="91" t="s">
        <v>18</v>
      </c>
      <c r="J788" s="90">
        <v>1026694</v>
      </c>
      <c r="K788" s="91" t="s">
        <v>16</v>
      </c>
      <c r="L788" s="91" t="s">
        <v>17</v>
      </c>
      <c r="M788" s="92">
        <v>16366</v>
      </c>
      <c r="N788" s="92">
        <v>30681</v>
      </c>
      <c r="O788" s="93">
        <v>0.53342459502623774</v>
      </c>
      <c r="P788" s="101">
        <f t="shared" si="132"/>
        <v>16366</v>
      </c>
      <c r="Q788" s="102">
        <f t="shared" si="133"/>
        <v>1.3293869484478822E-3</v>
      </c>
      <c r="R788" s="103">
        <f t="shared" si="134"/>
        <v>9.6337830439328085E-4</v>
      </c>
      <c r="S788" s="104">
        <f t="shared" si="135"/>
        <v>644227.56000000006</v>
      </c>
      <c r="T788" s="105">
        <f t="shared" si="136"/>
        <v>153955.56</v>
      </c>
      <c r="U788" s="105">
        <f t="shared" si="137"/>
        <v>230933.34</v>
      </c>
      <c r="V788" s="105">
        <f t="shared" si="138"/>
        <v>233972.1</v>
      </c>
      <c r="W788" s="106">
        <f t="shared" si="139"/>
        <v>1263088.56</v>
      </c>
      <c r="X788" s="96"/>
      <c r="Y788" s="107">
        <f t="shared" si="140"/>
        <v>316257.17</v>
      </c>
      <c r="Z788" s="107">
        <f t="shared" si="141"/>
        <v>316257.17</v>
      </c>
      <c r="AA788" s="107">
        <f t="shared" si="142"/>
        <v>632514.34</v>
      </c>
    </row>
    <row r="789" spans="1:27" s="18" customFormat="1" ht="26.1" customHeight="1" x14ac:dyDescent="0.2">
      <c r="A789" s="90">
        <v>103421</v>
      </c>
      <c r="B789" s="90" t="s">
        <v>1308</v>
      </c>
      <c r="C789" s="90" t="s">
        <v>474</v>
      </c>
      <c r="D789" s="90" t="s">
        <v>26</v>
      </c>
      <c r="E789" s="90" t="s">
        <v>417</v>
      </c>
      <c r="F789" s="100" t="s">
        <v>1547</v>
      </c>
      <c r="G789" s="100">
        <v>676187</v>
      </c>
      <c r="H789" s="100">
        <v>1306026729</v>
      </c>
      <c r="I789" s="91" t="s">
        <v>18</v>
      </c>
      <c r="J789" s="90">
        <v>1028727</v>
      </c>
      <c r="K789" s="91" t="s">
        <v>34</v>
      </c>
      <c r="L789" s="91" t="s">
        <v>35</v>
      </c>
      <c r="M789" s="92">
        <v>14837</v>
      </c>
      <c r="N789" s="92">
        <v>27483</v>
      </c>
      <c r="O789" s="93">
        <v>0.53986100498489975</v>
      </c>
      <c r="P789" s="101">
        <f t="shared" si="132"/>
        <v>14837</v>
      </c>
      <c r="Q789" s="102">
        <f t="shared" si="133"/>
        <v>1.2051884488647946E-3</v>
      </c>
      <c r="R789" s="103">
        <f t="shared" si="134"/>
        <v>8.7337430662856586E-4</v>
      </c>
      <c r="S789" s="104">
        <f t="shared" si="135"/>
        <v>584040.35</v>
      </c>
      <c r="T789" s="105">
        <f t="shared" si="136"/>
        <v>139572.20000000001</v>
      </c>
      <c r="U789" s="105">
        <f t="shared" si="137"/>
        <v>209358.3</v>
      </c>
      <c r="V789" s="105">
        <f t="shared" si="138"/>
        <v>212113.17</v>
      </c>
      <c r="W789" s="106">
        <f t="shared" si="139"/>
        <v>1145084.02</v>
      </c>
      <c r="X789" s="96"/>
      <c r="Y789" s="107">
        <f t="shared" si="140"/>
        <v>286710.71999999997</v>
      </c>
      <c r="Z789" s="107">
        <f t="shared" si="141"/>
        <v>286710.71999999997</v>
      </c>
      <c r="AA789" s="107">
        <f t="shared" si="142"/>
        <v>573421.43999999994</v>
      </c>
    </row>
    <row r="790" spans="1:27" s="18" customFormat="1" ht="26.1" customHeight="1" x14ac:dyDescent="0.2">
      <c r="A790" s="90">
        <v>103435</v>
      </c>
      <c r="B790" s="90" t="s">
        <v>1310</v>
      </c>
      <c r="C790" s="90" t="s">
        <v>101</v>
      </c>
      <c r="D790" s="90" t="s">
        <v>26</v>
      </c>
      <c r="E790" s="90" t="s">
        <v>285</v>
      </c>
      <c r="F790" s="100" t="s">
        <v>37</v>
      </c>
      <c r="G790" s="100">
        <v>676185</v>
      </c>
      <c r="H790" s="100">
        <v>1306411061</v>
      </c>
      <c r="I790" s="91" t="s">
        <v>18</v>
      </c>
      <c r="J790" s="90">
        <v>1019881</v>
      </c>
      <c r="K790" s="91" t="s">
        <v>16</v>
      </c>
      <c r="L790" s="91" t="s">
        <v>17</v>
      </c>
      <c r="M790" s="92">
        <v>19468</v>
      </c>
      <c r="N790" s="92">
        <v>31414</v>
      </c>
      <c r="O790" s="93">
        <v>0.61972369007448913</v>
      </c>
      <c r="P790" s="101">
        <f t="shared" si="132"/>
        <v>19468</v>
      </c>
      <c r="Q790" s="102">
        <f t="shared" si="133"/>
        <v>1.5813580051560168E-3</v>
      </c>
      <c r="R790" s="103">
        <f t="shared" si="134"/>
        <v>1.1459763430238538E-3</v>
      </c>
      <c r="S790" s="104">
        <f t="shared" si="135"/>
        <v>766334</v>
      </c>
      <c r="T790" s="105">
        <f t="shared" si="136"/>
        <v>183136.19</v>
      </c>
      <c r="U790" s="105">
        <f t="shared" si="137"/>
        <v>274704.28000000003</v>
      </c>
      <c r="V790" s="105">
        <f t="shared" si="138"/>
        <v>278319.01</v>
      </c>
      <c r="W790" s="106">
        <f t="shared" si="139"/>
        <v>1502493.48</v>
      </c>
      <c r="X790" s="96"/>
      <c r="Y790" s="107">
        <f t="shared" si="140"/>
        <v>376200.33</v>
      </c>
      <c r="Z790" s="107">
        <f t="shared" si="141"/>
        <v>376200.33</v>
      </c>
      <c r="AA790" s="107">
        <f t="shared" si="142"/>
        <v>752400.66</v>
      </c>
    </row>
    <row r="791" spans="1:27" s="18" customFormat="1" ht="26.1" customHeight="1" x14ac:dyDescent="0.2">
      <c r="A791" s="90">
        <v>103443</v>
      </c>
      <c r="B791" s="90" t="s">
        <v>1311</v>
      </c>
      <c r="C791" s="90" t="s">
        <v>55</v>
      </c>
      <c r="D791" s="90" t="s">
        <v>26</v>
      </c>
      <c r="E791" s="90" t="s">
        <v>93</v>
      </c>
      <c r="F791" s="100" t="s">
        <v>20</v>
      </c>
      <c r="G791" s="100">
        <v>676472</v>
      </c>
      <c r="H791" s="100">
        <v>1801429303</v>
      </c>
      <c r="I791" s="91" t="s">
        <v>18</v>
      </c>
      <c r="J791" s="90">
        <v>1030986</v>
      </c>
      <c r="K791" s="91" t="s">
        <v>440</v>
      </c>
      <c r="L791" s="91" t="s">
        <v>53</v>
      </c>
      <c r="M791" s="92">
        <v>7544</v>
      </c>
      <c r="N791" s="92">
        <v>14426</v>
      </c>
      <c r="O791" s="93">
        <v>0.52294468321086929</v>
      </c>
      <c r="P791" s="101">
        <f t="shared" si="132"/>
        <v>18115.526315789473</v>
      </c>
      <c r="Q791" s="102">
        <f t="shared" si="133"/>
        <v>1.4714984876252398E-3</v>
      </c>
      <c r="R791" s="103">
        <f t="shared" si="134"/>
        <v>1.0663634990405182E-3</v>
      </c>
      <c r="S791" s="104">
        <f t="shared" si="135"/>
        <v>713095.52</v>
      </c>
      <c r="T791" s="105">
        <f t="shared" si="136"/>
        <v>170413.42</v>
      </c>
      <c r="U791" s="105">
        <f t="shared" si="137"/>
        <v>255620.13</v>
      </c>
      <c r="V791" s="105">
        <f t="shared" si="138"/>
        <v>258983.73</v>
      </c>
      <c r="W791" s="106">
        <f t="shared" si="139"/>
        <v>1398112.8</v>
      </c>
      <c r="X791" s="96"/>
      <c r="Y791" s="107">
        <f t="shared" si="140"/>
        <v>350065.08</v>
      </c>
      <c r="Z791" s="107">
        <f t="shared" si="141"/>
        <v>350065.08</v>
      </c>
      <c r="AA791" s="107">
        <f t="shared" si="142"/>
        <v>700130.16</v>
      </c>
    </row>
    <row r="792" spans="1:27" s="18" customFormat="1" ht="26.1" customHeight="1" x14ac:dyDescent="0.2">
      <c r="A792" s="90">
        <v>103454</v>
      </c>
      <c r="B792" s="90" t="s">
        <v>1312</v>
      </c>
      <c r="C792" s="90" t="s">
        <v>83</v>
      </c>
      <c r="D792" s="90" t="s">
        <v>26</v>
      </c>
      <c r="E792" s="90" t="s">
        <v>59</v>
      </c>
      <c r="F792" s="100" t="s">
        <v>1547</v>
      </c>
      <c r="G792" s="100">
        <v>676184</v>
      </c>
      <c r="H792" s="100">
        <v>1770752172</v>
      </c>
      <c r="I792" s="91" t="s">
        <v>18</v>
      </c>
      <c r="J792" s="90">
        <v>1030982</v>
      </c>
      <c r="K792" s="91" t="s">
        <v>57</v>
      </c>
      <c r="L792" s="91" t="s">
        <v>53</v>
      </c>
      <c r="M792" s="92">
        <v>6801</v>
      </c>
      <c r="N792" s="92">
        <v>16129</v>
      </c>
      <c r="O792" s="93">
        <v>0.42166284332568665</v>
      </c>
      <c r="P792" s="101">
        <f t="shared" si="132"/>
        <v>13639.368131868132</v>
      </c>
      <c r="Q792" s="102">
        <f t="shared" si="133"/>
        <v>1.1079065122559862E-3</v>
      </c>
      <c r="R792" s="103">
        <f t="shared" si="134"/>
        <v>8.028761666793885E-4</v>
      </c>
      <c r="S792" s="104">
        <f t="shared" si="135"/>
        <v>536897.04</v>
      </c>
      <c r="T792" s="105">
        <f t="shared" si="136"/>
        <v>128306.03</v>
      </c>
      <c r="U792" s="105">
        <f t="shared" si="137"/>
        <v>192459.05</v>
      </c>
      <c r="V792" s="105">
        <f t="shared" si="138"/>
        <v>194991.55</v>
      </c>
      <c r="W792" s="106">
        <f t="shared" si="139"/>
        <v>1052653.6700000002</v>
      </c>
      <c r="X792" s="96"/>
      <c r="Y792" s="107">
        <f t="shared" si="140"/>
        <v>263567.64</v>
      </c>
      <c r="Z792" s="107">
        <f t="shared" si="141"/>
        <v>263567.64</v>
      </c>
      <c r="AA792" s="107">
        <f t="shared" si="142"/>
        <v>527135.28</v>
      </c>
    </row>
    <row r="793" spans="1:27" s="18" customFormat="1" ht="26.1" customHeight="1" x14ac:dyDescent="0.2">
      <c r="A793" s="90">
        <v>103455</v>
      </c>
      <c r="B793" s="90" t="s">
        <v>1313</v>
      </c>
      <c r="C793" s="90" t="s">
        <v>284</v>
      </c>
      <c r="D793" s="90" t="s">
        <v>26</v>
      </c>
      <c r="E793" s="90" t="s">
        <v>415</v>
      </c>
      <c r="F793" s="100" t="s">
        <v>37</v>
      </c>
      <c r="G793" s="100">
        <v>676209</v>
      </c>
      <c r="H793" s="100">
        <v>1649722943</v>
      </c>
      <c r="I793" s="90" t="s">
        <v>18</v>
      </c>
      <c r="J793" s="90">
        <v>1031128</v>
      </c>
      <c r="K793" s="91" t="s">
        <v>440</v>
      </c>
      <c r="L793" s="91" t="s">
        <v>53</v>
      </c>
      <c r="M793" s="92">
        <v>5042</v>
      </c>
      <c r="N793" s="92">
        <v>13440</v>
      </c>
      <c r="O793" s="93">
        <v>0.37514880952380952</v>
      </c>
      <c r="P793" s="101">
        <f t="shared" si="132"/>
        <v>12107.434210526315</v>
      </c>
      <c r="Q793" s="102">
        <f t="shared" si="133"/>
        <v>9.8346969440700678E-4</v>
      </c>
      <c r="R793" s="103">
        <f t="shared" si="134"/>
        <v>7.1269946476170375E-4</v>
      </c>
      <c r="S793" s="104">
        <f t="shared" si="135"/>
        <v>476594.33</v>
      </c>
      <c r="T793" s="105">
        <f t="shared" si="136"/>
        <v>113895.08</v>
      </c>
      <c r="U793" s="105">
        <f t="shared" si="137"/>
        <v>170842.61</v>
      </c>
      <c r="V793" s="105">
        <f t="shared" si="138"/>
        <v>173090.67</v>
      </c>
      <c r="W793" s="106">
        <f t="shared" si="139"/>
        <v>934422.69000000006</v>
      </c>
      <c r="X793" s="96"/>
      <c r="Y793" s="107">
        <f t="shared" si="140"/>
        <v>233964.49</v>
      </c>
      <c r="Z793" s="107">
        <f t="shared" si="141"/>
        <v>233964.49</v>
      </c>
      <c r="AA793" s="107">
        <f t="shared" si="142"/>
        <v>467928.98</v>
      </c>
    </row>
    <row r="794" spans="1:27" s="18" customFormat="1" ht="26.1" customHeight="1" x14ac:dyDescent="0.2">
      <c r="A794" s="90">
        <v>103462</v>
      </c>
      <c r="B794" s="90" t="s">
        <v>1314</v>
      </c>
      <c r="C794" s="90" t="s">
        <v>541</v>
      </c>
      <c r="D794" s="90" t="s">
        <v>26</v>
      </c>
      <c r="E794" s="90" t="s">
        <v>244</v>
      </c>
      <c r="F794" s="100" t="s">
        <v>29</v>
      </c>
      <c r="G794" s="100">
        <v>676201</v>
      </c>
      <c r="H794" s="100">
        <v>1275717894</v>
      </c>
      <c r="I794" s="91" t="s">
        <v>18</v>
      </c>
      <c r="J794" s="90">
        <v>1030895</v>
      </c>
      <c r="K794" s="91" t="s">
        <v>495</v>
      </c>
      <c r="L794" s="91" t="s">
        <v>17</v>
      </c>
      <c r="M794" s="92">
        <v>14640</v>
      </c>
      <c r="N794" s="92">
        <v>28717</v>
      </c>
      <c r="O794" s="93">
        <v>0.50980255597729562</v>
      </c>
      <c r="P794" s="101">
        <f t="shared" si="132"/>
        <v>17520</v>
      </c>
      <c r="Q794" s="102">
        <f t="shared" si="133"/>
        <v>1.4231247303438162E-3</v>
      </c>
      <c r="R794" s="103">
        <f t="shared" si="134"/>
        <v>1.0313080711823464E-3</v>
      </c>
      <c r="S794" s="104">
        <f t="shared" si="135"/>
        <v>689653.36</v>
      </c>
      <c r="T794" s="105">
        <f t="shared" si="136"/>
        <v>164811.28</v>
      </c>
      <c r="U794" s="105">
        <f t="shared" si="137"/>
        <v>247216.92</v>
      </c>
      <c r="V794" s="105">
        <f t="shared" si="138"/>
        <v>250469.95</v>
      </c>
      <c r="W794" s="106">
        <f t="shared" si="139"/>
        <v>1352151.51</v>
      </c>
      <c r="X794" s="96"/>
      <c r="Y794" s="107">
        <f t="shared" si="140"/>
        <v>338557.1</v>
      </c>
      <c r="Z794" s="107">
        <f t="shared" si="141"/>
        <v>338557.1</v>
      </c>
      <c r="AA794" s="107">
        <f t="shared" si="142"/>
        <v>677114.2</v>
      </c>
    </row>
    <row r="795" spans="1:27" s="18" customFormat="1" ht="26.1" customHeight="1" x14ac:dyDescent="0.2">
      <c r="A795" s="90">
        <v>103468</v>
      </c>
      <c r="B795" s="90" t="s">
        <v>1315</v>
      </c>
      <c r="C795" s="90" t="s">
        <v>86</v>
      </c>
      <c r="D795" s="90" t="s">
        <v>26</v>
      </c>
      <c r="E795" s="90" t="s">
        <v>348</v>
      </c>
      <c r="F795" s="100" t="s">
        <v>37</v>
      </c>
      <c r="G795" s="100">
        <v>676197</v>
      </c>
      <c r="H795" s="100">
        <v>1790963130</v>
      </c>
      <c r="I795" s="91" t="s">
        <v>18</v>
      </c>
      <c r="J795" s="90">
        <v>1028783</v>
      </c>
      <c r="K795" s="91" t="s">
        <v>52</v>
      </c>
      <c r="L795" s="91" t="s">
        <v>53</v>
      </c>
      <c r="M795" s="92">
        <v>18762</v>
      </c>
      <c r="N795" s="92">
        <v>28348</v>
      </c>
      <c r="O795" s="93">
        <v>0.66184563284887821</v>
      </c>
      <c r="P795" s="101">
        <f t="shared" si="132"/>
        <v>18762</v>
      </c>
      <c r="Q795" s="102">
        <f t="shared" si="133"/>
        <v>1.524010627323669E-3</v>
      </c>
      <c r="R795" s="103">
        <f t="shared" si="134"/>
        <v>1.1044179241736978E-3</v>
      </c>
      <c r="S795" s="104">
        <f t="shared" si="135"/>
        <v>738543.17</v>
      </c>
      <c r="T795" s="105">
        <f t="shared" si="136"/>
        <v>176494.82</v>
      </c>
      <c r="U795" s="105">
        <f t="shared" si="137"/>
        <v>264742.23</v>
      </c>
      <c r="V795" s="105">
        <f t="shared" si="138"/>
        <v>268225.87</v>
      </c>
      <c r="W795" s="106">
        <f t="shared" si="139"/>
        <v>1448006.0899999999</v>
      </c>
      <c r="X795" s="96"/>
      <c r="Y795" s="107">
        <f t="shared" si="140"/>
        <v>362557.56</v>
      </c>
      <c r="Z795" s="107">
        <f t="shared" si="141"/>
        <v>362557.56</v>
      </c>
      <c r="AA795" s="107">
        <f t="shared" si="142"/>
        <v>725115.12</v>
      </c>
    </row>
    <row r="796" spans="1:27" s="18" customFormat="1" ht="26.1" customHeight="1" x14ac:dyDescent="0.2">
      <c r="A796" s="90">
        <v>103471</v>
      </c>
      <c r="B796" s="90" t="s">
        <v>1316</v>
      </c>
      <c r="C796" s="90" t="s">
        <v>189</v>
      </c>
      <c r="D796" s="90" t="s">
        <v>26</v>
      </c>
      <c r="E796" s="90" t="s">
        <v>29</v>
      </c>
      <c r="F796" s="100" t="s">
        <v>29</v>
      </c>
      <c r="G796" s="100">
        <v>676194</v>
      </c>
      <c r="H796" s="100">
        <v>1659731081</v>
      </c>
      <c r="I796" s="91" t="s">
        <v>18</v>
      </c>
      <c r="J796" s="90">
        <v>1028856</v>
      </c>
      <c r="K796" s="91" t="s">
        <v>52</v>
      </c>
      <c r="L796" s="91" t="s">
        <v>53</v>
      </c>
      <c r="M796" s="92">
        <v>20127</v>
      </c>
      <c r="N796" s="92">
        <v>29127</v>
      </c>
      <c r="O796" s="93">
        <v>0.6910083427747451</v>
      </c>
      <c r="P796" s="101">
        <f t="shared" si="132"/>
        <v>20127</v>
      </c>
      <c r="Q796" s="102">
        <f t="shared" si="133"/>
        <v>1.6348876397049082E-3</v>
      </c>
      <c r="R796" s="103">
        <f t="shared" si="134"/>
        <v>1.1847681249250619E-3</v>
      </c>
      <c r="S796" s="104">
        <f t="shared" si="135"/>
        <v>792274.72</v>
      </c>
      <c r="T796" s="105">
        <f t="shared" si="136"/>
        <v>189335.42</v>
      </c>
      <c r="U796" s="105">
        <f t="shared" si="137"/>
        <v>284003.14</v>
      </c>
      <c r="V796" s="105">
        <f t="shared" si="138"/>
        <v>287740.21999999997</v>
      </c>
      <c r="W796" s="106">
        <f t="shared" si="139"/>
        <v>1553353.5</v>
      </c>
      <c r="X796" s="96"/>
      <c r="Y796" s="107">
        <f t="shared" si="140"/>
        <v>388934.86</v>
      </c>
      <c r="Z796" s="107">
        <f t="shared" si="141"/>
        <v>388934.86</v>
      </c>
      <c r="AA796" s="107">
        <f t="shared" si="142"/>
        <v>777869.72</v>
      </c>
    </row>
    <row r="797" spans="1:27" s="18" customFormat="1" ht="26.1" customHeight="1" x14ac:dyDescent="0.2">
      <c r="A797" s="90">
        <v>103476</v>
      </c>
      <c r="B797" s="90" t="s">
        <v>1317</v>
      </c>
      <c r="C797" s="90" t="s">
        <v>83</v>
      </c>
      <c r="D797" s="90" t="s">
        <v>26</v>
      </c>
      <c r="E797" s="90" t="s">
        <v>508</v>
      </c>
      <c r="F797" s="100" t="s">
        <v>21</v>
      </c>
      <c r="G797" s="100">
        <v>676192</v>
      </c>
      <c r="H797" s="100">
        <v>1275704421</v>
      </c>
      <c r="I797" s="91" t="s">
        <v>18</v>
      </c>
      <c r="J797" s="90">
        <v>1026599</v>
      </c>
      <c r="K797" s="91" t="s">
        <v>52</v>
      </c>
      <c r="L797" s="91" t="s">
        <v>53</v>
      </c>
      <c r="M797" s="92">
        <v>18052</v>
      </c>
      <c r="N797" s="92">
        <v>37293</v>
      </c>
      <c r="O797" s="93">
        <v>0.48405867052798113</v>
      </c>
      <c r="P797" s="101">
        <f t="shared" si="132"/>
        <v>18052</v>
      </c>
      <c r="Q797" s="102">
        <f t="shared" si="133"/>
        <v>1.4663383351693248E-3</v>
      </c>
      <c r="R797" s="103">
        <f t="shared" si="134"/>
        <v>1.0626240468598013E-3</v>
      </c>
      <c r="S797" s="104">
        <f t="shared" si="135"/>
        <v>710594.89</v>
      </c>
      <c r="T797" s="105">
        <f t="shared" si="136"/>
        <v>169815.82</v>
      </c>
      <c r="U797" s="105">
        <f t="shared" si="137"/>
        <v>254723.74</v>
      </c>
      <c r="V797" s="105">
        <f t="shared" si="138"/>
        <v>258075.55</v>
      </c>
      <c r="W797" s="106">
        <f t="shared" si="139"/>
        <v>1393210</v>
      </c>
      <c r="X797" s="96"/>
      <c r="Y797" s="107">
        <f t="shared" si="140"/>
        <v>348837.49</v>
      </c>
      <c r="Z797" s="107">
        <f t="shared" si="141"/>
        <v>348837.49</v>
      </c>
      <c r="AA797" s="107">
        <f t="shared" si="142"/>
        <v>697674.98</v>
      </c>
    </row>
    <row r="798" spans="1:27" s="18" customFormat="1" ht="26.1" customHeight="1" x14ac:dyDescent="0.2">
      <c r="A798" s="90">
        <v>103496</v>
      </c>
      <c r="B798" s="90" t="s">
        <v>1563</v>
      </c>
      <c r="C798" s="84" t="s">
        <v>95</v>
      </c>
      <c r="D798" s="84" t="s">
        <v>26</v>
      </c>
      <c r="E798" s="90" t="s">
        <v>21</v>
      </c>
      <c r="F798" s="100" t="s">
        <v>21</v>
      </c>
      <c r="G798" s="100">
        <v>676215</v>
      </c>
      <c r="H798" s="100">
        <v>1386399947</v>
      </c>
      <c r="I798" s="91" t="s">
        <v>18</v>
      </c>
      <c r="J798" s="90">
        <v>1025553</v>
      </c>
      <c r="K798" s="91" t="s">
        <v>34</v>
      </c>
      <c r="L798" s="91" t="s">
        <v>35</v>
      </c>
      <c r="M798" s="92">
        <v>20542</v>
      </c>
      <c r="N798" s="92">
        <v>34277</v>
      </c>
      <c r="O798" s="93">
        <v>0.5992939872217522</v>
      </c>
      <c r="P798" s="101">
        <f t="shared" si="132"/>
        <v>20542</v>
      </c>
      <c r="Q798" s="102">
        <f t="shared" si="133"/>
        <v>1.6685975006120247E-3</v>
      </c>
      <c r="R798" s="103">
        <f t="shared" si="134"/>
        <v>1.2091969405381142E-3</v>
      </c>
      <c r="S798" s="104">
        <f t="shared" si="135"/>
        <v>808610.69</v>
      </c>
      <c r="T798" s="105">
        <f t="shared" si="136"/>
        <v>193239.34</v>
      </c>
      <c r="U798" s="105">
        <f t="shared" si="137"/>
        <v>289859.02</v>
      </c>
      <c r="V798" s="105">
        <f t="shared" si="138"/>
        <v>293673.15999999997</v>
      </c>
      <c r="W798" s="106">
        <f t="shared" si="139"/>
        <v>1585382.2099999997</v>
      </c>
      <c r="X798" s="96"/>
      <c r="Y798" s="107">
        <f t="shared" si="140"/>
        <v>396954.34</v>
      </c>
      <c r="Z798" s="107">
        <f t="shared" si="141"/>
        <v>396954.34</v>
      </c>
      <c r="AA798" s="107">
        <f t="shared" si="142"/>
        <v>793908.68</v>
      </c>
    </row>
    <row r="799" spans="1:27" s="18" customFormat="1" ht="26.1" customHeight="1" x14ac:dyDescent="0.2">
      <c r="A799" s="90">
        <v>103508</v>
      </c>
      <c r="B799" s="90" t="s">
        <v>1318</v>
      </c>
      <c r="C799" s="90" t="s">
        <v>55</v>
      </c>
      <c r="D799" s="90" t="s">
        <v>26</v>
      </c>
      <c r="E799" s="90" t="s">
        <v>90</v>
      </c>
      <c r="F799" s="100" t="s">
        <v>47</v>
      </c>
      <c r="G799" s="100">
        <v>676471</v>
      </c>
      <c r="H799" s="100">
        <v>1174156673</v>
      </c>
      <c r="I799" s="91" t="s">
        <v>18</v>
      </c>
      <c r="J799" s="90">
        <v>1031011</v>
      </c>
      <c r="K799" s="91" t="s">
        <v>440</v>
      </c>
      <c r="L799" s="91" t="s">
        <v>53</v>
      </c>
      <c r="M799" s="92">
        <v>7536</v>
      </c>
      <c r="N799" s="92">
        <v>13521</v>
      </c>
      <c r="O799" s="93">
        <v>0.55735522520523628</v>
      </c>
      <c r="P799" s="101">
        <f t="shared" si="132"/>
        <v>18096.315789473683</v>
      </c>
      <c r="Q799" s="102">
        <f t="shared" si="133"/>
        <v>1.4699380438419681E-3</v>
      </c>
      <c r="R799" s="103">
        <f t="shared" si="134"/>
        <v>1.0652326787870287E-3</v>
      </c>
      <c r="S799" s="104">
        <f t="shared" si="135"/>
        <v>712339.33</v>
      </c>
      <c r="T799" s="105">
        <f t="shared" si="136"/>
        <v>170232.7</v>
      </c>
      <c r="U799" s="105">
        <f t="shared" si="137"/>
        <v>255349.06</v>
      </c>
      <c r="V799" s="105">
        <f t="shared" si="138"/>
        <v>258709.1</v>
      </c>
      <c r="W799" s="106">
        <f t="shared" si="139"/>
        <v>1396630.1900000002</v>
      </c>
      <c r="X799" s="96"/>
      <c r="Y799" s="107">
        <f t="shared" si="140"/>
        <v>349693.85</v>
      </c>
      <c r="Z799" s="107">
        <f t="shared" si="141"/>
        <v>349693.85</v>
      </c>
      <c r="AA799" s="107">
        <f t="shared" si="142"/>
        <v>699387.7</v>
      </c>
    </row>
    <row r="800" spans="1:27" s="18" customFormat="1" ht="26.1" customHeight="1" x14ac:dyDescent="0.2">
      <c r="A800" s="90">
        <v>103551</v>
      </c>
      <c r="B800" s="90" t="s">
        <v>1319</v>
      </c>
      <c r="C800" s="90" t="s">
        <v>485</v>
      </c>
      <c r="D800" s="90" t="s">
        <v>26</v>
      </c>
      <c r="E800" s="90" t="s">
        <v>751</v>
      </c>
      <c r="F800" s="100" t="s">
        <v>47</v>
      </c>
      <c r="G800" s="100">
        <v>676226</v>
      </c>
      <c r="H800" s="100">
        <v>1285190249</v>
      </c>
      <c r="I800" s="91" t="s">
        <v>18</v>
      </c>
      <c r="J800" s="90">
        <v>1030318</v>
      </c>
      <c r="K800" s="91" t="s">
        <v>16</v>
      </c>
      <c r="L800" s="91" t="s">
        <v>30</v>
      </c>
      <c r="M800" s="92">
        <v>5779</v>
      </c>
      <c r="N800" s="92">
        <v>9468</v>
      </c>
      <c r="O800" s="93">
        <v>0.61037177862272918</v>
      </c>
      <c r="P800" s="101">
        <f t="shared" si="132"/>
        <v>23437.055555555555</v>
      </c>
      <c r="Q800" s="102">
        <f t="shared" si="133"/>
        <v>1.9037587538557671E-3</v>
      </c>
      <c r="R800" s="103">
        <f t="shared" si="134"/>
        <v>1.3796132739265694E-3</v>
      </c>
      <c r="S800" s="104">
        <f t="shared" si="135"/>
        <v>922571.01</v>
      </c>
      <c r="T800" s="105">
        <f t="shared" si="136"/>
        <v>220473.24</v>
      </c>
      <c r="U800" s="105">
        <f t="shared" si="137"/>
        <v>330709.86</v>
      </c>
      <c r="V800" s="105">
        <f t="shared" si="138"/>
        <v>335061.53999999998</v>
      </c>
      <c r="W800" s="106">
        <f t="shared" si="139"/>
        <v>1808815.65</v>
      </c>
      <c r="X800" s="96"/>
      <c r="Y800" s="107">
        <f t="shared" si="140"/>
        <v>452898.5</v>
      </c>
      <c r="Z800" s="107">
        <f t="shared" si="141"/>
        <v>452898.5</v>
      </c>
      <c r="AA800" s="107">
        <f t="shared" si="142"/>
        <v>905797</v>
      </c>
    </row>
    <row r="801" spans="1:27" s="18" customFormat="1" ht="26.1" customHeight="1" x14ac:dyDescent="0.2">
      <c r="A801" s="90">
        <v>103557</v>
      </c>
      <c r="B801" s="90" t="s">
        <v>1320</v>
      </c>
      <c r="C801" s="90" t="s">
        <v>378</v>
      </c>
      <c r="D801" s="90" t="s">
        <v>26</v>
      </c>
      <c r="E801" s="90" t="s">
        <v>244</v>
      </c>
      <c r="F801" s="100" t="s">
        <v>29</v>
      </c>
      <c r="G801" s="100">
        <v>676207</v>
      </c>
      <c r="H801" s="100">
        <v>1518355387</v>
      </c>
      <c r="I801" s="91" t="s">
        <v>18</v>
      </c>
      <c r="J801" s="90">
        <v>1026568</v>
      </c>
      <c r="K801" s="91" t="s">
        <v>52</v>
      </c>
      <c r="L801" s="91" t="s">
        <v>53</v>
      </c>
      <c r="M801" s="92">
        <v>25877</v>
      </c>
      <c r="N801" s="92">
        <v>44879</v>
      </c>
      <c r="O801" s="93">
        <v>0.57659484391363447</v>
      </c>
      <c r="P801" s="101">
        <f t="shared" si="132"/>
        <v>25876.999999999996</v>
      </c>
      <c r="Q801" s="102">
        <f t="shared" si="133"/>
        <v>2.1019519775745963E-3</v>
      </c>
      <c r="R801" s="103">
        <f t="shared" si="134"/>
        <v>1.523239666551688E-3</v>
      </c>
      <c r="S801" s="104">
        <f t="shared" si="135"/>
        <v>1018616.44</v>
      </c>
      <c r="T801" s="105">
        <f t="shared" si="136"/>
        <v>243425.88</v>
      </c>
      <c r="U801" s="105">
        <f t="shared" si="137"/>
        <v>365138.83</v>
      </c>
      <c r="V801" s="105">
        <f t="shared" si="138"/>
        <v>369943.55</v>
      </c>
      <c r="W801" s="106">
        <f t="shared" si="139"/>
        <v>1997124.7</v>
      </c>
      <c r="X801" s="96"/>
      <c r="Y801" s="107">
        <f t="shared" si="140"/>
        <v>500048.07</v>
      </c>
      <c r="Z801" s="107">
        <f t="shared" si="141"/>
        <v>500048.07</v>
      </c>
      <c r="AA801" s="107">
        <f t="shared" si="142"/>
        <v>1000096.14</v>
      </c>
    </row>
    <row r="802" spans="1:27" s="18" customFormat="1" ht="26.1" customHeight="1" x14ac:dyDescent="0.2">
      <c r="A802" s="90">
        <v>103620</v>
      </c>
      <c r="B802" s="90" t="s">
        <v>1321</v>
      </c>
      <c r="C802" s="90" t="s">
        <v>1322</v>
      </c>
      <c r="D802" s="90" t="s">
        <v>19</v>
      </c>
      <c r="E802" s="90" t="s">
        <v>29</v>
      </c>
      <c r="F802" s="100" t="s">
        <v>29</v>
      </c>
      <c r="G802" s="100">
        <v>676204</v>
      </c>
      <c r="H802" s="100">
        <v>1699236448</v>
      </c>
      <c r="I802" s="91" t="s">
        <v>18</v>
      </c>
      <c r="J802" s="90">
        <v>1030529</v>
      </c>
      <c r="K802" s="91" t="s">
        <v>16</v>
      </c>
      <c r="L802" s="91" t="s">
        <v>17</v>
      </c>
      <c r="M802" s="92">
        <v>17455</v>
      </c>
      <c r="N802" s="92">
        <v>24470</v>
      </c>
      <c r="O802" s="93">
        <v>0.71332243563547204</v>
      </c>
      <c r="P802" s="101">
        <f t="shared" si="132"/>
        <v>17455</v>
      </c>
      <c r="Q802" s="102">
        <f t="shared" si="133"/>
        <v>0</v>
      </c>
      <c r="R802" s="103">
        <f t="shared" si="134"/>
        <v>1.0274818711465672E-3</v>
      </c>
      <c r="S802" s="104">
        <f t="shared" si="135"/>
        <v>0</v>
      </c>
      <c r="T802" s="105">
        <f t="shared" si="136"/>
        <v>164199.82</v>
      </c>
      <c r="U802" s="105">
        <f t="shared" si="137"/>
        <v>246299.73</v>
      </c>
      <c r="V802" s="105">
        <f t="shared" si="138"/>
        <v>0</v>
      </c>
      <c r="W802" s="106">
        <f t="shared" si="139"/>
        <v>410499.55000000005</v>
      </c>
      <c r="X802" s="96"/>
      <c r="Y802" s="107">
        <f t="shared" si="140"/>
        <v>0</v>
      </c>
      <c r="Z802" s="107">
        <f t="shared" si="141"/>
        <v>0</v>
      </c>
      <c r="AA802" s="107">
        <f t="shared" si="142"/>
        <v>0</v>
      </c>
    </row>
    <row r="803" spans="1:27" s="18" customFormat="1" ht="26.1" customHeight="1" x14ac:dyDescent="0.2">
      <c r="A803" s="90">
        <v>103708</v>
      </c>
      <c r="B803" s="90" t="s">
        <v>1323</v>
      </c>
      <c r="C803" s="90" t="s">
        <v>1231</v>
      </c>
      <c r="D803" s="90" t="s">
        <v>26</v>
      </c>
      <c r="E803" s="90" t="s">
        <v>293</v>
      </c>
      <c r="F803" s="100" t="s">
        <v>37</v>
      </c>
      <c r="G803" s="100">
        <v>676212</v>
      </c>
      <c r="H803" s="100">
        <v>1679721344</v>
      </c>
      <c r="I803" s="91" t="s">
        <v>18</v>
      </c>
      <c r="J803" s="90">
        <v>1026455</v>
      </c>
      <c r="K803" s="91" t="s">
        <v>16</v>
      </c>
      <c r="L803" s="91" t="s">
        <v>17</v>
      </c>
      <c r="M803" s="92">
        <v>15185</v>
      </c>
      <c r="N803" s="92">
        <v>33626</v>
      </c>
      <c r="O803" s="93">
        <v>0.45158508297151012</v>
      </c>
      <c r="P803" s="101">
        <f t="shared" si="132"/>
        <v>15184.999999999998</v>
      </c>
      <c r="Q803" s="102">
        <f t="shared" si="133"/>
        <v>1.2334559948784731E-3</v>
      </c>
      <c r="R803" s="103">
        <f t="shared" si="134"/>
        <v>8.9385919297396851E-4</v>
      </c>
      <c r="S803" s="104">
        <f t="shared" si="135"/>
        <v>597738.93999999994</v>
      </c>
      <c r="T803" s="105">
        <f t="shared" si="136"/>
        <v>142845.85</v>
      </c>
      <c r="U803" s="105">
        <f t="shared" si="137"/>
        <v>214268.77</v>
      </c>
      <c r="V803" s="105">
        <f t="shared" si="138"/>
        <v>217088.26</v>
      </c>
      <c r="W803" s="106">
        <f t="shared" si="139"/>
        <v>1171941.8199999998</v>
      </c>
      <c r="X803" s="96"/>
      <c r="Y803" s="107">
        <f t="shared" si="140"/>
        <v>293435.48</v>
      </c>
      <c r="Z803" s="107">
        <f t="shared" si="141"/>
        <v>293435.48</v>
      </c>
      <c r="AA803" s="107">
        <f t="shared" si="142"/>
        <v>586870.96</v>
      </c>
    </row>
    <row r="804" spans="1:27" s="18" customFormat="1" ht="26.1" customHeight="1" x14ac:dyDescent="0.2">
      <c r="A804" s="90">
        <v>103739</v>
      </c>
      <c r="B804" s="90" t="s">
        <v>1324</v>
      </c>
      <c r="C804" s="90" t="s">
        <v>189</v>
      </c>
      <c r="D804" s="90" t="s">
        <v>26</v>
      </c>
      <c r="E804" s="90" t="s">
        <v>110</v>
      </c>
      <c r="F804" s="100" t="s">
        <v>110</v>
      </c>
      <c r="G804" s="100">
        <v>676218</v>
      </c>
      <c r="H804" s="100">
        <v>1922260876</v>
      </c>
      <c r="I804" s="91" t="s">
        <v>18</v>
      </c>
      <c r="J804" s="90">
        <v>1026494</v>
      </c>
      <c r="K804" s="91" t="s">
        <v>52</v>
      </c>
      <c r="L804" s="91" t="s">
        <v>53</v>
      </c>
      <c r="M804" s="92">
        <v>14848</v>
      </c>
      <c r="N804" s="92">
        <v>33175</v>
      </c>
      <c r="O804" s="93">
        <v>0.44756593820648077</v>
      </c>
      <c r="P804" s="101">
        <f t="shared" si="132"/>
        <v>14848.000000000002</v>
      </c>
      <c r="Q804" s="102">
        <f t="shared" si="133"/>
        <v>1.2060819632502846E-3</v>
      </c>
      <c r="R804" s="103">
        <f t="shared" si="134"/>
        <v>8.7402181740385164E-4</v>
      </c>
      <c r="S804" s="104">
        <f t="shared" si="135"/>
        <v>584473.35</v>
      </c>
      <c r="T804" s="105">
        <f t="shared" si="136"/>
        <v>139675.68</v>
      </c>
      <c r="U804" s="105">
        <f t="shared" si="137"/>
        <v>209513.52</v>
      </c>
      <c r="V804" s="105">
        <f t="shared" si="138"/>
        <v>212270.43</v>
      </c>
      <c r="W804" s="106">
        <f t="shared" si="139"/>
        <v>1145932.98</v>
      </c>
      <c r="X804" s="96"/>
      <c r="Y804" s="107">
        <f t="shared" si="140"/>
        <v>286923.28000000003</v>
      </c>
      <c r="Z804" s="107">
        <f t="shared" si="141"/>
        <v>286923.28000000003</v>
      </c>
      <c r="AA804" s="107">
        <f t="shared" si="142"/>
        <v>573846.56000000006</v>
      </c>
    </row>
    <row r="805" spans="1:27" s="18" customFormat="1" ht="26.1" customHeight="1" x14ac:dyDescent="0.2">
      <c r="A805" s="90">
        <v>103743</v>
      </c>
      <c r="B805" s="90" t="s">
        <v>1325</v>
      </c>
      <c r="C805" s="90" t="s">
        <v>101</v>
      </c>
      <c r="D805" s="90" t="s">
        <v>26</v>
      </c>
      <c r="E805" s="90" t="s">
        <v>77</v>
      </c>
      <c r="F805" s="100" t="s">
        <v>1546</v>
      </c>
      <c r="G805" s="100">
        <v>676213</v>
      </c>
      <c r="H805" s="100">
        <v>1578138137</v>
      </c>
      <c r="I805" s="91" t="s">
        <v>18</v>
      </c>
      <c r="J805" s="90">
        <v>1019736</v>
      </c>
      <c r="K805" s="91" t="s">
        <v>16</v>
      </c>
      <c r="L805" s="91" t="s">
        <v>17</v>
      </c>
      <c r="M805" s="92">
        <v>17181</v>
      </c>
      <c r="N805" s="92">
        <v>32346</v>
      </c>
      <c r="O805" s="93">
        <v>0.53116304952698945</v>
      </c>
      <c r="P805" s="101">
        <f t="shared" si="132"/>
        <v>17181</v>
      </c>
      <c r="Q805" s="102">
        <f t="shared" si="133"/>
        <v>1.3955882415546295E-3</v>
      </c>
      <c r="R805" s="103">
        <f t="shared" si="134"/>
        <v>1.0113529663803593E-3</v>
      </c>
      <c r="S805" s="104">
        <f t="shared" si="135"/>
        <v>676309.04</v>
      </c>
      <c r="T805" s="105">
        <f t="shared" si="136"/>
        <v>161622.29</v>
      </c>
      <c r="U805" s="105">
        <f t="shared" si="137"/>
        <v>242433.44</v>
      </c>
      <c r="V805" s="105">
        <f t="shared" si="138"/>
        <v>245623.53</v>
      </c>
      <c r="W805" s="106">
        <f t="shared" si="139"/>
        <v>1325988.3</v>
      </c>
      <c r="X805" s="96"/>
      <c r="Y805" s="107">
        <f t="shared" si="140"/>
        <v>332006.26</v>
      </c>
      <c r="Z805" s="107">
        <f t="shared" si="141"/>
        <v>332006.26</v>
      </c>
      <c r="AA805" s="107">
        <f t="shared" si="142"/>
        <v>664012.52</v>
      </c>
    </row>
    <row r="806" spans="1:27" s="18" customFormat="1" ht="26.1" customHeight="1" x14ac:dyDescent="0.2">
      <c r="A806" s="90">
        <v>103751</v>
      </c>
      <c r="B806" s="90" t="s">
        <v>1326</v>
      </c>
      <c r="C806" s="90" t="s">
        <v>92</v>
      </c>
      <c r="D806" s="90" t="s">
        <v>26</v>
      </c>
      <c r="E806" s="90" t="s">
        <v>438</v>
      </c>
      <c r="F806" s="100" t="s">
        <v>47</v>
      </c>
      <c r="G806" s="100">
        <v>676220</v>
      </c>
      <c r="H806" s="100">
        <v>1588025456</v>
      </c>
      <c r="I806" s="91" t="s">
        <v>46</v>
      </c>
      <c r="J806" s="90">
        <v>1028638</v>
      </c>
      <c r="K806" s="91">
        <v>43739</v>
      </c>
      <c r="L806" s="91">
        <v>44074</v>
      </c>
      <c r="M806" s="92">
        <v>16512</v>
      </c>
      <c r="N806" s="92">
        <v>29177</v>
      </c>
      <c r="O806" s="93">
        <v>0.56592521506666205</v>
      </c>
      <c r="P806" s="101">
        <f t="shared" si="132"/>
        <v>17990.686567164179</v>
      </c>
      <c r="Q806" s="102">
        <f t="shared" si="133"/>
        <v>1.4613579320545457E-3</v>
      </c>
      <c r="R806" s="103">
        <f t="shared" si="134"/>
        <v>1.0590148551842603E-3</v>
      </c>
      <c r="S806" s="104">
        <f t="shared" si="135"/>
        <v>708181.36</v>
      </c>
      <c r="T806" s="105">
        <f t="shared" si="136"/>
        <v>169239.05</v>
      </c>
      <c r="U806" s="105">
        <f t="shared" si="137"/>
        <v>253858.57</v>
      </c>
      <c r="V806" s="105">
        <f t="shared" si="138"/>
        <v>257199</v>
      </c>
      <c r="W806" s="106">
        <f t="shared" si="139"/>
        <v>1388477.98</v>
      </c>
      <c r="X806" s="96"/>
      <c r="Y806" s="107">
        <f t="shared" si="140"/>
        <v>347652.67</v>
      </c>
      <c r="Z806" s="107">
        <f t="shared" si="141"/>
        <v>347652.67</v>
      </c>
      <c r="AA806" s="107">
        <f t="shared" si="142"/>
        <v>695305.34</v>
      </c>
    </row>
    <row r="807" spans="1:27" s="18" customFormat="1" ht="26.1" customHeight="1" x14ac:dyDescent="0.2">
      <c r="A807" s="90">
        <v>103768</v>
      </c>
      <c r="B807" s="90" t="s">
        <v>1327</v>
      </c>
      <c r="C807" s="90" t="s">
        <v>42</v>
      </c>
      <c r="D807" s="90" t="s">
        <v>26</v>
      </c>
      <c r="E807" s="90" t="s">
        <v>110</v>
      </c>
      <c r="F807" s="100" t="s">
        <v>110</v>
      </c>
      <c r="G807" s="100">
        <v>676210</v>
      </c>
      <c r="H807" s="100">
        <v>1942761705</v>
      </c>
      <c r="I807" s="91" t="s">
        <v>18</v>
      </c>
      <c r="J807" s="90">
        <v>1030528</v>
      </c>
      <c r="K807" s="91" t="s">
        <v>16</v>
      </c>
      <c r="L807" s="91" t="s">
        <v>17</v>
      </c>
      <c r="M807" s="92">
        <v>24306</v>
      </c>
      <c r="N807" s="92">
        <v>35715</v>
      </c>
      <c r="O807" s="93">
        <v>0.68055438891222175</v>
      </c>
      <c r="P807" s="101">
        <f t="shared" si="132"/>
        <v>24306</v>
      </c>
      <c r="Q807" s="102">
        <f t="shared" si="133"/>
        <v>1.9743418776105477E-3</v>
      </c>
      <c r="R807" s="103">
        <f t="shared" si="134"/>
        <v>1.4307633549177005E-3</v>
      </c>
      <c r="S807" s="104">
        <f t="shared" si="135"/>
        <v>956775.95</v>
      </c>
      <c r="T807" s="105">
        <f t="shared" si="136"/>
        <v>228647.43</v>
      </c>
      <c r="U807" s="105">
        <f t="shared" si="137"/>
        <v>342971.15</v>
      </c>
      <c r="V807" s="105">
        <f t="shared" si="138"/>
        <v>347484.17</v>
      </c>
      <c r="W807" s="106">
        <f t="shared" si="139"/>
        <v>1875878.6999999997</v>
      </c>
      <c r="X807" s="96"/>
      <c r="Y807" s="107">
        <f t="shared" si="140"/>
        <v>469690.01</v>
      </c>
      <c r="Z807" s="107">
        <f t="shared" si="141"/>
        <v>469690.01</v>
      </c>
      <c r="AA807" s="107">
        <f t="shared" si="142"/>
        <v>939380.02</v>
      </c>
    </row>
    <row r="808" spans="1:27" s="18" customFormat="1" ht="26.1" customHeight="1" x14ac:dyDescent="0.2">
      <c r="A808" s="90">
        <v>103799</v>
      </c>
      <c r="B808" s="90" t="s">
        <v>1328</v>
      </c>
      <c r="C808" s="90" t="s">
        <v>83</v>
      </c>
      <c r="D808" s="90" t="s">
        <v>26</v>
      </c>
      <c r="E808" s="90" t="s">
        <v>29</v>
      </c>
      <c r="F808" s="100" t="s">
        <v>29</v>
      </c>
      <c r="G808" s="100">
        <v>676239</v>
      </c>
      <c r="H808" s="100">
        <v>1003061821</v>
      </c>
      <c r="I808" s="91" t="s">
        <v>18</v>
      </c>
      <c r="J808" s="90">
        <v>1026724</v>
      </c>
      <c r="K808" s="91" t="s">
        <v>52</v>
      </c>
      <c r="L808" s="91" t="s">
        <v>53</v>
      </c>
      <c r="M808" s="92">
        <v>24616</v>
      </c>
      <c r="N808" s="92">
        <v>34484</v>
      </c>
      <c r="O808" s="93">
        <v>0.71383830182113439</v>
      </c>
      <c r="P808" s="101">
        <f t="shared" si="132"/>
        <v>24616</v>
      </c>
      <c r="Q808" s="102">
        <f t="shared" si="133"/>
        <v>1.9995227375652616E-3</v>
      </c>
      <c r="R808" s="103">
        <f t="shared" si="134"/>
        <v>1.4490113858575708E-3</v>
      </c>
      <c r="S808" s="104">
        <f t="shared" si="135"/>
        <v>968978.72</v>
      </c>
      <c r="T808" s="105">
        <f t="shared" si="136"/>
        <v>231563.61</v>
      </c>
      <c r="U808" s="105">
        <f t="shared" si="137"/>
        <v>347345.42</v>
      </c>
      <c r="V808" s="105">
        <f t="shared" si="138"/>
        <v>351916</v>
      </c>
      <c r="W808" s="106">
        <f t="shared" si="139"/>
        <v>1899803.75</v>
      </c>
      <c r="X808" s="96"/>
      <c r="Y808" s="107">
        <f t="shared" si="140"/>
        <v>475680.46</v>
      </c>
      <c r="Z808" s="107">
        <f t="shared" si="141"/>
        <v>475680.46</v>
      </c>
      <c r="AA808" s="107">
        <f t="shared" si="142"/>
        <v>951360.92</v>
      </c>
    </row>
    <row r="809" spans="1:27" s="18" customFormat="1" ht="26.1" customHeight="1" x14ac:dyDescent="0.2">
      <c r="A809" s="90">
        <v>103804</v>
      </c>
      <c r="B809" s="90" t="s">
        <v>1329</v>
      </c>
      <c r="C809" s="90" t="s">
        <v>284</v>
      </c>
      <c r="D809" s="90" t="s">
        <v>26</v>
      </c>
      <c r="E809" s="90" t="s">
        <v>126</v>
      </c>
      <c r="F809" s="100" t="s">
        <v>21</v>
      </c>
      <c r="G809" s="100">
        <v>676217</v>
      </c>
      <c r="H809" s="100">
        <v>1750833901</v>
      </c>
      <c r="I809" s="90" t="s">
        <v>18</v>
      </c>
      <c r="J809" s="90">
        <v>1031122</v>
      </c>
      <c r="K809" s="91" t="s">
        <v>440</v>
      </c>
      <c r="L809" s="91" t="s">
        <v>53</v>
      </c>
      <c r="M809" s="92">
        <v>5883</v>
      </c>
      <c r="N809" s="92">
        <v>14082</v>
      </c>
      <c r="O809" s="93">
        <v>0.41776736259054109</v>
      </c>
      <c r="P809" s="101">
        <f t="shared" si="132"/>
        <v>14126.940789473685</v>
      </c>
      <c r="Q809" s="102">
        <f t="shared" si="133"/>
        <v>1.1475113471234473E-3</v>
      </c>
      <c r="R809" s="103">
        <f t="shared" si="134"/>
        <v>8.3157694390977857E-4</v>
      </c>
      <c r="S809" s="104">
        <f t="shared" si="135"/>
        <v>556089.74</v>
      </c>
      <c r="T809" s="105">
        <f t="shared" si="136"/>
        <v>132892.65</v>
      </c>
      <c r="U809" s="105">
        <f t="shared" si="137"/>
        <v>199338.97</v>
      </c>
      <c r="V809" s="105">
        <f t="shared" si="138"/>
        <v>201962</v>
      </c>
      <c r="W809" s="106">
        <f t="shared" si="139"/>
        <v>1090283.3599999999</v>
      </c>
      <c r="X809" s="96"/>
      <c r="Y809" s="107">
        <f t="shared" si="140"/>
        <v>272989.51</v>
      </c>
      <c r="Z809" s="107">
        <f t="shared" si="141"/>
        <v>272989.51</v>
      </c>
      <c r="AA809" s="107">
        <f t="shared" si="142"/>
        <v>545979.02</v>
      </c>
    </row>
    <row r="810" spans="1:27" s="18" customFormat="1" ht="26.1" customHeight="1" x14ac:dyDescent="0.2">
      <c r="A810" s="90">
        <v>103831</v>
      </c>
      <c r="B810" s="90" t="s">
        <v>1330</v>
      </c>
      <c r="C810" s="90" t="s">
        <v>485</v>
      </c>
      <c r="D810" s="90" t="s">
        <v>26</v>
      </c>
      <c r="E810" s="90" t="s">
        <v>379</v>
      </c>
      <c r="F810" s="100" t="s">
        <v>1546</v>
      </c>
      <c r="G810" s="100">
        <v>676229</v>
      </c>
      <c r="H810" s="100">
        <v>1639314982</v>
      </c>
      <c r="I810" s="91" t="s">
        <v>18</v>
      </c>
      <c r="J810" s="90">
        <v>1029292</v>
      </c>
      <c r="K810" s="91" t="s">
        <v>16</v>
      </c>
      <c r="L810" s="91" t="s">
        <v>30</v>
      </c>
      <c r="M810" s="92">
        <v>3930</v>
      </c>
      <c r="N810" s="92">
        <v>8187</v>
      </c>
      <c r="O810" s="93">
        <v>0.48002931476731403</v>
      </c>
      <c r="P810" s="101">
        <f t="shared" si="132"/>
        <v>15938.333333333332</v>
      </c>
      <c r="Q810" s="102">
        <f t="shared" si="133"/>
        <v>1.2946481921877772E-3</v>
      </c>
      <c r="R810" s="103">
        <f t="shared" si="134"/>
        <v>9.3820387031171785E-4</v>
      </c>
      <c r="S810" s="104">
        <f t="shared" si="135"/>
        <v>627392.99</v>
      </c>
      <c r="T810" s="105">
        <f t="shared" si="136"/>
        <v>149932.48000000001</v>
      </c>
      <c r="U810" s="105">
        <f t="shared" si="137"/>
        <v>224898.73</v>
      </c>
      <c r="V810" s="105">
        <f t="shared" si="138"/>
        <v>227858.08</v>
      </c>
      <c r="W810" s="106">
        <f t="shared" si="139"/>
        <v>1230082.28</v>
      </c>
      <c r="X810" s="96"/>
      <c r="Y810" s="107">
        <f t="shared" si="140"/>
        <v>307992.92</v>
      </c>
      <c r="Z810" s="107">
        <f t="shared" si="141"/>
        <v>307992.92</v>
      </c>
      <c r="AA810" s="107">
        <f t="shared" si="142"/>
        <v>615985.84</v>
      </c>
    </row>
    <row r="811" spans="1:27" s="18" customFormat="1" ht="26.1" customHeight="1" x14ac:dyDescent="0.2">
      <c r="A811" s="90">
        <v>103837</v>
      </c>
      <c r="B811" s="90" t="s">
        <v>1331</v>
      </c>
      <c r="C811" s="90" t="s">
        <v>1105</v>
      </c>
      <c r="D811" s="90" t="s">
        <v>26</v>
      </c>
      <c r="E811" s="90" t="s">
        <v>20</v>
      </c>
      <c r="F811" s="100" t="s">
        <v>20</v>
      </c>
      <c r="G811" s="100">
        <v>676224</v>
      </c>
      <c r="H811" s="100">
        <v>1730578006</v>
      </c>
      <c r="I811" s="91" t="s">
        <v>18</v>
      </c>
      <c r="J811" s="90">
        <v>1026628</v>
      </c>
      <c r="K811" s="91" t="s">
        <v>16</v>
      </c>
      <c r="L811" s="91" t="s">
        <v>17</v>
      </c>
      <c r="M811" s="92">
        <v>15261</v>
      </c>
      <c r="N811" s="92">
        <v>34344</v>
      </c>
      <c r="O811" s="93">
        <v>0.4443570929419986</v>
      </c>
      <c r="P811" s="101">
        <f t="shared" si="132"/>
        <v>15261</v>
      </c>
      <c r="Q811" s="102">
        <f t="shared" si="133"/>
        <v>1.239629366996403E-3</v>
      </c>
      <c r="R811" s="103">
        <f t="shared" si="134"/>
        <v>8.9833290378503363E-4</v>
      </c>
      <c r="S811" s="104">
        <f t="shared" si="135"/>
        <v>600730.59</v>
      </c>
      <c r="T811" s="105">
        <f t="shared" si="136"/>
        <v>143560.78</v>
      </c>
      <c r="U811" s="105">
        <f t="shared" si="137"/>
        <v>215341.18</v>
      </c>
      <c r="V811" s="105">
        <f t="shared" si="138"/>
        <v>218174.77</v>
      </c>
      <c r="W811" s="106">
        <f t="shared" si="139"/>
        <v>1177807.32</v>
      </c>
      <c r="X811" s="96"/>
      <c r="Y811" s="107">
        <f t="shared" si="140"/>
        <v>294904.11</v>
      </c>
      <c r="Z811" s="107">
        <f t="shared" si="141"/>
        <v>294904.11</v>
      </c>
      <c r="AA811" s="107">
        <f t="shared" si="142"/>
        <v>589808.22</v>
      </c>
    </row>
    <row r="812" spans="1:27" s="18" customFormat="1" ht="26.1" customHeight="1" x14ac:dyDescent="0.2">
      <c r="A812" s="90">
        <v>103866</v>
      </c>
      <c r="B812" s="90" t="s">
        <v>1332</v>
      </c>
      <c r="C812" s="90" t="s">
        <v>189</v>
      </c>
      <c r="D812" s="90" t="s">
        <v>26</v>
      </c>
      <c r="E812" s="90" t="s">
        <v>29</v>
      </c>
      <c r="F812" s="100" t="s">
        <v>29</v>
      </c>
      <c r="G812" s="100">
        <v>676230</v>
      </c>
      <c r="H812" s="100">
        <v>1922469956</v>
      </c>
      <c r="I812" s="91" t="s">
        <v>18</v>
      </c>
      <c r="J812" s="90">
        <v>1028740</v>
      </c>
      <c r="K812" s="91" t="s">
        <v>52</v>
      </c>
      <c r="L812" s="91" t="s">
        <v>53</v>
      </c>
      <c r="M812" s="92">
        <v>21469</v>
      </c>
      <c r="N812" s="92">
        <v>36195</v>
      </c>
      <c r="O812" s="93">
        <v>0.59314822489294106</v>
      </c>
      <c r="P812" s="101">
        <f t="shared" si="132"/>
        <v>21469</v>
      </c>
      <c r="Q812" s="102">
        <f t="shared" si="133"/>
        <v>1.7438963947346686E-3</v>
      </c>
      <c r="R812" s="103">
        <f t="shared" si="134"/>
        <v>1.2637644395099199E-3</v>
      </c>
      <c r="S812" s="104">
        <f t="shared" si="135"/>
        <v>845100.91</v>
      </c>
      <c r="T812" s="105">
        <f t="shared" si="136"/>
        <v>201959.67</v>
      </c>
      <c r="U812" s="105">
        <f t="shared" si="137"/>
        <v>302939.5</v>
      </c>
      <c r="V812" s="105">
        <f t="shared" si="138"/>
        <v>306925.77</v>
      </c>
      <c r="W812" s="106">
        <f t="shared" si="139"/>
        <v>1656925.85</v>
      </c>
      <c r="X812" s="96"/>
      <c r="Y812" s="107">
        <f t="shared" si="140"/>
        <v>414867.72</v>
      </c>
      <c r="Z812" s="107">
        <f t="shared" si="141"/>
        <v>414867.72</v>
      </c>
      <c r="AA812" s="107">
        <f t="shared" si="142"/>
        <v>829735.44</v>
      </c>
    </row>
    <row r="813" spans="1:27" s="18" customFormat="1" ht="26.1" customHeight="1" x14ac:dyDescent="0.2">
      <c r="A813" s="90">
        <v>103889</v>
      </c>
      <c r="B813" s="90" t="s">
        <v>1333</v>
      </c>
      <c r="C813" s="90" t="s">
        <v>76</v>
      </c>
      <c r="D813" s="90" t="s">
        <v>26</v>
      </c>
      <c r="E813" s="90" t="s">
        <v>1208</v>
      </c>
      <c r="F813" s="100" t="s">
        <v>1546</v>
      </c>
      <c r="G813" s="100">
        <v>676227</v>
      </c>
      <c r="H813" s="100">
        <v>1548690878</v>
      </c>
      <c r="I813" s="91" t="s">
        <v>18</v>
      </c>
      <c r="J813" s="90">
        <v>1025580</v>
      </c>
      <c r="K813" s="91" t="s">
        <v>24</v>
      </c>
      <c r="L813" s="91" t="s">
        <v>25</v>
      </c>
      <c r="M813" s="92">
        <v>10740</v>
      </c>
      <c r="N813" s="92">
        <v>17798</v>
      </c>
      <c r="O813" s="93">
        <v>0.60343858860546129</v>
      </c>
      <c r="P813" s="101">
        <f t="shared" si="132"/>
        <v>10740</v>
      </c>
      <c r="Q813" s="102">
        <f t="shared" si="133"/>
        <v>8.7239495456007917E-4</v>
      </c>
      <c r="R813" s="103">
        <f t="shared" si="134"/>
        <v>6.3220597514260278E-4</v>
      </c>
      <c r="S813" s="104">
        <f t="shared" si="135"/>
        <v>422766.96</v>
      </c>
      <c r="T813" s="105">
        <f t="shared" si="136"/>
        <v>101031.57</v>
      </c>
      <c r="U813" s="105">
        <f t="shared" si="137"/>
        <v>151547.35999999999</v>
      </c>
      <c r="V813" s="105">
        <f t="shared" si="138"/>
        <v>153541.51</v>
      </c>
      <c r="W813" s="106">
        <f t="shared" si="139"/>
        <v>828887.4</v>
      </c>
      <c r="X813" s="96"/>
      <c r="Y813" s="107">
        <f t="shared" si="140"/>
        <v>207540.14</v>
      </c>
      <c r="Z813" s="107">
        <f t="shared" si="141"/>
        <v>207540.14</v>
      </c>
      <c r="AA813" s="107">
        <f t="shared" si="142"/>
        <v>415080.28</v>
      </c>
    </row>
    <row r="814" spans="1:27" s="18" customFormat="1" ht="26.1" customHeight="1" x14ac:dyDescent="0.2">
      <c r="A814" s="90">
        <v>103892</v>
      </c>
      <c r="B814" s="90" t="s">
        <v>1334</v>
      </c>
      <c r="C814" s="90" t="s">
        <v>1054</v>
      </c>
      <c r="D814" s="90" t="s">
        <v>26</v>
      </c>
      <c r="E814" s="90" t="s">
        <v>717</v>
      </c>
      <c r="F814" s="100" t="s">
        <v>47</v>
      </c>
      <c r="G814" s="100">
        <v>676222</v>
      </c>
      <c r="H814" s="100">
        <v>1477791523</v>
      </c>
      <c r="I814" s="91" t="s">
        <v>18</v>
      </c>
      <c r="J814" s="90">
        <v>1026514</v>
      </c>
      <c r="K814" s="91" t="s">
        <v>34</v>
      </c>
      <c r="L814" s="91" t="s">
        <v>35</v>
      </c>
      <c r="M814" s="92">
        <v>21531</v>
      </c>
      <c r="N814" s="92">
        <v>36106</v>
      </c>
      <c r="O814" s="93">
        <v>0.59632748019719717</v>
      </c>
      <c r="P814" s="101">
        <f t="shared" si="132"/>
        <v>21531</v>
      </c>
      <c r="Q814" s="102">
        <f t="shared" si="133"/>
        <v>1.7489325667256112E-3</v>
      </c>
      <c r="R814" s="103">
        <f t="shared" si="134"/>
        <v>1.2674140456978939E-3</v>
      </c>
      <c r="S814" s="104">
        <f t="shared" si="135"/>
        <v>847541.47</v>
      </c>
      <c r="T814" s="105">
        <f t="shared" si="136"/>
        <v>202542.9</v>
      </c>
      <c r="U814" s="105">
        <f t="shared" si="137"/>
        <v>303814.36</v>
      </c>
      <c r="V814" s="105">
        <f t="shared" si="138"/>
        <v>307812.13</v>
      </c>
      <c r="W814" s="106">
        <f t="shared" si="139"/>
        <v>1661710.8599999999</v>
      </c>
      <c r="X814" s="96"/>
      <c r="Y814" s="107">
        <f t="shared" si="140"/>
        <v>416065.81</v>
      </c>
      <c r="Z814" s="107">
        <f t="shared" si="141"/>
        <v>416065.81</v>
      </c>
      <c r="AA814" s="107">
        <f t="shared" si="142"/>
        <v>832131.62</v>
      </c>
    </row>
    <row r="815" spans="1:27" s="18" customFormat="1" ht="26.1" customHeight="1" x14ac:dyDescent="0.2">
      <c r="A815" s="90">
        <v>103936</v>
      </c>
      <c r="B815" s="90" t="s">
        <v>1335</v>
      </c>
      <c r="C815" s="90" t="s">
        <v>55</v>
      </c>
      <c r="D815" s="90" t="s">
        <v>26</v>
      </c>
      <c r="E815" s="90" t="s">
        <v>454</v>
      </c>
      <c r="F815" s="100" t="s">
        <v>20</v>
      </c>
      <c r="G815" s="100">
        <v>676233</v>
      </c>
      <c r="H815" s="100">
        <v>1326504465</v>
      </c>
      <c r="I815" s="91" t="s">
        <v>46</v>
      </c>
      <c r="J815" s="90">
        <v>1030463</v>
      </c>
      <c r="K815" s="91">
        <v>44075</v>
      </c>
      <c r="L815" s="91">
        <v>44104</v>
      </c>
      <c r="M815" s="92">
        <v>1363</v>
      </c>
      <c r="N815" s="92">
        <v>1992</v>
      </c>
      <c r="O815" s="93">
        <v>0.68423694779116462</v>
      </c>
      <c r="P815" s="101">
        <f t="shared" si="132"/>
        <v>17155</v>
      </c>
      <c r="Q815" s="102">
        <f t="shared" si="133"/>
        <v>1.3934762984616534E-3</v>
      </c>
      <c r="R815" s="103">
        <f t="shared" si="134"/>
        <v>1.0098224863660475E-3</v>
      </c>
      <c r="S815" s="104">
        <f t="shared" si="135"/>
        <v>675285.58</v>
      </c>
      <c r="T815" s="105">
        <f t="shared" si="136"/>
        <v>161377.71</v>
      </c>
      <c r="U815" s="105">
        <f t="shared" si="137"/>
        <v>242066.57</v>
      </c>
      <c r="V815" s="105">
        <f t="shared" si="138"/>
        <v>245251.83</v>
      </c>
      <c r="W815" s="106">
        <f t="shared" si="139"/>
        <v>1323981.69</v>
      </c>
      <c r="X815" s="96"/>
      <c r="Y815" s="107">
        <f t="shared" si="140"/>
        <v>331503.83</v>
      </c>
      <c r="Z815" s="107">
        <f t="shared" si="141"/>
        <v>331503.83</v>
      </c>
      <c r="AA815" s="107">
        <f t="shared" si="142"/>
        <v>663007.66</v>
      </c>
    </row>
    <row r="816" spans="1:27" s="18" customFormat="1" ht="26.1" customHeight="1" x14ac:dyDescent="0.2">
      <c r="A816" s="90">
        <v>103963</v>
      </c>
      <c r="B816" s="90" t="s">
        <v>1336</v>
      </c>
      <c r="C816" s="90" t="s">
        <v>86</v>
      </c>
      <c r="D816" s="90" t="s">
        <v>26</v>
      </c>
      <c r="E816" s="90" t="s">
        <v>508</v>
      </c>
      <c r="F816" s="100" t="s">
        <v>21</v>
      </c>
      <c r="G816" s="100">
        <v>676237</v>
      </c>
      <c r="H816" s="100">
        <v>1346894243</v>
      </c>
      <c r="I816" s="91" t="s">
        <v>18</v>
      </c>
      <c r="J816" s="90">
        <v>1030686</v>
      </c>
      <c r="K816" s="91" t="s">
        <v>52</v>
      </c>
      <c r="L816" s="91" t="s">
        <v>53</v>
      </c>
      <c r="M816" s="92">
        <v>11167</v>
      </c>
      <c r="N816" s="92">
        <v>26427</v>
      </c>
      <c r="O816" s="93">
        <v>0.42256026033980398</v>
      </c>
      <c r="P816" s="101">
        <f t="shared" si="132"/>
        <v>11167</v>
      </c>
      <c r="Q816" s="102">
        <f t="shared" si="133"/>
        <v>9.0707955843318477E-4</v>
      </c>
      <c r="R816" s="103">
        <f t="shared" si="134"/>
        <v>6.5734116614687575E-4</v>
      </c>
      <c r="S816" s="104">
        <f t="shared" si="135"/>
        <v>439575.29</v>
      </c>
      <c r="T816" s="105">
        <f t="shared" si="136"/>
        <v>105048.38</v>
      </c>
      <c r="U816" s="105">
        <f t="shared" si="137"/>
        <v>157572.57</v>
      </c>
      <c r="V816" s="105">
        <f t="shared" si="138"/>
        <v>159646</v>
      </c>
      <c r="W816" s="106">
        <f t="shared" si="139"/>
        <v>861842.24</v>
      </c>
      <c r="X816" s="96"/>
      <c r="Y816" s="107">
        <f t="shared" si="140"/>
        <v>215791.51</v>
      </c>
      <c r="Z816" s="107">
        <f t="shared" si="141"/>
        <v>215791.51</v>
      </c>
      <c r="AA816" s="107">
        <f t="shared" si="142"/>
        <v>431583.02</v>
      </c>
    </row>
    <row r="817" spans="1:27" s="18" customFormat="1" ht="26.1" customHeight="1" x14ac:dyDescent="0.2">
      <c r="A817" s="90">
        <v>103979</v>
      </c>
      <c r="B817" s="90" t="s">
        <v>1337</v>
      </c>
      <c r="C817" s="90" t="s">
        <v>211</v>
      </c>
      <c r="D817" s="90" t="s">
        <v>26</v>
      </c>
      <c r="E817" s="90" t="s">
        <v>604</v>
      </c>
      <c r="F817" s="100" t="s">
        <v>1547</v>
      </c>
      <c r="G817" s="100">
        <v>676235</v>
      </c>
      <c r="H817" s="100">
        <v>1184208357</v>
      </c>
      <c r="I817" s="91" t="s">
        <v>18</v>
      </c>
      <c r="J817" s="90">
        <v>1020121</v>
      </c>
      <c r="K817" s="91" t="s">
        <v>16</v>
      </c>
      <c r="L817" s="91" t="s">
        <v>17</v>
      </c>
      <c r="M817" s="92">
        <v>12737</v>
      </c>
      <c r="N817" s="92">
        <v>23965</v>
      </c>
      <c r="O817" s="93">
        <v>0.53148341331107862</v>
      </c>
      <c r="P817" s="101">
        <f t="shared" si="132"/>
        <v>12737</v>
      </c>
      <c r="Q817" s="102">
        <f t="shared" si="133"/>
        <v>1.0346084298167345E-3</v>
      </c>
      <c r="R817" s="103">
        <f t="shared" si="134"/>
        <v>7.4975861316492845E-4</v>
      </c>
      <c r="S817" s="104">
        <f t="shared" si="135"/>
        <v>501376.42</v>
      </c>
      <c r="T817" s="105">
        <f t="shared" si="136"/>
        <v>119817.42</v>
      </c>
      <c r="U817" s="105">
        <f t="shared" si="137"/>
        <v>179726.14</v>
      </c>
      <c r="V817" s="105">
        <f t="shared" si="138"/>
        <v>182091.08</v>
      </c>
      <c r="W817" s="106">
        <f t="shared" si="139"/>
        <v>983011.05999999994</v>
      </c>
      <c r="X817" s="96"/>
      <c r="Y817" s="107">
        <f t="shared" si="140"/>
        <v>246130.24</v>
      </c>
      <c r="Z817" s="107">
        <f t="shared" si="141"/>
        <v>246130.24</v>
      </c>
      <c r="AA817" s="107">
        <f t="shared" si="142"/>
        <v>492260.48</v>
      </c>
    </row>
    <row r="818" spans="1:27" s="18" customFormat="1" ht="26.1" customHeight="1" x14ac:dyDescent="0.2">
      <c r="A818" s="90">
        <v>104003</v>
      </c>
      <c r="B818" s="90" t="s">
        <v>1338</v>
      </c>
      <c r="C818" s="90" t="s">
        <v>92</v>
      </c>
      <c r="D818" s="90" t="s">
        <v>26</v>
      </c>
      <c r="E818" s="90" t="s">
        <v>47</v>
      </c>
      <c r="F818" s="100" t="s">
        <v>47</v>
      </c>
      <c r="G818" s="100">
        <v>676238</v>
      </c>
      <c r="H818" s="100">
        <v>1275994147</v>
      </c>
      <c r="I818" s="91" t="s">
        <v>18</v>
      </c>
      <c r="J818" s="90">
        <v>1028641</v>
      </c>
      <c r="K818" s="91" t="s">
        <v>52</v>
      </c>
      <c r="L818" s="91" t="s">
        <v>53</v>
      </c>
      <c r="M818" s="92">
        <v>23871</v>
      </c>
      <c r="N818" s="92">
        <v>33170</v>
      </c>
      <c r="O818" s="93">
        <v>0.71965631594814594</v>
      </c>
      <c r="P818" s="101">
        <f t="shared" si="132"/>
        <v>23871.000000000004</v>
      </c>
      <c r="Q818" s="102">
        <f t="shared" si="133"/>
        <v>1.9390074450934499E-3</v>
      </c>
      <c r="R818" s="103">
        <f t="shared" si="134"/>
        <v>1.4051572469859473E-3</v>
      </c>
      <c r="S818" s="104">
        <f t="shared" si="135"/>
        <v>939652.7</v>
      </c>
      <c r="T818" s="105">
        <f t="shared" si="136"/>
        <v>224555.37</v>
      </c>
      <c r="U818" s="105">
        <f t="shared" si="137"/>
        <v>336833.05</v>
      </c>
      <c r="V818" s="105">
        <f t="shared" si="138"/>
        <v>341265.31</v>
      </c>
      <c r="W818" s="106">
        <f t="shared" si="139"/>
        <v>1842306.43</v>
      </c>
      <c r="X818" s="96"/>
      <c r="Y818" s="107">
        <f t="shared" si="140"/>
        <v>461284.05</v>
      </c>
      <c r="Z818" s="107">
        <f t="shared" si="141"/>
        <v>461284.05</v>
      </c>
      <c r="AA818" s="107">
        <f t="shared" si="142"/>
        <v>922568.1</v>
      </c>
    </row>
    <row r="819" spans="1:27" s="18" customFormat="1" ht="26.1" customHeight="1" x14ac:dyDescent="0.2">
      <c r="A819" s="90">
        <v>104115</v>
      </c>
      <c r="B819" s="90" t="s">
        <v>1562</v>
      </c>
      <c r="C819" s="84" t="s">
        <v>485</v>
      </c>
      <c r="D819" s="84" t="s">
        <v>26</v>
      </c>
      <c r="E819" s="90" t="s">
        <v>835</v>
      </c>
      <c r="F819" s="100" t="s">
        <v>1547</v>
      </c>
      <c r="G819" s="100">
        <v>676241</v>
      </c>
      <c r="H819" s="100">
        <v>1346719432</v>
      </c>
      <c r="I819" s="91" t="s">
        <v>18</v>
      </c>
      <c r="J819" s="90">
        <v>1030125</v>
      </c>
      <c r="K819" s="91" t="s">
        <v>24</v>
      </c>
      <c r="L819" s="91" t="s">
        <v>25</v>
      </c>
      <c r="M819" s="92">
        <v>14262</v>
      </c>
      <c r="N819" s="92">
        <v>24923</v>
      </c>
      <c r="O819" s="93">
        <v>0.57224250692131762</v>
      </c>
      <c r="P819" s="101">
        <f t="shared" si="132"/>
        <v>14261.999999999998</v>
      </c>
      <c r="Q819" s="102">
        <f t="shared" si="133"/>
        <v>1.1584820150778257E-3</v>
      </c>
      <c r="R819" s="103">
        <f t="shared" si="134"/>
        <v>8.3952715246590314E-4</v>
      </c>
      <c r="S819" s="104">
        <f t="shared" si="135"/>
        <v>561406.18000000005</v>
      </c>
      <c r="T819" s="105">
        <f t="shared" si="136"/>
        <v>134163.16</v>
      </c>
      <c r="U819" s="105">
        <f t="shared" si="137"/>
        <v>201244.73</v>
      </c>
      <c r="V819" s="105">
        <f t="shared" si="138"/>
        <v>203892.83</v>
      </c>
      <c r="W819" s="106">
        <f t="shared" si="139"/>
        <v>1100706.9000000001</v>
      </c>
      <c r="X819" s="96"/>
      <c r="Y819" s="107">
        <f t="shared" si="140"/>
        <v>275599.40000000002</v>
      </c>
      <c r="Z819" s="107">
        <f t="shared" si="141"/>
        <v>275599.40000000002</v>
      </c>
      <c r="AA819" s="107">
        <f t="shared" si="142"/>
        <v>551198.80000000005</v>
      </c>
    </row>
    <row r="820" spans="1:27" s="18" customFormat="1" ht="26.1" customHeight="1" x14ac:dyDescent="0.2">
      <c r="A820" s="90">
        <v>104118</v>
      </c>
      <c r="B820" s="90" t="s">
        <v>1339</v>
      </c>
      <c r="C820" s="90" t="s">
        <v>446</v>
      </c>
      <c r="D820" s="90" t="s">
        <v>26</v>
      </c>
      <c r="E820" s="90" t="s">
        <v>68</v>
      </c>
      <c r="F820" s="100" t="s">
        <v>20</v>
      </c>
      <c r="G820" s="100">
        <v>676240</v>
      </c>
      <c r="H820" s="100">
        <v>1386876753</v>
      </c>
      <c r="I820" s="91" t="s">
        <v>18</v>
      </c>
      <c r="J820" s="90">
        <v>1017625</v>
      </c>
      <c r="K820" s="91" t="s">
        <v>16</v>
      </c>
      <c r="L820" s="91" t="s">
        <v>17</v>
      </c>
      <c r="M820" s="92">
        <v>19500</v>
      </c>
      <c r="N820" s="92">
        <v>39720</v>
      </c>
      <c r="O820" s="93">
        <v>0.49093655589123869</v>
      </c>
      <c r="P820" s="101">
        <f t="shared" si="132"/>
        <v>19500</v>
      </c>
      <c r="Q820" s="102">
        <f t="shared" si="133"/>
        <v>1.5839573197319872E-3</v>
      </c>
      <c r="R820" s="103">
        <f t="shared" si="134"/>
        <v>1.147860010733776E-3</v>
      </c>
      <c r="S820" s="104">
        <f t="shared" si="135"/>
        <v>767593.64</v>
      </c>
      <c r="T820" s="105">
        <f t="shared" si="136"/>
        <v>183437.21</v>
      </c>
      <c r="U820" s="105">
        <f t="shared" si="137"/>
        <v>275155.82</v>
      </c>
      <c r="V820" s="105">
        <f t="shared" si="138"/>
        <v>278776.49</v>
      </c>
      <c r="W820" s="106">
        <f t="shared" si="139"/>
        <v>1504963.16</v>
      </c>
      <c r="X820" s="96"/>
      <c r="Y820" s="107">
        <f t="shared" si="140"/>
        <v>376818.69</v>
      </c>
      <c r="Z820" s="107">
        <f t="shared" si="141"/>
        <v>376818.69</v>
      </c>
      <c r="AA820" s="107">
        <f t="shared" si="142"/>
        <v>753637.38</v>
      </c>
    </row>
    <row r="821" spans="1:27" s="18" customFormat="1" ht="26.1" customHeight="1" x14ac:dyDescent="0.2">
      <c r="A821" s="90">
        <v>104157</v>
      </c>
      <c r="B821" s="90" t="s">
        <v>1340</v>
      </c>
      <c r="C821" s="90" t="s">
        <v>51</v>
      </c>
      <c r="D821" s="90" t="s">
        <v>26</v>
      </c>
      <c r="E821" s="90" t="s">
        <v>47</v>
      </c>
      <c r="F821" s="100" t="s">
        <v>47</v>
      </c>
      <c r="G821" s="100">
        <v>676245</v>
      </c>
      <c r="H821" s="100">
        <v>1962735175</v>
      </c>
      <c r="I821" s="91" t="s">
        <v>18</v>
      </c>
      <c r="J821" s="90">
        <v>1026670</v>
      </c>
      <c r="K821" s="91" t="s">
        <v>52</v>
      </c>
      <c r="L821" s="91" t="s">
        <v>53</v>
      </c>
      <c r="M821" s="92">
        <v>29154</v>
      </c>
      <c r="N821" s="92">
        <v>38198</v>
      </c>
      <c r="O821" s="93">
        <v>0.76323367715587198</v>
      </c>
      <c r="P821" s="101">
        <f t="shared" si="132"/>
        <v>29154</v>
      </c>
      <c r="Q821" s="102">
        <f t="shared" si="133"/>
        <v>2.3681380358700696E-3</v>
      </c>
      <c r="R821" s="103">
        <f t="shared" si="134"/>
        <v>1.7161390129708978E-3</v>
      </c>
      <c r="S821" s="104">
        <f t="shared" si="135"/>
        <v>1147611.53</v>
      </c>
      <c r="T821" s="105">
        <f t="shared" si="136"/>
        <v>274252.74</v>
      </c>
      <c r="U821" s="105">
        <f t="shared" si="137"/>
        <v>411379.12</v>
      </c>
      <c r="V821" s="105">
        <f t="shared" si="138"/>
        <v>416792.29</v>
      </c>
      <c r="W821" s="106">
        <f t="shared" si="139"/>
        <v>2250035.6800000002</v>
      </c>
      <c r="X821" s="96"/>
      <c r="Y821" s="107">
        <f t="shared" si="140"/>
        <v>563372.93000000005</v>
      </c>
      <c r="Z821" s="107">
        <f t="shared" si="141"/>
        <v>563372.93000000005</v>
      </c>
      <c r="AA821" s="107">
        <f t="shared" si="142"/>
        <v>1126745.8600000001</v>
      </c>
    </row>
    <row r="822" spans="1:27" s="18" customFormat="1" ht="26.1" customHeight="1" x14ac:dyDescent="0.2">
      <c r="A822" s="90">
        <v>104200</v>
      </c>
      <c r="B822" s="90" t="s">
        <v>1341</v>
      </c>
      <c r="C822" s="90" t="s">
        <v>189</v>
      </c>
      <c r="D822" s="90" t="s">
        <v>26</v>
      </c>
      <c r="E822" s="90" t="s">
        <v>29</v>
      </c>
      <c r="F822" s="100" t="s">
        <v>29</v>
      </c>
      <c r="G822" s="100">
        <v>676251</v>
      </c>
      <c r="H822" s="100">
        <v>1003276437</v>
      </c>
      <c r="I822" s="91" t="s">
        <v>18</v>
      </c>
      <c r="J822" s="90">
        <v>1028859</v>
      </c>
      <c r="K822" s="91" t="s">
        <v>52</v>
      </c>
      <c r="L822" s="91" t="s">
        <v>53</v>
      </c>
      <c r="M822" s="92">
        <v>15950</v>
      </c>
      <c r="N822" s="92">
        <v>21817</v>
      </c>
      <c r="O822" s="93">
        <v>0.73108126690195718</v>
      </c>
      <c r="P822" s="101">
        <f t="shared" si="132"/>
        <v>15950</v>
      </c>
      <c r="Q822" s="102">
        <f t="shared" si="133"/>
        <v>1.2955958589602665E-3</v>
      </c>
      <c r="R822" s="103">
        <f t="shared" si="134"/>
        <v>9.3889062416429366E-4</v>
      </c>
      <c r="S822" s="104">
        <f t="shared" si="135"/>
        <v>627852.23</v>
      </c>
      <c r="T822" s="105">
        <f t="shared" si="136"/>
        <v>150042.23000000001</v>
      </c>
      <c r="U822" s="105">
        <f t="shared" si="137"/>
        <v>225063.35</v>
      </c>
      <c r="V822" s="105">
        <f t="shared" si="138"/>
        <v>228024.87</v>
      </c>
      <c r="W822" s="106">
        <f t="shared" si="139"/>
        <v>1230982.68</v>
      </c>
      <c r="X822" s="96"/>
      <c r="Y822" s="107">
        <f t="shared" si="140"/>
        <v>308218.37</v>
      </c>
      <c r="Z822" s="107">
        <f t="shared" si="141"/>
        <v>308218.37</v>
      </c>
      <c r="AA822" s="107">
        <f t="shared" si="142"/>
        <v>616436.74</v>
      </c>
    </row>
    <row r="823" spans="1:27" s="18" customFormat="1" ht="26.1" customHeight="1" x14ac:dyDescent="0.2">
      <c r="A823" s="90">
        <v>104244</v>
      </c>
      <c r="B823" s="90" t="s">
        <v>1342</v>
      </c>
      <c r="C823" s="90" t="s">
        <v>86</v>
      </c>
      <c r="D823" s="90" t="s">
        <v>26</v>
      </c>
      <c r="E823" s="90" t="s">
        <v>37</v>
      </c>
      <c r="F823" s="100" t="s">
        <v>37</v>
      </c>
      <c r="G823" s="100">
        <v>676249</v>
      </c>
      <c r="H823" s="100">
        <v>1700430600</v>
      </c>
      <c r="I823" s="91" t="s">
        <v>18</v>
      </c>
      <c r="J823" s="90">
        <v>1030681</v>
      </c>
      <c r="K823" s="91" t="s">
        <v>52</v>
      </c>
      <c r="L823" s="91" t="s">
        <v>53</v>
      </c>
      <c r="M823" s="92">
        <v>7452</v>
      </c>
      <c r="N823" s="92">
        <v>21988</v>
      </c>
      <c r="O823" s="93">
        <v>0.33891213389121339</v>
      </c>
      <c r="P823" s="101">
        <f t="shared" si="132"/>
        <v>7452</v>
      </c>
      <c r="Q823" s="102">
        <f t="shared" si="133"/>
        <v>6.0531538187911637E-4</v>
      </c>
      <c r="R823" s="103">
        <f t="shared" si="134"/>
        <v>4.386591179481076E-4</v>
      </c>
      <c r="S823" s="104">
        <f t="shared" si="135"/>
        <v>293338.86</v>
      </c>
      <c r="T823" s="105">
        <f t="shared" si="136"/>
        <v>70101.240000000005</v>
      </c>
      <c r="U823" s="105">
        <f t="shared" si="137"/>
        <v>105151.85</v>
      </c>
      <c r="V823" s="105">
        <f t="shared" si="138"/>
        <v>106535.51</v>
      </c>
      <c r="W823" s="106">
        <f t="shared" si="139"/>
        <v>575127.46</v>
      </c>
      <c r="X823" s="96"/>
      <c r="Y823" s="107">
        <f t="shared" si="140"/>
        <v>144002.71</v>
      </c>
      <c r="Z823" s="107">
        <f t="shared" si="141"/>
        <v>144002.71</v>
      </c>
      <c r="AA823" s="107">
        <f t="shared" si="142"/>
        <v>288005.42</v>
      </c>
    </row>
    <row r="824" spans="1:27" s="18" customFormat="1" ht="26.1" customHeight="1" x14ac:dyDescent="0.2">
      <c r="A824" s="90">
        <v>104250</v>
      </c>
      <c r="B824" s="90" t="s">
        <v>1343</v>
      </c>
      <c r="C824" s="90" t="s">
        <v>86</v>
      </c>
      <c r="D824" s="90" t="s">
        <v>26</v>
      </c>
      <c r="E824" s="90" t="s">
        <v>21</v>
      </c>
      <c r="F824" s="100" t="s">
        <v>21</v>
      </c>
      <c r="G824" s="100">
        <v>676247</v>
      </c>
      <c r="H824" s="100">
        <v>1376969535</v>
      </c>
      <c r="I824" s="91" t="s">
        <v>18</v>
      </c>
      <c r="J824" s="90">
        <v>1028795</v>
      </c>
      <c r="K824" s="91" t="s">
        <v>52</v>
      </c>
      <c r="L824" s="91" t="s">
        <v>53</v>
      </c>
      <c r="M824" s="92">
        <v>21160</v>
      </c>
      <c r="N824" s="92">
        <v>35696</v>
      </c>
      <c r="O824" s="93">
        <v>0.59278350515463918</v>
      </c>
      <c r="P824" s="101">
        <f t="shared" si="132"/>
        <v>21160</v>
      </c>
      <c r="Q824" s="102">
        <f t="shared" si="133"/>
        <v>1.7187967633604539E-3</v>
      </c>
      <c r="R824" s="103">
        <f t="shared" si="134"/>
        <v>1.2455752731859845E-3</v>
      </c>
      <c r="S824" s="104">
        <f t="shared" si="135"/>
        <v>832937.51</v>
      </c>
      <c r="T824" s="105">
        <f t="shared" si="136"/>
        <v>199052.89</v>
      </c>
      <c r="U824" s="105">
        <f t="shared" si="137"/>
        <v>298579.34000000003</v>
      </c>
      <c r="V824" s="105">
        <f t="shared" si="138"/>
        <v>302508.23</v>
      </c>
      <c r="W824" s="106">
        <f t="shared" si="139"/>
        <v>1633077.97</v>
      </c>
      <c r="X824" s="96"/>
      <c r="Y824" s="107">
        <f t="shared" si="140"/>
        <v>408896.59</v>
      </c>
      <c r="Z824" s="107">
        <f t="shared" si="141"/>
        <v>408896.59</v>
      </c>
      <c r="AA824" s="107">
        <f t="shared" si="142"/>
        <v>817793.18</v>
      </c>
    </row>
    <row r="825" spans="1:27" s="18" customFormat="1" ht="26.1" customHeight="1" x14ac:dyDescent="0.2">
      <c r="A825" s="90">
        <v>104259</v>
      </c>
      <c r="B825" s="90" t="s">
        <v>1344</v>
      </c>
      <c r="C825" s="90" t="s">
        <v>1345</v>
      </c>
      <c r="D825" s="90" t="s">
        <v>19</v>
      </c>
      <c r="E825" s="90" t="s">
        <v>20</v>
      </c>
      <c r="F825" s="100" t="s">
        <v>20</v>
      </c>
      <c r="G825" s="100">
        <v>676250</v>
      </c>
      <c r="H825" s="100">
        <v>1720632359</v>
      </c>
      <c r="I825" s="91" t="s">
        <v>18</v>
      </c>
      <c r="J825" s="90">
        <v>1030824</v>
      </c>
      <c r="K825" s="91" t="s">
        <v>16</v>
      </c>
      <c r="L825" s="91" t="s">
        <v>17</v>
      </c>
      <c r="M825" s="92">
        <v>23031</v>
      </c>
      <c r="N825" s="92">
        <v>33169</v>
      </c>
      <c r="O825" s="93">
        <v>0.6943531610841448</v>
      </c>
      <c r="P825" s="101">
        <f t="shared" si="132"/>
        <v>23031</v>
      </c>
      <c r="Q825" s="102">
        <f t="shared" si="133"/>
        <v>0</v>
      </c>
      <c r="R825" s="103">
        <f t="shared" si="134"/>
        <v>1.3557109696004921E-3</v>
      </c>
      <c r="S825" s="104">
        <f t="shared" si="135"/>
        <v>0</v>
      </c>
      <c r="T825" s="105">
        <f t="shared" si="136"/>
        <v>216653.46</v>
      </c>
      <c r="U825" s="105">
        <f t="shared" si="137"/>
        <v>324980.19</v>
      </c>
      <c r="V825" s="105">
        <f t="shared" si="138"/>
        <v>0</v>
      </c>
      <c r="W825" s="106">
        <f t="shared" si="139"/>
        <v>541633.65</v>
      </c>
      <c r="X825" s="96"/>
      <c r="Y825" s="107">
        <f t="shared" si="140"/>
        <v>0</v>
      </c>
      <c r="Z825" s="107">
        <f t="shared" si="141"/>
        <v>0</v>
      </c>
      <c r="AA825" s="107">
        <f t="shared" si="142"/>
        <v>0</v>
      </c>
    </row>
    <row r="826" spans="1:27" s="18" customFormat="1" ht="26.1" customHeight="1" x14ac:dyDescent="0.2">
      <c r="A826" s="90">
        <v>104266</v>
      </c>
      <c r="B826" s="90" t="s">
        <v>1346</v>
      </c>
      <c r="C826" s="90" t="s">
        <v>55</v>
      </c>
      <c r="D826" s="90" t="s">
        <v>26</v>
      </c>
      <c r="E826" s="90" t="s">
        <v>47</v>
      </c>
      <c r="F826" s="100" t="s">
        <v>47</v>
      </c>
      <c r="G826" s="100">
        <v>676246</v>
      </c>
      <c r="H826" s="100">
        <v>1528524659</v>
      </c>
      <c r="I826" s="91" t="s">
        <v>18</v>
      </c>
      <c r="J826" s="90">
        <v>1030442</v>
      </c>
      <c r="K826" s="91" t="s">
        <v>52</v>
      </c>
      <c r="L826" s="91" t="s">
        <v>53</v>
      </c>
      <c r="M826" s="92">
        <v>21279</v>
      </c>
      <c r="N826" s="92">
        <v>31471</v>
      </c>
      <c r="O826" s="93">
        <v>0.67614629341298338</v>
      </c>
      <c r="P826" s="101">
        <f t="shared" si="132"/>
        <v>21279</v>
      </c>
      <c r="Q826" s="102">
        <f t="shared" si="133"/>
        <v>1.728462964439844E-3</v>
      </c>
      <c r="R826" s="103">
        <f t="shared" si="134"/>
        <v>1.2525801624822573E-3</v>
      </c>
      <c r="S826" s="104">
        <f t="shared" si="135"/>
        <v>837621.79</v>
      </c>
      <c r="T826" s="105">
        <f t="shared" si="136"/>
        <v>200172.33</v>
      </c>
      <c r="U826" s="105">
        <f t="shared" si="137"/>
        <v>300258.5</v>
      </c>
      <c r="V826" s="105">
        <f t="shared" si="138"/>
        <v>304209.48</v>
      </c>
      <c r="W826" s="106">
        <f t="shared" si="139"/>
        <v>1642262.1</v>
      </c>
      <c r="X826" s="96"/>
      <c r="Y826" s="107">
        <f t="shared" si="140"/>
        <v>411196.15</v>
      </c>
      <c r="Z826" s="107">
        <f t="shared" si="141"/>
        <v>411196.15</v>
      </c>
      <c r="AA826" s="107">
        <f t="shared" si="142"/>
        <v>822392.3</v>
      </c>
    </row>
    <row r="827" spans="1:27" s="18" customFormat="1" ht="26.1" customHeight="1" x14ac:dyDescent="0.2">
      <c r="A827" s="90">
        <v>104320</v>
      </c>
      <c r="B827" s="90" t="s">
        <v>1347</v>
      </c>
      <c r="C827" s="90" t="s">
        <v>1348</v>
      </c>
      <c r="D827" s="90" t="s">
        <v>26</v>
      </c>
      <c r="E827" s="90" t="s">
        <v>1349</v>
      </c>
      <c r="F827" s="100" t="s">
        <v>1545</v>
      </c>
      <c r="G827" s="100">
        <v>676259</v>
      </c>
      <c r="H827" s="100">
        <v>1275863326</v>
      </c>
      <c r="I827" s="91" t="s">
        <v>18</v>
      </c>
      <c r="J827" s="90">
        <v>1018472</v>
      </c>
      <c r="K827" s="91" t="s">
        <v>16</v>
      </c>
      <c r="L827" s="91" t="s">
        <v>17</v>
      </c>
      <c r="M827" s="92">
        <v>11585</v>
      </c>
      <c r="N827" s="92">
        <v>17313</v>
      </c>
      <c r="O827" s="93">
        <v>0.66915034944839136</v>
      </c>
      <c r="P827" s="101">
        <f t="shared" si="132"/>
        <v>11585</v>
      </c>
      <c r="Q827" s="102">
        <f t="shared" si="133"/>
        <v>9.410331050817986E-4</v>
      </c>
      <c r="R827" s="103">
        <f t="shared" si="134"/>
        <v>6.8194657560773303E-4</v>
      </c>
      <c r="S827" s="104">
        <f t="shared" si="135"/>
        <v>456029.35</v>
      </c>
      <c r="T827" s="105">
        <f t="shared" si="136"/>
        <v>108980.52</v>
      </c>
      <c r="U827" s="105">
        <f t="shared" si="137"/>
        <v>163470.78</v>
      </c>
      <c r="V827" s="105">
        <f t="shared" si="138"/>
        <v>165621.82999999999</v>
      </c>
      <c r="W827" s="106">
        <f t="shared" si="139"/>
        <v>894102.48</v>
      </c>
      <c r="X827" s="96"/>
      <c r="Y827" s="107">
        <f t="shared" si="140"/>
        <v>223868.95</v>
      </c>
      <c r="Z827" s="107">
        <f t="shared" si="141"/>
        <v>223868.95</v>
      </c>
      <c r="AA827" s="107">
        <f t="shared" si="142"/>
        <v>447737.9</v>
      </c>
    </row>
    <row r="828" spans="1:27" s="18" customFormat="1" ht="26.1" customHeight="1" x14ac:dyDescent="0.2">
      <c r="A828" s="90">
        <v>104339</v>
      </c>
      <c r="B828" s="90" t="s">
        <v>1350</v>
      </c>
      <c r="C828" s="90" t="s">
        <v>80</v>
      </c>
      <c r="D828" s="90" t="s">
        <v>26</v>
      </c>
      <c r="E828" s="90" t="s">
        <v>158</v>
      </c>
      <c r="F828" s="100" t="s">
        <v>21</v>
      </c>
      <c r="G828" s="100">
        <v>676253</v>
      </c>
      <c r="H828" s="100">
        <v>1033570908</v>
      </c>
      <c r="I828" s="91" t="s">
        <v>18</v>
      </c>
      <c r="J828" s="90">
        <v>1028592</v>
      </c>
      <c r="K828" s="91" t="s">
        <v>34</v>
      </c>
      <c r="L828" s="91" t="s">
        <v>35</v>
      </c>
      <c r="M828" s="92">
        <v>21502</v>
      </c>
      <c r="N828" s="92">
        <v>32437</v>
      </c>
      <c r="O828" s="93">
        <v>0.66288497703240123</v>
      </c>
      <c r="P828" s="101">
        <f t="shared" si="132"/>
        <v>21502</v>
      </c>
      <c r="Q828" s="102">
        <f t="shared" si="133"/>
        <v>1.7465769378911379E-3</v>
      </c>
      <c r="R828" s="103">
        <f t="shared" si="134"/>
        <v>1.2657069718357769E-3</v>
      </c>
      <c r="S828" s="104">
        <f t="shared" si="135"/>
        <v>846399.92</v>
      </c>
      <c r="T828" s="105">
        <f t="shared" si="136"/>
        <v>202270.1</v>
      </c>
      <c r="U828" s="105">
        <f t="shared" si="137"/>
        <v>303405.15000000002</v>
      </c>
      <c r="V828" s="105">
        <f t="shared" si="138"/>
        <v>307397.53999999998</v>
      </c>
      <c r="W828" s="106">
        <f t="shared" si="139"/>
        <v>1659472.71</v>
      </c>
      <c r="X828" s="96"/>
      <c r="Y828" s="107">
        <f t="shared" si="140"/>
        <v>415505.41</v>
      </c>
      <c r="Z828" s="107">
        <f t="shared" si="141"/>
        <v>415505.41</v>
      </c>
      <c r="AA828" s="107">
        <f t="shared" si="142"/>
        <v>831010.82</v>
      </c>
    </row>
    <row r="829" spans="1:27" s="18" customFormat="1" ht="26.1" customHeight="1" x14ac:dyDescent="0.2">
      <c r="A829" s="90">
        <v>104360</v>
      </c>
      <c r="B829" s="90" t="s">
        <v>1351</v>
      </c>
      <c r="C829" s="90" t="s">
        <v>1352</v>
      </c>
      <c r="D829" s="90" t="s">
        <v>19</v>
      </c>
      <c r="E829" s="90" t="s">
        <v>29</v>
      </c>
      <c r="F829" s="100" t="s">
        <v>29</v>
      </c>
      <c r="G829" s="100">
        <v>676252</v>
      </c>
      <c r="H829" s="100">
        <v>1003279928</v>
      </c>
      <c r="I829" s="91" t="s">
        <v>18</v>
      </c>
      <c r="J829" s="90">
        <v>1027823</v>
      </c>
      <c r="K829" s="91" t="s">
        <v>16</v>
      </c>
      <c r="L829" s="91" t="s">
        <v>17</v>
      </c>
      <c r="M829" s="92">
        <v>18611</v>
      </c>
      <c r="N829" s="92">
        <v>25826</v>
      </c>
      <c r="O829" s="93">
        <v>0.72063037249283668</v>
      </c>
      <c r="P829" s="101">
        <f t="shared" si="132"/>
        <v>18611</v>
      </c>
      <c r="Q829" s="102">
        <f t="shared" si="133"/>
        <v>0</v>
      </c>
      <c r="R829" s="103">
        <f t="shared" si="134"/>
        <v>1.0955293671675028E-3</v>
      </c>
      <c r="S829" s="104">
        <f t="shared" si="135"/>
        <v>0</v>
      </c>
      <c r="T829" s="105">
        <f t="shared" si="136"/>
        <v>175074.36</v>
      </c>
      <c r="U829" s="105">
        <f t="shared" si="137"/>
        <v>262611.53999999998</v>
      </c>
      <c r="V829" s="105">
        <f t="shared" si="138"/>
        <v>0</v>
      </c>
      <c r="W829" s="106">
        <f t="shared" si="139"/>
        <v>437685.89999999997</v>
      </c>
      <c r="X829" s="96"/>
      <c r="Y829" s="107">
        <f t="shared" si="140"/>
        <v>0</v>
      </c>
      <c r="Z829" s="107">
        <f t="shared" si="141"/>
        <v>0</v>
      </c>
      <c r="AA829" s="107">
        <f t="shared" si="142"/>
        <v>0</v>
      </c>
    </row>
    <row r="830" spans="1:27" s="18" customFormat="1" ht="26.1" customHeight="1" x14ac:dyDescent="0.2">
      <c r="A830" s="90">
        <v>104379</v>
      </c>
      <c r="B830" s="90" t="s">
        <v>1353</v>
      </c>
      <c r="C830" s="90" t="s">
        <v>61</v>
      </c>
      <c r="D830" s="90" t="s">
        <v>26</v>
      </c>
      <c r="E830" s="90" t="s">
        <v>37</v>
      </c>
      <c r="F830" s="100" t="s">
        <v>37</v>
      </c>
      <c r="G830" s="100">
        <v>676255</v>
      </c>
      <c r="H830" s="100">
        <v>1679895163</v>
      </c>
      <c r="I830" s="91" t="s">
        <v>18</v>
      </c>
      <c r="J830" s="90">
        <v>1026023</v>
      </c>
      <c r="K830" s="91" t="s">
        <v>16</v>
      </c>
      <c r="L830" s="91" t="s">
        <v>17</v>
      </c>
      <c r="M830" s="92">
        <v>15678</v>
      </c>
      <c r="N830" s="92">
        <v>26298</v>
      </c>
      <c r="O830" s="93">
        <v>0.5961670088980151</v>
      </c>
      <c r="P830" s="101">
        <f t="shared" si="132"/>
        <v>15678.000000000002</v>
      </c>
      <c r="Q830" s="102">
        <f t="shared" si="133"/>
        <v>1.2735016850645179E-3</v>
      </c>
      <c r="R830" s="103">
        <f t="shared" si="134"/>
        <v>9.2287944862995603E-4</v>
      </c>
      <c r="S830" s="104">
        <f t="shared" si="135"/>
        <v>617145.28</v>
      </c>
      <c r="T830" s="105">
        <f t="shared" si="136"/>
        <v>147483.51999999999</v>
      </c>
      <c r="U830" s="105">
        <f t="shared" si="137"/>
        <v>221225.28</v>
      </c>
      <c r="V830" s="105">
        <f t="shared" si="138"/>
        <v>224136.3</v>
      </c>
      <c r="W830" s="106">
        <f t="shared" si="139"/>
        <v>1209990.3800000001</v>
      </c>
      <c r="X830" s="96"/>
      <c r="Y830" s="107">
        <f t="shared" si="140"/>
        <v>302962.23</v>
      </c>
      <c r="Z830" s="107">
        <f t="shared" si="141"/>
        <v>302962.23</v>
      </c>
      <c r="AA830" s="107">
        <f t="shared" si="142"/>
        <v>605924.46</v>
      </c>
    </row>
    <row r="831" spans="1:27" s="18" customFormat="1" ht="26.1" customHeight="1" x14ac:dyDescent="0.2">
      <c r="A831" s="90">
        <v>104410</v>
      </c>
      <c r="B831" s="90" t="s">
        <v>1354</v>
      </c>
      <c r="C831" s="90" t="s">
        <v>86</v>
      </c>
      <c r="D831" s="90" t="s">
        <v>26</v>
      </c>
      <c r="E831" s="90" t="s">
        <v>508</v>
      </c>
      <c r="F831" s="100" t="s">
        <v>21</v>
      </c>
      <c r="G831" s="100">
        <v>676256</v>
      </c>
      <c r="H831" s="100">
        <v>1356995252</v>
      </c>
      <c r="I831" s="91" t="s">
        <v>18</v>
      </c>
      <c r="J831" s="90">
        <v>1030666</v>
      </c>
      <c r="K831" s="91" t="s">
        <v>52</v>
      </c>
      <c r="L831" s="91" t="s">
        <v>53</v>
      </c>
      <c r="M831" s="92">
        <v>11540</v>
      </c>
      <c r="N831" s="92">
        <v>25691</v>
      </c>
      <c r="O831" s="93">
        <v>0.4491845393328403</v>
      </c>
      <c r="P831" s="101">
        <f t="shared" si="132"/>
        <v>11540</v>
      </c>
      <c r="Q831" s="102">
        <f t="shared" si="133"/>
        <v>9.3737781895934021E-4</v>
      </c>
      <c r="R831" s="103">
        <f t="shared" si="134"/>
        <v>6.7929766789065515E-4</v>
      </c>
      <c r="S831" s="104">
        <f t="shared" si="135"/>
        <v>454257.98</v>
      </c>
      <c r="T831" s="105">
        <f t="shared" si="136"/>
        <v>108557.2</v>
      </c>
      <c r="U831" s="105">
        <f t="shared" si="137"/>
        <v>162835.79999999999</v>
      </c>
      <c r="V831" s="105">
        <f t="shared" si="138"/>
        <v>164978.5</v>
      </c>
      <c r="W831" s="106">
        <f t="shared" si="139"/>
        <v>890629.48</v>
      </c>
      <c r="X831" s="96"/>
      <c r="Y831" s="107">
        <f t="shared" si="140"/>
        <v>222999.37</v>
      </c>
      <c r="Z831" s="107">
        <f t="shared" si="141"/>
        <v>222999.37</v>
      </c>
      <c r="AA831" s="107">
        <f t="shared" si="142"/>
        <v>445998.74</v>
      </c>
    </row>
    <row r="832" spans="1:27" s="18" customFormat="1" ht="26.1" customHeight="1" x14ac:dyDescent="0.2">
      <c r="A832" s="90">
        <v>104417</v>
      </c>
      <c r="B832" s="90" t="s">
        <v>1355</v>
      </c>
      <c r="C832" s="90" t="s">
        <v>95</v>
      </c>
      <c r="D832" s="90" t="s">
        <v>26</v>
      </c>
      <c r="E832" s="90" t="s">
        <v>502</v>
      </c>
      <c r="F832" s="100" t="s">
        <v>1547</v>
      </c>
      <c r="G832" s="100">
        <v>676257</v>
      </c>
      <c r="H832" s="100">
        <v>1649402603</v>
      </c>
      <c r="I832" s="91" t="s">
        <v>18</v>
      </c>
      <c r="J832" s="90">
        <v>1029286</v>
      </c>
      <c r="K832" s="91" t="s">
        <v>24</v>
      </c>
      <c r="L832" s="91" t="s">
        <v>25</v>
      </c>
      <c r="M832" s="92">
        <v>16728</v>
      </c>
      <c r="N832" s="92">
        <v>30126</v>
      </c>
      <c r="O832" s="93">
        <v>0.55526787492531371</v>
      </c>
      <c r="P832" s="101">
        <f t="shared" si="132"/>
        <v>16728</v>
      </c>
      <c r="Q832" s="102">
        <f t="shared" si="133"/>
        <v>1.358791694588548E-3</v>
      </c>
      <c r="R832" s="103">
        <f t="shared" si="134"/>
        <v>9.8468729536177468E-4</v>
      </c>
      <c r="S832" s="104">
        <f t="shared" si="135"/>
        <v>658477.25</v>
      </c>
      <c r="T832" s="105">
        <f t="shared" si="136"/>
        <v>157360.91</v>
      </c>
      <c r="U832" s="105">
        <f t="shared" si="137"/>
        <v>236041.36</v>
      </c>
      <c r="V832" s="105">
        <f t="shared" si="138"/>
        <v>239147.34</v>
      </c>
      <c r="W832" s="106">
        <f t="shared" si="139"/>
        <v>1291026.8600000001</v>
      </c>
      <c r="X832" s="96"/>
      <c r="Y832" s="107">
        <f t="shared" si="140"/>
        <v>323252.46999999997</v>
      </c>
      <c r="Z832" s="107">
        <f t="shared" si="141"/>
        <v>323252.46999999997</v>
      </c>
      <c r="AA832" s="107">
        <f t="shared" si="142"/>
        <v>646504.93999999994</v>
      </c>
    </row>
    <row r="833" spans="1:27" s="18" customFormat="1" ht="26.1" customHeight="1" x14ac:dyDescent="0.2">
      <c r="A833" s="90">
        <v>104451</v>
      </c>
      <c r="B833" s="90" t="s">
        <v>1356</v>
      </c>
      <c r="C833" s="90" t="s">
        <v>55</v>
      </c>
      <c r="D833" s="90" t="s">
        <v>26</v>
      </c>
      <c r="E833" s="90" t="s">
        <v>47</v>
      </c>
      <c r="F833" s="100" t="s">
        <v>47</v>
      </c>
      <c r="G833" s="100">
        <v>676267</v>
      </c>
      <c r="H833" s="100">
        <v>1497211437</v>
      </c>
      <c r="I833" s="91" t="s">
        <v>18</v>
      </c>
      <c r="J833" s="90">
        <v>1030444</v>
      </c>
      <c r="K833" s="91" t="s">
        <v>52</v>
      </c>
      <c r="L833" s="91" t="s">
        <v>53</v>
      </c>
      <c r="M833" s="92">
        <v>18724</v>
      </c>
      <c r="N833" s="92">
        <v>31173</v>
      </c>
      <c r="O833" s="93">
        <v>0.60064799666377955</v>
      </c>
      <c r="P833" s="101">
        <f t="shared" si="132"/>
        <v>18724</v>
      </c>
      <c r="Q833" s="102">
        <f t="shared" si="133"/>
        <v>1.5209239412647042E-3</v>
      </c>
      <c r="R833" s="103">
        <f t="shared" si="134"/>
        <v>1.1021810687681652E-3</v>
      </c>
      <c r="S833" s="104">
        <f t="shared" si="135"/>
        <v>737047.35</v>
      </c>
      <c r="T833" s="105">
        <f t="shared" si="136"/>
        <v>176137.35</v>
      </c>
      <c r="U833" s="105">
        <f t="shared" si="137"/>
        <v>264206.03000000003</v>
      </c>
      <c r="V833" s="105">
        <f t="shared" si="138"/>
        <v>267682.61</v>
      </c>
      <c r="W833" s="106">
        <f t="shared" si="139"/>
        <v>1445073.3399999999</v>
      </c>
      <c r="X833" s="96"/>
      <c r="Y833" s="107">
        <f t="shared" si="140"/>
        <v>361823.24</v>
      </c>
      <c r="Z833" s="107">
        <f t="shared" si="141"/>
        <v>361823.24</v>
      </c>
      <c r="AA833" s="107">
        <f t="shared" si="142"/>
        <v>723646.48</v>
      </c>
    </row>
    <row r="834" spans="1:27" s="18" customFormat="1" ht="26.1" customHeight="1" x14ac:dyDescent="0.2">
      <c r="A834" s="90">
        <v>104537</v>
      </c>
      <c r="B834" s="90" t="s">
        <v>1357</v>
      </c>
      <c r="C834" s="90" t="s">
        <v>101</v>
      </c>
      <c r="D834" s="90" t="s">
        <v>26</v>
      </c>
      <c r="E834" s="90" t="s">
        <v>165</v>
      </c>
      <c r="F834" s="100" t="s">
        <v>1545</v>
      </c>
      <c r="G834" s="100">
        <v>676278</v>
      </c>
      <c r="H834" s="100">
        <v>1558936211</v>
      </c>
      <c r="I834" s="91" t="s">
        <v>18</v>
      </c>
      <c r="J834" s="90">
        <v>1020554</v>
      </c>
      <c r="K834" s="91" t="s">
        <v>16</v>
      </c>
      <c r="L834" s="91" t="s">
        <v>17</v>
      </c>
      <c r="M834" s="92">
        <v>12239</v>
      </c>
      <c r="N834" s="92">
        <v>20743</v>
      </c>
      <c r="O834" s="93">
        <v>0.59003037169165506</v>
      </c>
      <c r="P834" s="101">
        <f t="shared" si="132"/>
        <v>12239.000000000002</v>
      </c>
      <c r="Q834" s="102">
        <f t="shared" si="133"/>
        <v>9.9415659672819458E-4</v>
      </c>
      <c r="R834" s="103">
        <f t="shared" si="134"/>
        <v>7.2044403442926596E-4</v>
      </c>
      <c r="S834" s="104">
        <f t="shared" si="135"/>
        <v>481773.26</v>
      </c>
      <c r="T834" s="105">
        <f t="shared" si="136"/>
        <v>115132.72</v>
      </c>
      <c r="U834" s="105">
        <f t="shared" si="137"/>
        <v>172699.08</v>
      </c>
      <c r="V834" s="105">
        <f t="shared" si="138"/>
        <v>174971.56</v>
      </c>
      <c r="W834" s="106">
        <f t="shared" si="139"/>
        <v>944576.61999999988</v>
      </c>
      <c r="X834" s="96"/>
      <c r="Y834" s="107">
        <f t="shared" si="140"/>
        <v>236506.87</v>
      </c>
      <c r="Z834" s="107">
        <f t="shared" si="141"/>
        <v>236506.87</v>
      </c>
      <c r="AA834" s="107">
        <f t="shared" si="142"/>
        <v>473013.74</v>
      </c>
    </row>
    <row r="835" spans="1:27" s="18" customFormat="1" ht="26.1" customHeight="1" x14ac:dyDescent="0.2">
      <c r="A835" s="90">
        <v>104541</v>
      </c>
      <c r="B835" s="90" t="s">
        <v>1358</v>
      </c>
      <c r="C835" s="90" t="s">
        <v>101</v>
      </c>
      <c r="D835" s="90" t="s">
        <v>26</v>
      </c>
      <c r="E835" s="90" t="s">
        <v>29</v>
      </c>
      <c r="F835" s="100" t="s">
        <v>29</v>
      </c>
      <c r="G835" s="100">
        <v>676263</v>
      </c>
      <c r="H835" s="100">
        <v>1235443714</v>
      </c>
      <c r="I835" s="91" t="s">
        <v>46</v>
      </c>
      <c r="J835" s="90">
        <v>1029318</v>
      </c>
      <c r="K835" s="91">
        <v>43709</v>
      </c>
      <c r="L835" s="91">
        <v>44074</v>
      </c>
      <c r="M835" s="92">
        <v>25804</v>
      </c>
      <c r="N835" s="92">
        <v>33775</v>
      </c>
      <c r="O835" s="93">
        <v>0.7639970392301999</v>
      </c>
      <c r="P835" s="101">
        <f t="shared" si="132"/>
        <v>25804.000000000004</v>
      </c>
      <c r="Q835" s="102">
        <f t="shared" si="133"/>
        <v>2.0960222911981644E-3</v>
      </c>
      <c r="R835" s="103">
        <f t="shared" si="134"/>
        <v>1.5189425495884287E-3</v>
      </c>
      <c r="S835" s="104">
        <f t="shared" si="135"/>
        <v>1015742.88</v>
      </c>
      <c r="T835" s="105">
        <f t="shared" si="136"/>
        <v>242739.17</v>
      </c>
      <c r="U835" s="105">
        <f t="shared" si="137"/>
        <v>364108.76</v>
      </c>
      <c r="V835" s="105">
        <f t="shared" si="138"/>
        <v>368899.92</v>
      </c>
      <c r="W835" s="106">
        <f t="shared" si="139"/>
        <v>1991490.73</v>
      </c>
      <c r="X835" s="96"/>
      <c r="Y835" s="107">
        <f t="shared" si="140"/>
        <v>498637.42</v>
      </c>
      <c r="Z835" s="107">
        <f t="shared" si="141"/>
        <v>498637.42</v>
      </c>
      <c r="AA835" s="107">
        <f t="shared" si="142"/>
        <v>997274.84</v>
      </c>
    </row>
    <row r="836" spans="1:27" s="18" customFormat="1" ht="26.1" customHeight="1" x14ac:dyDescent="0.2">
      <c r="A836" s="90">
        <v>104549</v>
      </c>
      <c r="B836" s="90" t="s">
        <v>1359</v>
      </c>
      <c r="C836" s="90" t="s">
        <v>86</v>
      </c>
      <c r="D836" s="90" t="s">
        <v>26</v>
      </c>
      <c r="E836" s="90" t="s">
        <v>21</v>
      </c>
      <c r="F836" s="100" t="s">
        <v>21</v>
      </c>
      <c r="G836" s="100">
        <v>676270</v>
      </c>
      <c r="H836" s="100">
        <v>1700193588</v>
      </c>
      <c r="I836" s="91" t="s">
        <v>18</v>
      </c>
      <c r="J836" s="90">
        <v>1026677</v>
      </c>
      <c r="K836" s="91" t="s">
        <v>52</v>
      </c>
      <c r="L836" s="91" t="s">
        <v>53</v>
      </c>
      <c r="M836" s="92">
        <v>11763</v>
      </c>
      <c r="N836" s="92">
        <v>17821</v>
      </c>
      <c r="O836" s="93">
        <v>0.66006396947421586</v>
      </c>
      <c r="P836" s="101">
        <f t="shared" si="132"/>
        <v>11763</v>
      </c>
      <c r="Q836" s="102">
        <f t="shared" si="133"/>
        <v>9.5549179241063422E-4</v>
      </c>
      <c r="R836" s="103">
        <f t="shared" si="134"/>
        <v>6.924244772441747E-4</v>
      </c>
      <c r="S836" s="104">
        <f t="shared" si="135"/>
        <v>463036.1</v>
      </c>
      <c r="T836" s="105">
        <f t="shared" si="136"/>
        <v>110654.97</v>
      </c>
      <c r="U836" s="105">
        <f t="shared" si="137"/>
        <v>165982.46</v>
      </c>
      <c r="V836" s="105">
        <f t="shared" si="138"/>
        <v>168166.56</v>
      </c>
      <c r="W836" s="106">
        <f t="shared" si="139"/>
        <v>907840.08999999985</v>
      </c>
      <c r="X836" s="96"/>
      <c r="Y836" s="107">
        <f t="shared" si="140"/>
        <v>227308.63</v>
      </c>
      <c r="Z836" s="107">
        <f t="shared" si="141"/>
        <v>227308.63</v>
      </c>
      <c r="AA836" s="107">
        <f t="shared" si="142"/>
        <v>454617.26</v>
      </c>
    </row>
    <row r="837" spans="1:27" s="18" customFormat="1" ht="26.1" customHeight="1" x14ac:dyDescent="0.2">
      <c r="A837" s="90">
        <v>104599</v>
      </c>
      <c r="B837" s="90" t="s">
        <v>1360</v>
      </c>
      <c r="C837" s="90" t="s">
        <v>189</v>
      </c>
      <c r="D837" s="90" t="s">
        <v>26</v>
      </c>
      <c r="E837" s="90" t="s">
        <v>59</v>
      </c>
      <c r="F837" s="100" t="s">
        <v>1547</v>
      </c>
      <c r="G837" s="100">
        <v>676262</v>
      </c>
      <c r="H837" s="100">
        <v>1487195095</v>
      </c>
      <c r="I837" s="91" t="s">
        <v>18</v>
      </c>
      <c r="J837" s="90">
        <v>1028770</v>
      </c>
      <c r="K837" s="91" t="s">
        <v>52</v>
      </c>
      <c r="L837" s="91" t="s">
        <v>53</v>
      </c>
      <c r="M837" s="92">
        <v>24086</v>
      </c>
      <c r="N837" s="92">
        <v>38627</v>
      </c>
      <c r="O837" s="93">
        <v>0.62355347295932895</v>
      </c>
      <c r="P837" s="101">
        <f t="shared" si="132"/>
        <v>24086</v>
      </c>
      <c r="Q837" s="102">
        <f t="shared" si="133"/>
        <v>1.9564715899007511E-3</v>
      </c>
      <c r="R837" s="103">
        <f t="shared" si="134"/>
        <v>1.4178131394119861E-3</v>
      </c>
      <c r="S837" s="104">
        <f t="shared" si="135"/>
        <v>948115.91</v>
      </c>
      <c r="T837" s="105">
        <f t="shared" si="136"/>
        <v>226577.88</v>
      </c>
      <c r="U837" s="105">
        <f t="shared" si="137"/>
        <v>339866.82</v>
      </c>
      <c r="V837" s="105">
        <f t="shared" si="138"/>
        <v>344339</v>
      </c>
      <c r="W837" s="106">
        <f t="shared" si="139"/>
        <v>1858899.61</v>
      </c>
      <c r="X837" s="96"/>
      <c r="Y837" s="107">
        <f t="shared" si="140"/>
        <v>465438.71999999997</v>
      </c>
      <c r="Z837" s="107">
        <f t="shared" si="141"/>
        <v>465438.71999999997</v>
      </c>
      <c r="AA837" s="107">
        <f t="shared" si="142"/>
        <v>930877.43999999994</v>
      </c>
    </row>
    <row r="838" spans="1:27" s="18" customFormat="1" ht="26.1" customHeight="1" x14ac:dyDescent="0.2">
      <c r="A838" s="90">
        <v>104623</v>
      </c>
      <c r="B838" s="90" t="s">
        <v>1361</v>
      </c>
      <c r="C838" s="90" t="s">
        <v>86</v>
      </c>
      <c r="D838" s="90" t="s">
        <v>26</v>
      </c>
      <c r="E838" s="90" t="s">
        <v>147</v>
      </c>
      <c r="F838" s="100" t="s">
        <v>21</v>
      </c>
      <c r="G838" s="100">
        <v>676275</v>
      </c>
      <c r="H838" s="100">
        <v>1023339900</v>
      </c>
      <c r="I838" s="91" t="s">
        <v>18</v>
      </c>
      <c r="J838" s="90">
        <v>1028749</v>
      </c>
      <c r="K838" s="91" t="s">
        <v>52</v>
      </c>
      <c r="L838" s="91" t="s">
        <v>53</v>
      </c>
      <c r="M838" s="92">
        <v>18646</v>
      </c>
      <c r="N838" s="92">
        <v>31881</v>
      </c>
      <c r="O838" s="93">
        <v>0.58486245726294661</v>
      </c>
      <c r="P838" s="101">
        <f t="shared" si="132"/>
        <v>18646</v>
      </c>
      <c r="Q838" s="102">
        <f t="shared" si="133"/>
        <v>1.5145881119857762E-3</v>
      </c>
      <c r="R838" s="103">
        <f t="shared" si="134"/>
        <v>1.09758962872523E-3</v>
      </c>
      <c r="S838" s="104">
        <f t="shared" si="135"/>
        <v>733976.97</v>
      </c>
      <c r="T838" s="105">
        <f t="shared" si="136"/>
        <v>175403.6</v>
      </c>
      <c r="U838" s="105">
        <f t="shared" si="137"/>
        <v>263105.40999999997</v>
      </c>
      <c r="V838" s="105">
        <f t="shared" si="138"/>
        <v>266567.51</v>
      </c>
      <c r="W838" s="106">
        <f t="shared" si="139"/>
        <v>1439053.49</v>
      </c>
      <c r="X838" s="96"/>
      <c r="Y838" s="107">
        <f t="shared" si="140"/>
        <v>360315.97</v>
      </c>
      <c r="Z838" s="107">
        <f t="shared" si="141"/>
        <v>360315.97</v>
      </c>
      <c r="AA838" s="107">
        <f t="shared" si="142"/>
        <v>720631.94</v>
      </c>
    </row>
    <row r="839" spans="1:27" s="18" customFormat="1" ht="26.1" customHeight="1" x14ac:dyDescent="0.2">
      <c r="A839" s="90">
        <v>104642</v>
      </c>
      <c r="B839" s="90" t="s">
        <v>1362</v>
      </c>
      <c r="C839" s="90" t="s">
        <v>92</v>
      </c>
      <c r="D839" s="90" t="s">
        <v>26</v>
      </c>
      <c r="E839" s="90" t="s">
        <v>751</v>
      </c>
      <c r="F839" s="100" t="s">
        <v>47</v>
      </c>
      <c r="G839" s="100">
        <v>676272</v>
      </c>
      <c r="H839" s="100">
        <v>1669832903</v>
      </c>
      <c r="I839" s="91" t="s">
        <v>18</v>
      </c>
      <c r="J839" s="90">
        <v>1028627</v>
      </c>
      <c r="K839" s="91" t="s">
        <v>52</v>
      </c>
      <c r="L839" s="91" t="s">
        <v>53</v>
      </c>
      <c r="M839" s="92">
        <v>23547</v>
      </c>
      <c r="N839" s="92">
        <v>34892</v>
      </c>
      <c r="O839" s="93">
        <v>0.67485383468990023</v>
      </c>
      <c r="P839" s="101">
        <f t="shared" si="132"/>
        <v>23547.000000000004</v>
      </c>
      <c r="Q839" s="102">
        <f t="shared" si="133"/>
        <v>1.9126893850117492E-3</v>
      </c>
      <c r="R839" s="103">
        <f t="shared" si="134"/>
        <v>1.3860851114229861E-3</v>
      </c>
      <c r="S839" s="104">
        <f t="shared" si="135"/>
        <v>926898.84</v>
      </c>
      <c r="T839" s="105">
        <f t="shared" si="136"/>
        <v>221507.49</v>
      </c>
      <c r="U839" s="105">
        <f t="shared" si="137"/>
        <v>332261.23</v>
      </c>
      <c r="V839" s="105">
        <f t="shared" si="138"/>
        <v>336633.33</v>
      </c>
      <c r="W839" s="106">
        <f t="shared" si="139"/>
        <v>1817300.8900000001</v>
      </c>
      <c r="X839" s="96"/>
      <c r="Y839" s="107">
        <f t="shared" si="140"/>
        <v>455023.07</v>
      </c>
      <c r="Z839" s="107">
        <f t="shared" si="141"/>
        <v>455023.07</v>
      </c>
      <c r="AA839" s="107">
        <f t="shared" si="142"/>
        <v>910046.14</v>
      </c>
    </row>
    <row r="840" spans="1:27" s="18" customFormat="1" ht="26.1" customHeight="1" x14ac:dyDescent="0.2">
      <c r="A840" s="90">
        <v>104661</v>
      </c>
      <c r="B840" s="90" t="s">
        <v>1363</v>
      </c>
      <c r="C840" s="90" t="s">
        <v>101</v>
      </c>
      <c r="D840" s="90" t="s">
        <v>26</v>
      </c>
      <c r="E840" s="90" t="s">
        <v>423</v>
      </c>
      <c r="F840" s="100" t="s">
        <v>29</v>
      </c>
      <c r="G840" s="100">
        <v>676273</v>
      </c>
      <c r="H840" s="100">
        <v>1497069108</v>
      </c>
      <c r="I840" s="91" t="s">
        <v>18</v>
      </c>
      <c r="J840" s="90">
        <v>1029344</v>
      </c>
      <c r="K840" s="91" t="s">
        <v>24</v>
      </c>
      <c r="L840" s="91" t="s">
        <v>25</v>
      </c>
      <c r="M840" s="92">
        <v>17340</v>
      </c>
      <c r="N840" s="92">
        <v>36123</v>
      </c>
      <c r="O840" s="93">
        <v>0.48002657586579189</v>
      </c>
      <c r="P840" s="101">
        <f t="shared" ref="P840:P903" si="143">IFERROR((M840/(L840-K840)*365),0)</f>
        <v>17340</v>
      </c>
      <c r="Q840" s="102">
        <f t="shared" ref="Q840:Q903" si="144">IF(D840="NSGO",P840/Q$4,0)</f>
        <v>1.4085035858539825E-3</v>
      </c>
      <c r="R840" s="103">
        <f t="shared" ref="R840:R903" si="145">P840/R$4</f>
        <v>1.0207124403140346E-3</v>
      </c>
      <c r="S840" s="104">
        <f t="shared" ref="S840:S903" si="146">IF(Q840&gt;0,ROUND($S$4*Q840,2),0)</f>
        <v>682567.88</v>
      </c>
      <c r="T840" s="105">
        <f t="shared" ref="T840:T903" si="147">IF(R840&gt;0,ROUND($T$4*R840,2),0)</f>
        <v>163118.01</v>
      </c>
      <c r="U840" s="105">
        <f t="shared" ref="U840:U903" si="148">IF(R840&gt;0,ROUND($U$4*R840,2),0)</f>
        <v>244677.02</v>
      </c>
      <c r="V840" s="105">
        <f t="shared" ref="V840:V903" si="149">IF(Q840&gt;0,ROUND($V$4*Q840,2),0)</f>
        <v>247896.63</v>
      </c>
      <c r="W840" s="106">
        <f t="shared" ref="W840:W903" si="150">S840+T840+U840+V840</f>
        <v>1338259.54</v>
      </c>
      <c r="X840" s="96"/>
      <c r="Y840" s="107">
        <f t="shared" ref="Y840:Y903" si="151">IF($D840="NSGO",ROUND($Q840*$Y$4,2),0)</f>
        <v>335078.78000000003</v>
      </c>
      <c r="Z840" s="107">
        <f t="shared" ref="Z840:Z903" si="152">IF($D840="NSGO",ROUND($Q840*$Z$4,2),0)</f>
        <v>335078.78000000003</v>
      </c>
      <c r="AA840" s="107">
        <f t="shared" ref="AA840:AA903" si="153">SUM(Y840:Z840)</f>
        <v>670157.56000000006</v>
      </c>
    </row>
    <row r="841" spans="1:27" s="18" customFormat="1" ht="26.1" customHeight="1" x14ac:dyDescent="0.2">
      <c r="A841" s="90">
        <v>104663</v>
      </c>
      <c r="B841" s="90" t="s">
        <v>1364</v>
      </c>
      <c r="C841" s="90" t="s">
        <v>55</v>
      </c>
      <c r="D841" s="90" t="s">
        <v>26</v>
      </c>
      <c r="E841" s="90" t="s">
        <v>47</v>
      </c>
      <c r="F841" s="100" t="s">
        <v>47</v>
      </c>
      <c r="G841" s="100">
        <v>676271</v>
      </c>
      <c r="H841" s="100">
        <v>1306302344</v>
      </c>
      <c r="I841" s="91" t="s">
        <v>18</v>
      </c>
      <c r="J841" s="90">
        <v>1030416</v>
      </c>
      <c r="K841" s="91" t="s">
        <v>52</v>
      </c>
      <c r="L841" s="91" t="s">
        <v>53</v>
      </c>
      <c r="M841" s="92">
        <v>23976</v>
      </c>
      <c r="N841" s="92">
        <v>34223</v>
      </c>
      <c r="O841" s="93">
        <v>0.7005814802910324</v>
      </c>
      <c r="P841" s="101">
        <f t="shared" si="143"/>
        <v>23976</v>
      </c>
      <c r="Q841" s="102">
        <f t="shared" si="144"/>
        <v>1.9475364460458527E-3</v>
      </c>
      <c r="R841" s="103">
        <f t="shared" si="145"/>
        <v>1.4113380316591289E-3</v>
      </c>
      <c r="S841" s="104">
        <f t="shared" si="146"/>
        <v>943785.9</v>
      </c>
      <c r="T841" s="105">
        <f t="shared" si="147"/>
        <v>225543.11</v>
      </c>
      <c r="U841" s="105">
        <f t="shared" si="148"/>
        <v>338314.66</v>
      </c>
      <c r="V841" s="105">
        <f t="shared" si="149"/>
        <v>342766.41</v>
      </c>
      <c r="W841" s="106">
        <f t="shared" si="150"/>
        <v>1850410.0799999998</v>
      </c>
      <c r="X841" s="96"/>
      <c r="Y841" s="107">
        <f t="shared" si="151"/>
        <v>463313.08</v>
      </c>
      <c r="Z841" s="107">
        <f t="shared" si="152"/>
        <v>463313.08</v>
      </c>
      <c r="AA841" s="107">
        <f t="shared" si="153"/>
        <v>926626.16</v>
      </c>
    </row>
    <row r="842" spans="1:27" s="18" customFormat="1" ht="26.1" customHeight="1" x14ac:dyDescent="0.2">
      <c r="A842" s="90">
        <v>104666</v>
      </c>
      <c r="B842" s="90" t="s">
        <v>1365</v>
      </c>
      <c r="C842" s="90" t="s">
        <v>1366</v>
      </c>
      <c r="D842" s="90" t="s">
        <v>26</v>
      </c>
      <c r="E842" s="90" t="s">
        <v>1367</v>
      </c>
      <c r="F842" s="100" t="s">
        <v>1545</v>
      </c>
      <c r="G842" s="100">
        <v>676288</v>
      </c>
      <c r="H842" s="100">
        <v>1154648459</v>
      </c>
      <c r="I842" s="91" t="s">
        <v>18</v>
      </c>
      <c r="J842" s="90">
        <v>1019001</v>
      </c>
      <c r="K842" s="91" t="s">
        <v>16</v>
      </c>
      <c r="L842" s="91" t="s">
        <v>17</v>
      </c>
      <c r="M842" s="92">
        <v>14864</v>
      </c>
      <c r="N842" s="92">
        <v>19010</v>
      </c>
      <c r="O842" s="93">
        <v>0.78190426091530774</v>
      </c>
      <c r="P842" s="101">
        <f t="shared" si="143"/>
        <v>14864</v>
      </c>
      <c r="Q842" s="102">
        <f t="shared" si="144"/>
        <v>1.2073816205382696E-3</v>
      </c>
      <c r="R842" s="103">
        <f t="shared" si="145"/>
        <v>8.7496365125881259E-4</v>
      </c>
      <c r="S842" s="104">
        <f t="shared" si="146"/>
        <v>585103.17000000004</v>
      </c>
      <c r="T842" s="105">
        <f t="shared" si="147"/>
        <v>139826.19</v>
      </c>
      <c r="U842" s="105">
        <f t="shared" si="148"/>
        <v>209739.29</v>
      </c>
      <c r="V842" s="105">
        <f t="shared" si="149"/>
        <v>212499.17</v>
      </c>
      <c r="W842" s="106">
        <f t="shared" si="150"/>
        <v>1147167.82</v>
      </c>
      <c r="X842" s="96"/>
      <c r="Y842" s="107">
        <f t="shared" si="151"/>
        <v>287232.46999999997</v>
      </c>
      <c r="Z842" s="107">
        <f t="shared" si="152"/>
        <v>287232.46999999997</v>
      </c>
      <c r="AA842" s="107">
        <f t="shared" si="153"/>
        <v>574464.93999999994</v>
      </c>
    </row>
    <row r="843" spans="1:27" s="18" customFormat="1" ht="26.1" customHeight="1" x14ac:dyDescent="0.2">
      <c r="A843" s="90">
        <v>104696</v>
      </c>
      <c r="B843" s="90" t="s">
        <v>1368</v>
      </c>
      <c r="C843" s="90" t="s">
        <v>86</v>
      </c>
      <c r="D843" s="90" t="s">
        <v>26</v>
      </c>
      <c r="E843" s="90" t="s">
        <v>21</v>
      </c>
      <c r="F843" s="100" t="s">
        <v>21</v>
      </c>
      <c r="G843" s="100">
        <v>676276</v>
      </c>
      <c r="H843" s="100">
        <v>1346550654</v>
      </c>
      <c r="I843" s="90" t="s">
        <v>18</v>
      </c>
      <c r="J843" s="90">
        <v>1028836</v>
      </c>
      <c r="K843" s="91" t="s">
        <v>52</v>
      </c>
      <c r="L843" s="91" t="s">
        <v>53</v>
      </c>
      <c r="M843" s="92">
        <v>23901</v>
      </c>
      <c r="N843" s="92">
        <v>31859</v>
      </c>
      <c r="O843" s="93">
        <v>0.75021187105684417</v>
      </c>
      <c r="P843" s="101">
        <f t="shared" si="143"/>
        <v>23901</v>
      </c>
      <c r="Q843" s="102">
        <f t="shared" si="144"/>
        <v>1.941444302508422E-3</v>
      </c>
      <c r="R843" s="103">
        <f t="shared" si="145"/>
        <v>1.406923185463999E-3</v>
      </c>
      <c r="S843" s="104">
        <f t="shared" si="146"/>
        <v>940833.62</v>
      </c>
      <c r="T843" s="105">
        <f t="shared" si="147"/>
        <v>224837.58</v>
      </c>
      <c r="U843" s="105">
        <f t="shared" si="148"/>
        <v>337256.37</v>
      </c>
      <c r="V843" s="105">
        <f t="shared" si="149"/>
        <v>341694.2</v>
      </c>
      <c r="W843" s="106">
        <f t="shared" si="150"/>
        <v>1844621.7699999998</v>
      </c>
      <c r="X843" s="96"/>
      <c r="Y843" s="107">
        <f t="shared" si="151"/>
        <v>461863.78</v>
      </c>
      <c r="Z843" s="107">
        <f t="shared" si="152"/>
        <v>461863.78</v>
      </c>
      <c r="AA843" s="107">
        <f t="shared" si="153"/>
        <v>923727.56</v>
      </c>
    </row>
    <row r="844" spans="1:27" s="18" customFormat="1" ht="26.1" customHeight="1" x14ac:dyDescent="0.2">
      <c r="A844" s="90">
        <v>104710</v>
      </c>
      <c r="B844" s="90" t="s">
        <v>1369</v>
      </c>
      <c r="C844" s="90" t="s">
        <v>83</v>
      </c>
      <c r="D844" s="90" t="s">
        <v>26</v>
      </c>
      <c r="E844" s="90" t="s">
        <v>90</v>
      </c>
      <c r="F844" s="100" t="s">
        <v>47</v>
      </c>
      <c r="G844" s="100">
        <v>676280</v>
      </c>
      <c r="H844" s="100">
        <v>1467878629</v>
      </c>
      <c r="I844" s="91" t="s">
        <v>18</v>
      </c>
      <c r="J844" s="90">
        <v>1028786</v>
      </c>
      <c r="K844" s="91" t="s">
        <v>52</v>
      </c>
      <c r="L844" s="91" t="s">
        <v>53</v>
      </c>
      <c r="M844" s="92">
        <v>25645</v>
      </c>
      <c r="N844" s="92">
        <v>31949</v>
      </c>
      <c r="O844" s="93">
        <v>0.80268553006353871</v>
      </c>
      <c r="P844" s="101">
        <f t="shared" si="143"/>
        <v>25645.000000000004</v>
      </c>
      <c r="Q844" s="102">
        <f t="shared" si="144"/>
        <v>2.0831069468988115E-3</v>
      </c>
      <c r="R844" s="103">
        <f t="shared" si="145"/>
        <v>1.5095830756547532E-3</v>
      </c>
      <c r="S844" s="104">
        <f t="shared" si="146"/>
        <v>1009484.04</v>
      </c>
      <c r="T844" s="105">
        <f t="shared" si="147"/>
        <v>241243.45</v>
      </c>
      <c r="U844" s="105">
        <f t="shared" si="148"/>
        <v>361865.18</v>
      </c>
      <c r="V844" s="105">
        <f t="shared" si="149"/>
        <v>366626.82</v>
      </c>
      <c r="W844" s="106">
        <f t="shared" si="150"/>
        <v>1979219.49</v>
      </c>
      <c r="X844" s="96"/>
      <c r="Y844" s="107">
        <f t="shared" si="151"/>
        <v>495564.89</v>
      </c>
      <c r="Z844" s="107">
        <f t="shared" si="152"/>
        <v>495564.89</v>
      </c>
      <c r="AA844" s="107">
        <f t="shared" si="153"/>
        <v>991129.78</v>
      </c>
    </row>
    <row r="845" spans="1:27" s="18" customFormat="1" ht="26.1" customHeight="1" x14ac:dyDescent="0.2">
      <c r="A845" s="90">
        <v>104747</v>
      </c>
      <c r="B845" s="90" t="s">
        <v>1370</v>
      </c>
      <c r="C845" s="90" t="s">
        <v>1371</v>
      </c>
      <c r="D845" s="90" t="s">
        <v>19</v>
      </c>
      <c r="E845" s="90" t="s">
        <v>20</v>
      </c>
      <c r="F845" s="100" t="s">
        <v>20</v>
      </c>
      <c r="G845" s="100">
        <v>676281</v>
      </c>
      <c r="H845" s="100">
        <v>1629622253</v>
      </c>
      <c r="I845" s="91" t="s">
        <v>18</v>
      </c>
      <c r="J845" s="90">
        <v>1030728</v>
      </c>
      <c r="K845" s="91" t="s">
        <v>16</v>
      </c>
      <c r="L845" s="91" t="s">
        <v>17</v>
      </c>
      <c r="M845" s="92">
        <v>23248</v>
      </c>
      <c r="N845" s="92">
        <v>30981</v>
      </c>
      <c r="O845" s="93">
        <v>0.75039540363448565</v>
      </c>
      <c r="P845" s="101">
        <f t="shared" si="143"/>
        <v>23248</v>
      </c>
      <c r="Q845" s="102">
        <f t="shared" si="144"/>
        <v>0</v>
      </c>
      <c r="R845" s="103">
        <f t="shared" si="145"/>
        <v>1.3684845912584013E-3</v>
      </c>
      <c r="S845" s="104">
        <f t="shared" si="146"/>
        <v>0</v>
      </c>
      <c r="T845" s="105">
        <f t="shared" si="147"/>
        <v>218694.79</v>
      </c>
      <c r="U845" s="105">
        <f t="shared" si="148"/>
        <v>328042.18</v>
      </c>
      <c r="V845" s="105">
        <f t="shared" si="149"/>
        <v>0</v>
      </c>
      <c r="W845" s="106">
        <f t="shared" si="150"/>
        <v>546736.97</v>
      </c>
      <c r="X845" s="96"/>
      <c r="Y845" s="107">
        <f t="shared" si="151"/>
        <v>0</v>
      </c>
      <c r="Z845" s="107">
        <f t="shared" si="152"/>
        <v>0</v>
      </c>
      <c r="AA845" s="107">
        <f t="shared" si="153"/>
        <v>0</v>
      </c>
    </row>
    <row r="846" spans="1:27" s="18" customFormat="1" ht="26.1" customHeight="1" x14ac:dyDescent="0.2">
      <c r="A846" s="90">
        <v>104749</v>
      </c>
      <c r="B846" s="90" t="s">
        <v>1372</v>
      </c>
      <c r="C846" s="90" t="s">
        <v>86</v>
      </c>
      <c r="D846" s="90" t="s">
        <v>26</v>
      </c>
      <c r="E846" s="90" t="s">
        <v>21</v>
      </c>
      <c r="F846" s="100" t="s">
        <v>21</v>
      </c>
      <c r="G846" s="100">
        <v>676293</v>
      </c>
      <c r="H846" s="100">
        <v>1962802850</v>
      </c>
      <c r="I846" s="91" t="s">
        <v>18</v>
      </c>
      <c r="J846" s="90">
        <v>1028778</v>
      </c>
      <c r="K846" s="91" t="s">
        <v>52</v>
      </c>
      <c r="L846" s="91" t="s">
        <v>53</v>
      </c>
      <c r="M846" s="92">
        <v>18434</v>
      </c>
      <c r="N846" s="92">
        <v>24859</v>
      </c>
      <c r="O846" s="93">
        <v>0.74154229856390041</v>
      </c>
      <c r="P846" s="101">
        <f t="shared" si="143"/>
        <v>18434</v>
      </c>
      <c r="Q846" s="102">
        <f t="shared" si="144"/>
        <v>1.4973676529199719E-3</v>
      </c>
      <c r="R846" s="103">
        <f t="shared" si="145"/>
        <v>1.0851103301469961E-3</v>
      </c>
      <c r="S846" s="104">
        <f t="shared" si="146"/>
        <v>725631.85</v>
      </c>
      <c r="T846" s="105">
        <f t="shared" si="147"/>
        <v>173409.31</v>
      </c>
      <c r="U846" s="105">
        <f t="shared" si="148"/>
        <v>260113.97</v>
      </c>
      <c r="V846" s="105">
        <f t="shared" si="149"/>
        <v>263536.71000000002</v>
      </c>
      <c r="W846" s="106">
        <f t="shared" si="150"/>
        <v>1422691.8399999999</v>
      </c>
      <c r="X846" s="96"/>
      <c r="Y846" s="107">
        <f t="shared" si="151"/>
        <v>356219.27</v>
      </c>
      <c r="Z846" s="107">
        <f t="shared" si="152"/>
        <v>356219.27</v>
      </c>
      <c r="AA846" s="107">
        <f t="shared" si="153"/>
        <v>712438.54</v>
      </c>
    </row>
    <row r="847" spans="1:27" s="18" customFormat="1" ht="26.1" customHeight="1" x14ac:dyDescent="0.2">
      <c r="A847" s="90">
        <v>104756</v>
      </c>
      <c r="B847" s="90" t="s">
        <v>1373</v>
      </c>
      <c r="C847" s="90" t="s">
        <v>1266</v>
      </c>
      <c r="D847" s="90" t="s">
        <v>26</v>
      </c>
      <c r="E847" s="90" t="s">
        <v>532</v>
      </c>
      <c r="F847" s="100" t="s">
        <v>532</v>
      </c>
      <c r="G847" s="100">
        <v>676283</v>
      </c>
      <c r="H847" s="100">
        <v>1215495965</v>
      </c>
      <c r="I847" s="90" t="s">
        <v>18</v>
      </c>
      <c r="J847" s="90">
        <v>1030437</v>
      </c>
      <c r="K847" s="91" t="s">
        <v>16</v>
      </c>
      <c r="L847" s="91" t="s">
        <v>17</v>
      </c>
      <c r="M847" s="92">
        <v>25261</v>
      </c>
      <c r="N847" s="92">
        <v>34380</v>
      </c>
      <c r="O847" s="93">
        <v>0.73475858057009891</v>
      </c>
      <c r="P847" s="101">
        <f t="shared" si="143"/>
        <v>25261</v>
      </c>
      <c r="Q847" s="102">
        <f t="shared" si="144"/>
        <v>2.0519151719871655E-3</v>
      </c>
      <c r="R847" s="103">
        <f t="shared" si="145"/>
        <v>1.4869790631356879E-3</v>
      </c>
      <c r="S847" s="104">
        <f t="shared" si="146"/>
        <v>994368.35</v>
      </c>
      <c r="T847" s="105">
        <f t="shared" si="147"/>
        <v>237631.15</v>
      </c>
      <c r="U847" s="105">
        <f t="shared" si="148"/>
        <v>356446.73</v>
      </c>
      <c r="V847" s="105">
        <f t="shared" si="149"/>
        <v>361137.07</v>
      </c>
      <c r="W847" s="106">
        <f t="shared" si="150"/>
        <v>1949583.3</v>
      </c>
      <c r="X847" s="96"/>
      <c r="Y847" s="107">
        <f t="shared" si="151"/>
        <v>488144.46</v>
      </c>
      <c r="Z847" s="107">
        <f t="shared" si="152"/>
        <v>488144.46</v>
      </c>
      <c r="AA847" s="107">
        <f t="shared" si="153"/>
        <v>976288.92</v>
      </c>
    </row>
    <row r="848" spans="1:27" s="18" customFormat="1" ht="26.1" customHeight="1" x14ac:dyDescent="0.2">
      <c r="A848" s="90">
        <v>104778</v>
      </c>
      <c r="B848" s="90" t="s">
        <v>1374</v>
      </c>
      <c r="C848" s="90" t="s">
        <v>1054</v>
      </c>
      <c r="D848" s="90" t="s">
        <v>26</v>
      </c>
      <c r="E848" s="90" t="s">
        <v>47</v>
      </c>
      <c r="F848" s="100" t="s">
        <v>47</v>
      </c>
      <c r="G848" s="100">
        <v>676299</v>
      </c>
      <c r="H848" s="100">
        <v>1841598489</v>
      </c>
      <c r="I848" s="91" t="s">
        <v>18</v>
      </c>
      <c r="J848" s="90">
        <v>1026617</v>
      </c>
      <c r="K848" s="91" t="s">
        <v>34</v>
      </c>
      <c r="L848" s="91" t="s">
        <v>35</v>
      </c>
      <c r="M848" s="92">
        <v>24063</v>
      </c>
      <c r="N848" s="92">
        <v>39704</v>
      </c>
      <c r="O848" s="93">
        <v>0.60605984283699377</v>
      </c>
      <c r="P848" s="101">
        <f t="shared" si="143"/>
        <v>24063</v>
      </c>
      <c r="Q848" s="102">
        <f t="shared" si="144"/>
        <v>1.9546033325492725E-3</v>
      </c>
      <c r="R848" s="103">
        <f t="shared" si="145"/>
        <v>1.4164592532454796E-3</v>
      </c>
      <c r="S848" s="104">
        <f t="shared" si="146"/>
        <v>947210.55</v>
      </c>
      <c r="T848" s="105">
        <f t="shared" si="147"/>
        <v>226361.52</v>
      </c>
      <c r="U848" s="105">
        <f t="shared" si="148"/>
        <v>339542.28</v>
      </c>
      <c r="V848" s="105">
        <f t="shared" si="149"/>
        <v>344010.19</v>
      </c>
      <c r="W848" s="106">
        <f t="shared" si="150"/>
        <v>1857124.54</v>
      </c>
      <c r="X848" s="96"/>
      <c r="Y848" s="107">
        <f t="shared" si="151"/>
        <v>464994.27</v>
      </c>
      <c r="Z848" s="107">
        <f t="shared" si="152"/>
        <v>464994.27</v>
      </c>
      <c r="AA848" s="107">
        <f t="shared" si="153"/>
        <v>929988.54</v>
      </c>
    </row>
    <row r="849" spans="1:27" s="18" customFormat="1" ht="26.1" customHeight="1" x14ac:dyDescent="0.2">
      <c r="A849" s="90">
        <v>104779</v>
      </c>
      <c r="B849" s="90" t="s">
        <v>1375</v>
      </c>
      <c r="C849" s="90" t="s">
        <v>1376</v>
      </c>
      <c r="D849" s="90" t="s">
        <v>19</v>
      </c>
      <c r="E849" s="90" t="s">
        <v>281</v>
      </c>
      <c r="F849" s="100" t="s">
        <v>1547</v>
      </c>
      <c r="G849" s="100">
        <v>676294</v>
      </c>
      <c r="H849" s="100">
        <v>1518211184</v>
      </c>
      <c r="I849" s="91" t="s">
        <v>18</v>
      </c>
      <c r="J849" s="90">
        <v>1020961</v>
      </c>
      <c r="K849" s="91" t="s">
        <v>16</v>
      </c>
      <c r="L849" s="91" t="s">
        <v>17</v>
      </c>
      <c r="M849" s="92">
        <v>18749</v>
      </c>
      <c r="N849" s="92">
        <v>28273</v>
      </c>
      <c r="O849" s="93">
        <v>0.66314151310437519</v>
      </c>
      <c r="P849" s="101">
        <f t="shared" si="143"/>
        <v>18749</v>
      </c>
      <c r="Q849" s="102">
        <f t="shared" si="144"/>
        <v>0</v>
      </c>
      <c r="R849" s="103">
        <f t="shared" si="145"/>
        <v>1.1036526841665419E-3</v>
      </c>
      <c r="S849" s="104">
        <f t="shared" si="146"/>
        <v>0</v>
      </c>
      <c r="T849" s="105">
        <f t="shared" si="147"/>
        <v>176372.53</v>
      </c>
      <c r="U849" s="105">
        <f t="shared" si="148"/>
        <v>264558.78999999998</v>
      </c>
      <c r="V849" s="105">
        <f t="shared" si="149"/>
        <v>0</v>
      </c>
      <c r="W849" s="106">
        <f t="shared" si="150"/>
        <v>440931.31999999995</v>
      </c>
      <c r="X849" s="96"/>
      <c r="Y849" s="107">
        <f t="shared" si="151"/>
        <v>0</v>
      </c>
      <c r="Z849" s="107">
        <f t="shared" si="152"/>
        <v>0</v>
      </c>
      <c r="AA849" s="107">
        <f t="shared" si="153"/>
        <v>0</v>
      </c>
    </row>
    <row r="850" spans="1:27" s="18" customFormat="1" ht="26.1" customHeight="1" x14ac:dyDescent="0.2">
      <c r="A850" s="90">
        <v>104791</v>
      </c>
      <c r="B850" s="90" t="s">
        <v>1377</v>
      </c>
      <c r="C850" s="90" t="s">
        <v>211</v>
      </c>
      <c r="D850" s="90" t="s">
        <v>26</v>
      </c>
      <c r="E850" s="90" t="s">
        <v>77</v>
      </c>
      <c r="F850" s="100" t="s">
        <v>1546</v>
      </c>
      <c r="G850" s="100">
        <v>676399</v>
      </c>
      <c r="H850" s="100">
        <v>1578147989</v>
      </c>
      <c r="I850" s="91" t="s">
        <v>18</v>
      </c>
      <c r="J850" s="90">
        <v>1019484</v>
      </c>
      <c r="K850" s="91" t="s">
        <v>16</v>
      </c>
      <c r="L850" s="91" t="s">
        <v>17</v>
      </c>
      <c r="M850" s="92">
        <v>18557</v>
      </c>
      <c r="N850" s="92">
        <v>29404</v>
      </c>
      <c r="O850" s="93">
        <v>0.631104611617467</v>
      </c>
      <c r="P850" s="101">
        <f t="shared" si="143"/>
        <v>18557</v>
      </c>
      <c r="Q850" s="102">
        <f t="shared" si="144"/>
        <v>1.5073587683213585E-3</v>
      </c>
      <c r="R850" s="103">
        <f t="shared" si="145"/>
        <v>1.0923506779070094E-3</v>
      </c>
      <c r="S850" s="104">
        <f t="shared" si="146"/>
        <v>730473.6</v>
      </c>
      <c r="T850" s="105">
        <f t="shared" si="147"/>
        <v>174566.38</v>
      </c>
      <c r="U850" s="105">
        <f t="shared" si="148"/>
        <v>261849.57</v>
      </c>
      <c r="V850" s="105">
        <f t="shared" si="149"/>
        <v>265295.14</v>
      </c>
      <c r="W850" s="106">
        <f t="shared" si="150"/>
        <v>1432184.69</v>
      </c>
      <c r="X850" s="96"/>
      <c r="Y850" s="107">
        <f t="shared" si="151"/>
        <v>358596.13</v>
      </c>
      <c r="Z850" s="107">
        <f t="shared" si="152"/>
        <v>358596.13</v>
      </c>
      <c r="AA850" s="107">
        <f t="shared" si="153"/>
        <v>717192.26</v>
      </c>
    </row>
    <row r="851" spans="1:27" s="18" customFormat="1" ht="26.1" customHeight="1" x14ac:dyDescent="0.2">
      <c r="A851" s="90">
        <v>104845</v>
      </c>
      <c r="B851" s="90" t="s">
        <v>1378</v>
      </c>
      <c r="C851" s="90" t="s">
        <v>86</v>
      </c>
      <c r="D851" s="90" t="s">
        <v>26</v>
      </c>
      <c r="E851" s="90" t="s">
        <v>196</v>
      </c>
      <c r="F851" s="100" t="s">
        <v>1547</v>
      </c>
      <c r="G851" s="100">
        <v>676300</v>
      </c>
      <c r="H851" s="100">
        <v>1417255233</v>
      </c>
      <c r="I851" s="91" t="s">
        <v>18</v>
      </c>
      <c r="J851" s="90">
        <v>1028744</v>
      </c>
      <c r="K851" s="91" t="s">
        <v>52</v>
      </c>
      <c r="L851" s="91" t="s">
        <v>53</v>
      </c>
      <c r="M851" s="92">
        <v>15288</v>
      </c>
      <c r="N851" s="92">
        <v>27045</v>
      </c>
      <c r="O851" s="93">
        <v>0.56528008874098723</v>
      </c>
      <c r="P851" s="101">
        <f t="shared" si="143"/>
        <v>15288</v>
      </c>
      <c r="Q851" s="102">
        <f t="shared" si="144"/>
        <v>1.2418225386698781E-3</v>
      </c>
      <c r="R851" s="103">
        <f t="shared" si="145"/>
        <v>8.9992224841528036E-4</v>
      </c>
      <c r="S851" s="104">
        <f t="shared" si="146"/>
        <v>601793.41</v>
      </c>
      <c r="T851" s="105">
        <f t="shared" si="147"/>
        <v>143814.76999999999</v>
      </c>
      <c r="U851" s="105">
        <f t="shared" si="148"/>
        <v>215722.16</v>
      </c>
      <c r="V851" s="105">
        <f t="shared" si="149"/>
        <v>218560.77</v>
      </c>
      <c r="W851" s="106">
        <f t="shared" si="150"/>
        <v>1179891.1100000001</v>
      </c>
      <c r="X851" s="96"/>
      <c r="Y851" s="107">
        <f t="shared" si="151"/>
        <v>295425.86</v>
      </c>
      <c r="Z851" s="107">
        <f t="shared" si="152"/>
        <v>295425.86</v>
      </c>
      <c r="AA851" s="107">
        <f t="shared" si="153"/>
        <v>590851.72</v>
      </c>
    </row>
    <row r="852" spans="1:27" s="18" customFormat="1" ht="26.1" customHeight="1" x14ac:dyDescent="0.2">
      <c r="A852" s="90">
        <v>104875</v>
      </c>
      <c r="B852" s="90" t="s">
        <v>1379</v>
      </c>
      <c r="C852" s="90" t="s">
        <v>284</v>
      </c>
      <c r="D852" s="90" t="s">
        <v>26</v>
      </c>
      <c r="E852" s="90" t="s">
        <v>535</v>
      </c>
      <c r="F852" s="100" t="s">
        <v>21</v>
      </c>
      <c r="G852" s="100">
        <v>676295</v>
      </c>
      <c r="H852" s="100">
        <v>1679039531</v>
      </c>
      <c r="I852" s="91" t="s">
        <v>46</v>
      </c>
      <c r="J852" s="90">
        <v>1030420</v>
      </c>
      <c r="K852" s="91">
        <v>44075</v>
      </c>
      <c r="L852" s="91">
        <v>44104</v>
      </c>
      <c r="M852" s="92">
        <v>1832</v>
      </c>
      <c r="N852" s="92">
        <v>2331</v>
      </c>
      <c r="O852" s="93">
        <v>0.7859287859287859</v>
      </c>
      <c r="P852" s="101">
        <f t="shared" si="143"/>
        <v>23057.931034482757</v>
      </c>
      <c r="Q852" s="102">
        <f t="shared" si="144"/>
        <v>1.8729630071766317E-3</v>
      </c>
      <c r="R852" s="103">
        <f t="shared" si="145"/>
        <v>1.3572962546020534E-3</v>
      </c>
      <c r="S852" s="104">
        <f t="shared" si="146"/>
        <v>907647.24</v>
      </c>
      <c r="T852" s="105">
        <f t="shared" si="147"/>
        <v>216906.8</v>
      </c>
      <c r="U852" s="105">
        <f t="shared" si="148"/>
        <v>325360.2</v>
      </c>
      <c r="V852" s="105">
        <f t="shared" si="149"/>
        <v>329641.49</v>
      </c>
      <c r="W852" s="106">
        <f t="shared" si="150"/>
        <v>1779555.73</v>
      </c>
      <c r="X852" s="96"/>
      <c r="Y852" s="107">
        <f t="shared" si="151"/>
        <v>445572.28</v>
      </c>
      <c r="Z852" s="107">
        <f t="shared" si="152"/>
        <v>445572.28</v>
      </c>
      <c r="AA852" s="107">
        <f t="shared" si="153"/>
        <v>891144.56</v>
      </c>
    </row>
    <row r="853" spans="1:27" s="18" customFormat="1" ht="26.1" customHeight="1" x14ac:dyDescent="0.2">
      <c r="A853" s="90">
        <v>104934</v>
      </c>
      <c r="B853" s="90" t="s">
        <v>1380</v>
      </c>
      <c r="C853" s="84" t="s">
        <v>485</v>
      </c>
      <c r="D853" s="84" t="s">
        <v>26</v>
      </c>
      <c r="E853" s="90" t="s">
        <v>20</v>
      </c>
      <c r="F853" s="100" t="s">
        <v>20</v>
      </c>
      <c r="G853" s="100">
        <v>676297</v>
      </c>
      <c r="H853" s="100">
        <v>1073082590</v>
      </c>
      <c r="I853" s="91" t="s">
        <v>18</v>
      </c>
      <c r="J853" s="90">
        <v>1030118</v>
      </c>
      <c r="K853" s="91" t="s">
        <v>24</v>
      </c>
      <c r="L853" s="91" t="s">
        <v>25</v>
      </c>
      <c r="M853" s="92">
        <v>25534</v>
      </c>
      <c r="N853" s="92">
        <v>32729</v>
      </c>
      <c r="O853" s="93">
        <v>0.78016438021326651</v>
      </c>
      <c r="P853" s="101">
        <f t="shared" si="143"/>
        <v>25534</v>
      </c>
      <c r="Q853" s="102">
        <f t="shared" si="144"/>
        <v>2.0740905744634137E-3</v>
      </c>
      <c r="R853" s="103">
        <f t="shared" si="145"/>
        <v>1.5030491032859607E-3</v>
      </c>
      <c r="S853" s="104">
        <f t="shared" si="146"/>
        <v>1005114.66</v>
      </c>
      <c r="T853" s="105">
        <f t="shared" si="147"/>
        <v>240199.27</v>
      </c>
      <c r="U853" s="105">
        <f t="shared" si="148"/>
        <v>360298.91</v>
      </c>
      <c r="V853" s="105">
        <f t="shared" si="149"/>
        <v>365039.94</v>
      </c>
      <c r="W853" s="106">
        <f t="shared" si="150"/>
        <v>1970652.7799999998</v>
      </c>
      <c r="X853" s="96"/>
      <c r="Y853" s="107">
        <f t="shared" si="151"/>
        <v>493419.93</v>
      </c>
      <c r="Z853" s="107">
        <f t="shared" si="152"/>
        <v>493419.93</v>
      </c>
      <c r="AA853" s="107">
        <f t="shared" si="153"/>
        <v>986839.86</v>
      </c>
    </row>
    <row r="854" spans="1:27" s="18" customFormat="1" ht="26.1" customHeight="1" x14ac:dyDescent="0.2">
      <c r="A854" s="90">
        <v>104955</v>
      </c>
      <c r="B854" s="90" t="s">
        <v>1381</v>
      </c>
      <c r="C854" s="90" t="s">
        <v>51</v>
      </c>
      <c r="D854" s="90" t="s">
        <v>26</v>
      </c>
      <c r="E854" s="90" t="s">
        <v>20</v>
      </c>
      <c r="F854" s="100" t="s">
        <v>20</v>
      </c>
      <c r="G854" s="100">
        <v>676312</v>
      </c>
      <c r="H854" s="100">
        <v>1811357155</v>
      </c>
      <c r="I854" s="91" t="s">
        <v>18</v>
      </c>
      <c r="J854" s="90">
        <v>1028657</v>
      </c>
      <c r="K854" s="91" t="s">
        <v>52</v>
      </c>
      <c r="L854" s="91" t="s">
        <v>53</v>
      </c>
      <c r="M854" s="92">
        <v>21776</v>
      </c>
      <c r="N854" s="92">
        <v>36075</v>
      </c>
      <c r="O854" s="93">
        <v>0.60363132363132366</v>
      </c>
      <c r="P854" s="101">
        <f t="shared" si="143"/>
        <v>21776</v>
      </c>
      <c r="Q854" s="102">
        <f t="shared" si="144"/>
        <v>1.7688335689478849E-3</v>
      </c>
      <c r="R854" s="103">
        <f t="shared" si="145"/>
        <v>1.2818358766019848E-3</v>
      </c>
      <c r="S854" s="104">
        <f t="shared" si="146"/>
        <v>857185.59</v>
      </c>
      <c r="T854" s="105">
        <f t="shared" si="147"/>
        <v>204847.63</v>
      </c>
      <c r="U854" s="105">
        <f t="shared" si="148"/>
        <v>307271.44</v>
      </c>
      <c r="V854" s="105">
        <f t="shared" si="149"/>
        <v>311314.71000000002</v>
      </c>
      <c r="W854" s="106">
        <f t="shared" si="150"/>
        <v>1680619.3699999999</v>
      </c>
      <c r="X854" s="96"/>
      <c r="Y854" s="107">
        <f t="shared" si="151"/>
        <v>420800.2</v>
      </c>
      <c r="Z854" s="107">
        <f t="shared" si="152"/>
        <v>420800.2</v>
      </c>
      <c r="AA854" s="107">
        <f t="shared" si="153"/>
        <v>841600.4</v>
      </c>
    </row>
    <row r="855" spans="1:27" s="18" customFormat="1" ht="26.1" customHeight="1" x14ac:dyDescent="0.2">
      <c r="A855" s="90">
        <v>105006</v>
      </c>
      <c r="B855" s="90" t="s">
        <v>1382</v>
      </c>
      <c r="C855" s="90" t="s">
        <v>541</v>
      </c>
      <c r="D855" s="90" t="s">
        <v>26</v>
      </c>
      <c r="E855" s="90" t="s">
        <v>29</v>
      </c>
      <c r="F855" s="100" t="s">
        <v>29</v>
      </c>
      <c r="G855" s="100">
        <v>676310</v>
      </c>
      <c r="H855" s="100">
        <v>1497143259</v>
      </c>
      <c r="I855" s="91" t="s">
        <v>18</v>
      </c>
      <c r="J855" s="90">
        <v>1026585</v>
      </c>
      <c r="K855" s="91" t="s">
        <v>16</v>
      </c>
      <c r="L855" s="91" t="s">
        <v>17</v>
      </c>
      <c r="M855" s="92">
        <v>8867</v>
      </c>
      <c r="N855" s="92">
        <v>23983</v>
      </c>
      <c r="O855" s="93">
        <v>0.36972021848809572</v>
      </c>
      <c r="P855" s="101">
        <f t="shared" si="143"/>
        <v>8867</v>
      </c>
      <c r="Q855" s="102">
        <f t="shared" si="144"/>
        <v>7.202538232853093E-4</v>
      </c>
      <c r="R855" s="103">
        <f t="shared" si="145"/>
        <v>5.2195254949622522E-4</v>
      </c>
      <c r="S855" s="104">
        <f t="shared" si="146"/>
        <v>349038.6</v>
      </c>
      <c r="T855" s="105">
        <f t="shared" si="147"/>
        <v>83412.19</v>
      </c>
      <c r="U855" s="105">
        <f t="shared" si="148"/>
        <v>125118.29</v>
      </c>
      <c r="V855" s="105">
        <f t="shared" si="149"/>
        <v>126764.67</v>
      </c>
      <c r="W855" s="106">
        <f t="shared" si="150"/>
        <v>684333.75</v>
      </c>
      <c r="X855" s="96"/>
      <c r="Y855" s="107">
        <f t="shared" si="151"/>
        <v>171346.22</v>
      </c>
      <c r="Z855" s="107">
        <f t="shared" si="152"/>
        <v>171346.22</v>
      </c>
      <c r="AA855" s="107">
        <f t="shared" si="153"/>
        <v>342692.44</v>
      </c>
    </row>
    <row r="856" spans="1:27" s="18" customFormat="1" ht="26.1" customHeight="1" x14ac:dyDescent="0.2">
      <c r="A856" s="90">
        <v>105009</v>
      </c>
      <c r="B856" s="90" t="s">
        <v>1383</v>
      </c>
      <c r="C856" s="90" t="s">
        <v>83</v>
      </c>
      <c r="D856" s="90" t="s">
        <v>26</v>
      </c>
      <c r="E856" s="90" t="s">
        <v>90</v>
      </c>
      <c r="F856" s="100" t="s">
        <v>47</v>
      </c>
      <c r="G856" s="100">
        <v>676308</v>
      </c>
      <c r="H856" s="100">
        <v>1720404981</v>
      </c>
      <c r="I856" s="90" t="s">
        <v>18</v>
      </c>
      <c r="J856" s="90">
        <v>1028818</v>
      </c>
      <c r="K856" s="91" t="s">
        <v>52</v>
      </c>
      <c r="L856" s="91" t="s">
        <v>53</v>
      </c>
      <c r="M856" s="92">
        <v>20755</v>
      </c>
      <c r="N856" s="92">
        <v>32500</v>
      </c>
      <c r="O856" s="93">
        <v>0.63861538461538458</v>
      </c>
      <c r="P856" s="101">
        <f t="shared" si="143"/>
        <v>20755</v>
      </c>
      <c r="Q856" s="102">
        <f t="shared" si="144"/>
        <v>1.685899188258328E-3</v>
      </c>
      <c r="R856" s="103">
        <f t="shared" si="145"/>
        <v>1.221735103732283E-3</v>
      </c>
      <c r="S856" s="104">
        <f t="shared" si="146"/>
        <v>816995.18</v>
      </c>
      <c r="T856" s="105">
        <f t="shared" si="147"/>
        <v>195243.04</v>
      </c>
      <c r="U856" s="105">
        <f t="shared" si="148"/>
        <v>292864.57</v>
      </c>
      <c r="V856" s="105">
        <f t="shared" si="149"/>
        <v>296718.26</v>
      </c>
      <c r="W856" s="106">
        <f t="shared" si="150"/>
        <v>1601821.05</v>
      </c>
      <c r="X856" s="96"/>
      <c r="Y856" s="107">
        <f t="shared" si="151"/>
        <v>401070.36</v>
      </c>
      <c r="Z856" s="107">
        <f t="shared" si="152"/>
        <v>401070.36</v>
      </c>
      <c r="AA856" s="107">
        <f t="shared" si="153"/>
        <v>802140.72</v>
      </c>
    </row>
    <row r="857" spans="1:27" s="18" customFormat="1" ht="26.1" customHeight="1" x14ac:dyDescent="0.2">
      <c r="A857" s="90">
        <v>105065</v>
      </c>
      <c r="B857" s="90" t="s">
        <v>1384</v>
      </c>
      <c r="C857" s="90" t="s">
        <v>42</v>
      </c>
      <c r="D857" s="90" t="s">
        <v>26</v>
      </c>
      <c r="E857" s="90" t="s">
        <v>29</v>
      </c>
      <c r="F857" s="100" t="s">
        <v>29</v>
      </c>
      <c r="G857" s="100">
        <v>676309</v>
      </c>
      <c r="H857" s="100">
        <v>1801171186</v>
      </c>
      <c r="I857" s="91" t="s">
        <v>46</v>
      </c>
      <c r="J857" s="90">
        <v>1020141</v>
      </c>
      <c r="K857" s="91">
        <v>43831</v>
      </c>
      <c r="L857" s="91">
        <v>44074</v>
      </c>
      <c r="M857" s="92">
        <v>14313</v>
      </c>
      <c r="N857" s="92">
        <v>23983</v>
      </c>
      <c r="O857" s="93">
        <v>0.59679773172663975</v>
      </c>
      <c r="P857" s="101">
        <f t="shared" si="143"/>
        <v>21498.95061728395</v>
      </c>
      <c r="Q857" s="102">
        <f t="shared" si="144"/>
        <v>1.7463292408617149E-3</v>
      </c>
      <c r="R857" s="103">
        <f t="shared" si="145"/>
        <v>1.2655274710933577E-3</v>
      </c>
      <c r="S857" s="104">
        <f t="shared" si="146"/>
        <v>846279.88</v>
      </c>
      <c r="T857" s="105">
        <f t="shared" si="147"/>
        <v>202241.41</v>
      </c>
      <c r="U857" s="105">
        <f t="shared" si="148"/>
        <v>303362.12</v>
      </c>
      <c r="V857" s="105">
        <f t="shared" si="149"/>
        <v>307353.95</v>
      </c>
      <c r="W857" s="106">
        <f t="shared" si="150"/>
        <v>1659237.36</v>
      </c>
      <c r="X857" s="96"/>
      <c r="Y857" s="107">
        <f t="shared" si="151"/>
        <v>415446.49</v>
      </c>
      <c r="Z857" s="107">
        <f t="shared" si="152"/>
        <v>415446.49</v>
      </c>
      <c r="AA857" s="107">
        <f t="shared" si="153"/>
        <v>830892.98</v>
      </c>
    </row>
    <row r="858" spans="1:27" s="18" customFormat="1" ht="26.1" customHeight="1" x14ac:dyDescent="0.2">
      <c r="A858" s="90">
        <v>105087</v>
      </c>
      <c r="B858" s="90" t="s">
        <v>1385</v>
      </c>
      <c r="C858" s="90" t="s">
        <v>86</v>
      </c>
      <c r="D858" s="90" t="s">
        <v>26</v>
      </c>
      <c r="E858" s="90" t="s">
        <v>508</v>
      </c>
      <c r="F858" s="100" t="s">
        <v>21</v>
      </c>
      <c r="G858" s="100">
        <v>676315</v>
      </c>
      <c r="H858" s="100">
        <v>1942600838</v>
      </c>
      <c r="I858" s="91" t="s">
        <v>18</v>
      </c>
      <c r="J858" s="90">
        <v>1028813</v>
      </c>
      <c r="K858" s="91" t="s">
        <v>52</v>
      </c>
      <c r="L858" s="91" t="s">
        <v>53</v>
      </c>
      <c r="M858" s="92">
        <v>23331</v>
      </c>
      <c r="N858" s="92">
        <v>30226</v>
      </c>
      <c r="O858" s="93">
        <v>0.77188513200555808</v>
      </c>
      <c r="P858" s="101">
        <f t="shared" si="143"/>
        <v>23331</v>
      </c>
      <c r="Q858" s="102">
        <f t="shared" si="144"/>
        <v>1.8951440116239484E-3</v>
      </c>
      <c r="R858" s="103">
        <f t="shared" si="145"/>
        <v>1.3733703543810116E-3</v>
      </c>
      <c r="S858" s="104">
        <f t="shared" si="146"/>
        <v>918396.26</v>
      </c>
      <c r="T858" s="105">
        <f t="shared" si="147"/>
        <v>219475.57</v>
      </c>
      <c r="U858" s="105">
        <f t="shared" si="148"/>
        <v>329213.34999999998</v>
      </c>
      <c r="V858" s="105">
        <f t="shared" si="149"/>
        <v>333545.34999999998</v>
      </c>
      <c r="W858" s="106">
        <f t="shared" si="150"/>
        <v>1800630.5300000003</v>
      </c>
      <c r="X858" s="96"/>
      <c r="Y858" s="107">
        <f t="shared" si="151"/>
        <v>450849.07</v>
      </c>
      <c r="Z858" s="107">
        <f t="shared" si="152"/>
        <v>450849.07</v>
      </c>
      <c r="AA858" s="107">
        <f t="shared" si="153"/>
        <v>901698.14</v>
      </c>
    </row>
    <row r="859" spans="1:27" s="18" customFormat="1" ht="26.1" customHeight="1" x14ac:dyDescent="0.2">
      <c r="A859" s="90">
        <v>105089</v>
      </c>
      <c r="B859" s="90" t="s">
        <v>1386</v>
      </c>
      <c r="C859" s="90" t="s">
        <v>1387</v>
      </c>
      <c r="D859" s="90" t="s">
        <v>19</v>
      </c>
      <c r="E859" s="90" t="s">
        <v>29</v>
      </c>
      <c r="F859" s="100" t="s">
        <v>29</v>
      </c>
      <c r="G859" s="100">
        <v>676314</v>
      </c>
      <c r="H859" s="100">
        <v>1144786823</v>
      </c>
      <c r="I859" s="91" t="s">
        <v>18</v>
      </c>
      <c r="J859" s="90">
        <v>1030401</v>
      </c>
      <c r="K859" s="91" t="s">
        <v>16</v>
      </c>
      <c r="L859" s="91" t="s">
        <v>17</v>
      </c>
      <c r="M859" s="92">
        <v>22243</v>
      </c>
      <c r="N859" s="92">
        <v>29289</v>
      </c>
      <c r="O859" s="93">
        <v>0.75943186861961831</v>
      </c>
      <c r="P859" s="101">
        <f t="shared" si="143"/>
        <v>22243</v>
      </c>
      <c r="Q859" s="102">
        <f t="shared" si="144"/>
        <v>0</v>
      </c>
      <c r="R859" s="103">
        <f t="shared" si="145"/>
        <v>1.3093256522436604E-3</v>
      </c>
      <c r="S859" s="104">
        <f t="shared" si="146"/>
        <v>0</v>
      </c>
      <c r="T859" s="105">
        <f t="shared" si="147"/>
        <v>209240.71</v>
      </c>
      <c r="U859" s="105">
        <f t="shared" si="148"/>
        <v>313861.07</v>
      </c>
      <c r="V859" s="105">
        <f t="shared" si="149"/>
        <v>0</v>
      </c>
      <c r="W859" s="106">
        <f t="shared" si="150"/>
        <v>523101.78</v>
      </c>
      <c r="X859" s="96"/>
      <c r="Y859" s="107">
        <f t="shared" si="151"/>
        <v>0</v>
      </c>
      <c r="Z859" s="107">
        <f t="shared" si="152"/>
        <v>0</v>
      </c>
      <c r="AA859" s="107">
        <f t="shared" si="153"/>
        <v>0</v>
      </c>
    </row>
    <row r="860" spans="1:27" s="18" customFormat="1" ht="26.1" customHeight="1" x14ac:dyDescent="0.2">
      <c r="A860" s="90">
        <v>105150</v>
      </c>
      <c r="B860" s="90" t="s">
        <v>1388</v>
      </c>
      <c r="C860" s="90" t="s">
        <v>86</v>
      </c>
      <c r="D860" s="90" t="s">
        <v>26</v>
      </c>
      <c r="E860" s="90" t="s">
        <v>271</v>
      </c>
      <c r="F860" s="100" t="s">
        <v>37</v>
      </c>
      <c r="G860" s="100">
        <v>676319</v>
      </c>
      <c r="H860" s="100">
        <v>1215206826</v>
      </c>
      <c r="I860" s="91" t="s">
        <v>18</v>
      </c>
      <c r="J860" s="90">
        <v>1028746</v>
      </c>
      <c r="K860" s="91" t="s">
        <v>52</v>
      </c>
      <c r="L860" s="91" t="s">
        <v>53</v>
      </c>
      <c r="M860" s="92">
        <v>16366</v>
      </c>
      <c r="N860" s="92">
        <v>28714</v>
      </c>
      <c r="O860" s="93">
        <v>0.56996587030716728</v>
      </c>
      <c r="P860" s="101">
        <f t="shared" si="143"/>
        <v>16366</v>
      </c>
      <c r="Q860" s="102">
        <f t="shared" si="144"/>
        <v>1.3293869484478822E-3</v>
      </c>
      <c r="R860" s="103">
        <f t="shared" si="145"/>
        <v>9.6337830439328085E-4</v>
      </c>
      <c r="S860" s="104">
        <f t="shared" si="146"/>
        <v>644227.56000000006</v>
      </c>
      <c r="T860" s="105">
        <f t="shared" si="147"/>
        <v>153955.56</v>
      </c>
      <c r="U860" s="105">
        <f t="shared" si="148"/>
        <v>230933.34</v>
      </c>
      <c r="V860" s="105">
        <f t="shared" si="149"/>
        <v>233972.1</v>
      </c>
      <c r="W860" s="106">
        <f t="shared" si="150"/>
        <v>1263088.56</v>
      </c>
      <c r="X860" s="96"/>
      <c r="Y860" s="107">
        <f t="shared" si="151"/>
        <v>316257.17</v>
      </c>
      <c r="Z860" s="107">
        <f t="shared" si="152"/>
        <v>316257.17</v>
      </c>
      <c r="AA860" s="107">
        <f t="shared" si="153"/>
        <v>632514.34</v>
      </c>
    </row>
    <row r="861" spans="1:27" s="18" customFormat="1" ht="26.1" customHeight="1" x14ac:dyDescent="0.2">
      <c r="A861" s="90">
        <v>105172</v>
      </c>
      <c r="B861" s="90" t="s">
        <v>1389</v>
      </c>
      <c r="C861" s="90" t="s">
        <v>86</v>
      </c>
      <c r="D861" s="90" t="s">
        <v>26</v>
      </c>
      <c r="E861" s="90" t="s">
        <v>37</v>
      </c>
      <c r="F861" s="100" t="s">
        <v>37</v>
      </c>
      <c r="G861" s="100">
        <v>676317</v>
      </c>
      <c r="H861" s="100">
        <v>1497309397</v>
      </c>
      <c r="I861" s="91" t="s">
        <v>18</v>
      </c>
      <c r="J861" s="90">
        <v>1030684</v>
      </c>
      <c r="K861" s="91" t="s">
        <v>52</v>
      </c>
      <c r="L861" s="91" t="s">
        <v>53</v>
      </c>
      <c r="M861" s="92">
        <v>13344</v>
      </c>
      <c r="N861" s="92">
        <v>31638</v>
      </c>
      <c r="O861" s="93">
        <v>0.42177128769201594</v>
      </c>
      <c r="P861" s="101">
        <f t="shared" si="143"/>
        <v>13344.000000000002</v>
      </c>
      <c r="Q861" s="102">
        <f t="shared" si="144"/>
        <v>1.083914178179674E-3</v>
      </c>
      <c r="R861" s="103">
        <f t="shared" si="145"/>
        <v>7.8548943503751328E-4</v>
      </c>
      <c r="S861" s="104">
        <f t="shared" si="146"/>
        <v>525270.23</v>
      </c>
      <c r="T861" s="105">
        <f t="shared" si="147"/>
        <v>125527.5</v>
      </c>
      <c r="U861" s="105">
        <f t="shared" si="148"/>
        <v>188291.24</v>
      </c>
      <c r="V861" s="105">
        <f t="shared" si="149"/>
        <v>190768.9</v>
      </c>
      <c r="W861" s="106">
        <f t="shared" si="150"/>
        <v>1029857.87</v>
      </c>
      <c r="X861" s="96"/>
      <c r="Y861" s="107">
        <f t="shared" si="151"/>
        <v>257859.93</v>
      </c>
      <c r="Z861" s="107">
        <f t="shared" si="152"/>
        <v>257859.93</v>
      </c>
      <c r="AA861" s="107">
        <f t="shared" si="153"/>
        <v>515719.86</v>
      </c>
    </row>
    <row r="862" spans="1:27" s="18" customFormat="1" ht="26.1" customHeight="1" x14ac:dyDescent="0.2">
      <c r="A862" s="90">
        <v>105179</v>
      </c>
      <c r="B862" s="90" t="s">
        <v>1390</v>
      </c>
      <c r="C862" s="90" t="s">
        <v>32</v>
      </c>
      <c r="D862" s="90" t="s">
        <v>26</v>
      </c>
      <c r="E862" s="90" t="s">
        <v>625</v>
      </c>
      <c r="F862" s="100" t="s">
        <v>39</v>
      </c>
      <c r="G862" s="100">
        <v>676313</v>
      </c>
      <c r="H862" s="100">
        <v>1275922452</v>
      </c>
      <c r="I862" s="91" t="s">
        <v>18</v>
      </c>
      <c r="J862" s="90">
        <v>1026583</v>
      </c>
      <c r="K862" s="91" t="s">
        <v>34</v>
      </c>
      <c r="L862" s="91" t="s">
        <v>35</v>
      </c>
      <c r="M862" s="92">
        <v>24503</v>
      </c>
      <c r="N862" s="92">
        <v>35806</v>
      </c>
      <c r="O862" s="93">
        <v>0.68432664916494446</v>
      </c>
      <c r="P862" s="101">
        <f t="shared" si="143"/>
        <v>24503</v>
      </c>
      <c r="Q862" s="102">
        <f t="shared" si="144"/>
        <v>1.9903439079688658E-3</v>
      </c>
      <c r="R862" s="103">
        <f t="shared" si="145"/>
        <v>1.4423596842569083E-3</v>
      </c>
      <c r="S862" s="104">
        <f t="shared" si="146"/>
        <v>964530.61</v>
      </c>
      <c r="T862" s="105">
        <f t="shared" si="147"/>
        <v>230500.62</v>
      </c>
      <c r="U862" s="105">
        <f t="shared" si="148"/>
        <v>345750.92</v>
      </c>
      <c r="V862" s="105">
        <f t="shared" si="149"/>
        <v>350300.53</v>
      </c>
      <c r="W862" s="106">
        <f t="shared" si="150"/>
        <v>1891082.68</v>
      </c>
      <c r="X862" s="96"/>
      <c r="Y862" s="107">
        <f t="shared" si="151"/>
        <v>473496.84</v>
      </c>
      <c r="Z862" s="107">
        <f t="shared" si="152"/>
        <v>473496.84</v>
      </c>
      <c r="AA862" s="107">
        <f t="shared" si="153"/>
        <v>946993.68</v>
      </c>
    </row>
    <row r="863" spans="1:27" s="18" customFormat="1" ht="26.1" customHeight="1" x14ac:dyDescent="0.2">
      <c r="A863" s="90">
        <v>105212</v>
      </c>
      <c r="B863" s="90" t="s">
        <v>1391</v>
      </c>
      <c r="C863" s="90" t="s">
        <v>284</v>
      </c>
      <c r="D863" s="90" t="s">
        <v>26</v>
      </c>
      <c r="E863" s="90" t="s">
        <v>36</v>
      </c>
      <c r="F863" s="100" t="s">
        <v>36</v>
      </c>
      <c r="G863" s="100">
        <v>676318</v>
      </c>
      <c r="H863" s="100">
        <v>1568928505</v>
      </c>
      <c r="I863" s="90" t="s">
        <v>18</v>
      </c>
      <c r="J863" s="90">
        <v>1030376</v>
      </c>
      <c r="K863" s="91" t="s">
        <v>52</v>
      </c>
      <c r="L863" s="91" t="s">
        <v>53</v>
      </c>
      <c r="M863" s="92">
        <v>21995</v>
      </c>
      <c r="N863" s="92">
        <v>31948</v>
      </c>
      <c r="O863" s="93">
        <v>0.68846250156504318</v>
      </c>
      <c r="P863" s="101">
        <f t="shared" si="143"/>
        <v>21995</v>
      </c>
      <c r="Q863" s="102">
        <f t="shared" si="144"/>
        <v>1.7866226280771826E-3</v>
      </c>
      <c r="R863" s="103">
        <f t="shared" si="145"/>
        <v>1.2947272274917642E-3</v>
      </c>
      <c r="S863" s="104">
        <f t="shared" si="146"/>
        <v>865806.26</v>
      </c>
      <c r="T863" s="105">
        <f t="shared" si="147"/>
        <v>206907.77</v>
      </c>
      <c r="U863" s="105">
        <f t="shared" si="148"/>
        <v>310361.65000000002</v>
      </c>
      <c r="V863" s="105">
        <f t="shared" si="149"/>
        <v>314445.58</v>
      </c>
      <c r="W863" s="106">
        <f t="shared" si="150"/>
        <v>1697521.2600000002</v>
      </c>
      <c r="X863" s="96"/>
      <c r="Y863" s="107">
        <f t="shared" si="151"/>
        <v>425032.16</v>
      </c>
      <c r="Z863" s="107">
        <f t="shared" si="152"/>
        <v>425032.16</v>
      </c>
      <c r="AA863" s="107">
        <f t="shared" si="153"/>
        <v>850064.32</v>
      </c>
    </row>
    <row r="864" spans="1:27" s="18" customFormat="1" ht="26.1" customHeight="1" x14ac:dyDescent="0.2">
      <c r="A864" s="90">
        <v>105220</v>
      </c>
      <c r="B864" s="90" t="s">
        <v>1392</v>
      </c>
      <c r="C864" s="90" t="s">
        <v>485</v>
      </c>
      <c r="D864" s="90" t="s">
        <v>26</v>
      </c>
      <c r="E864" s="90" t="s">
        <v>20</v>
      </c>
      <c r="F864" s="100" t="s">
        <v>20</v>
      </c>
      <c r="G864" s="100">
        <v>676325</v>
      </c>
      <c r="H864" s="100">
        <v>1023576865</v>
      </c>
      <c r="I864" s="90" t="s">
        <v>18</v>
      </c>
      <c r="J864" s="90">
        <v>1030439</v>
      </c>
      <c r="K864" s="91" t="s">
        <v>16</v>
      </c>
      <c r="L864" s="91" t="s">
        <v>30</v>
      </c>
      <c r="M864" s="92">
        <v>6793</v>
      </c>
      <c r="N864" s="92">
        <v>8712</v>
      </c>
      <c r="O864" s="93">
        <v>0.77972910927456385</v>
      </c>
      <c r="P864" s="101">
        <f t="shared" si="143"/>
        <v>27549.388888888887</v>
      </c>
      <c r="Q864" s="102">
        <f t="shared" si="144"/>
        <v>2.2377977530614684E-3</v>
      </c>
      <c r="R864" s="103">
        <f t="shared" si="145"/>
        <v>1.6216841961902034E-3</v>
      </c>
      <c r="S864" s="104">
        <f t="shared" si="146"/>
        <v>1084447.98</v>
      </c>
      <c r="T864" s="105">
        <f t="shared" si="147"/>
        <v>259158.11</v>
      </c>
      <c r="U864" s="105">
        <f t="shared" si="148"/>
        <v>388737.16</v>
      </c>
      <c r="V864" s="105">
        <f t="shared" si="149"/>
        <v>393852.4</v>
      </c>
      <c r="W864" s="106">
        <f t="shared" si="150"/>
        <v>2126195.65</v>
      </c>
      <c r="X864" s="96"/>
      <c r="Y864" s="107">
        <f t="shared" si="151"/>
        <v>532365.37</v>
      </c>
      <c r="Z864" s="107">
        <f t="shared" si="152"/>
        <v>532365.37</v>
      </c>
      <c r="AA864" s="107">
        <f t="shared" si="153"/>
        <v>1064730.74</v>
      </c>
    </row>
    <row r="865" spans="1:27" s="18" customFormat="1" ht="26.1" customHeight="1" x14ac:dyDescent="0.2">
      <c r="A865" s="90">
        <v>105223</v>
      </c>
      <c r="B865" s="90" t="s">
        <v>1393</v>
      </c>
      <c r="C865" s="90" t="s">
        <v>499</v>
      </c>
      <c r="D865" s="90" t="s">
        <v>26</v>
      </c>
      <c r="E865" s="90" t="s">
        <v>90</v>
      </c>
      <c r="F865" s="100" t="s">
        <v>47</v>
      </c>
      <c r="G865" s="100">
        <v>676327</v>
      </c>
      <c r="H865" s="100">
        <v>1821554890</v>
      </c>
      <c r="I865" s="91" t="s">
        <v>18</v>
      </c>
      <c r="J865" s="90">
        <v>1030464</v>
      </c>
      <c r="K865" s="91" t="s">
        <v>52</v>
      </c>
      <c r="L865" s="91" t="s">
        <v>53</v>
      </c>
      <c r="M865" s="92">
        <v>26603</v>
      </c>
      <c r="N865" s="92">
        <v>38665</v>
      </c>
      <c r="O865" s="93">
        <v>0.68803827751196167</v>
      </c>
      <c r="P865" s="101">
        <f t="shared" si="143"/>
        <v>26603</v>
      </c>
      <c r="Q865" s="102">
        <f t="shared" si="144"/>
        <v>2.1609239270169258E-3</v>
      </c>
      <c r="R865" s="103">
        <f t="shared" si="145"/>
        <v>1.5659753777205459E-3</v>
      </c>
      <c r="S865" s="104">
        <f t="shared" si="146"/>
        <v>1047194.54</v>
      </c>
      <c r="T865" s="105">
        <f t="shared" si="147"/>
        <v>250255.39</v>
      </c>
      <c r="U865" s="105">
        <f t="shared" si="148"/>
        <v>375383.09</v>
      </c>
      <c r="V865" s="105">
        <f t="shared" si="149"/>
        <v>380322.61</v>
      </c>
      <c r="W865" s="106">
        <f t="shared" si="150"/>
        <v>2053155.6300000004</v>
      </c>
      <c r="X865" s="96"/>
      <c r="Y865" s="107">
        <f t="shared" si="151"/>
        <v>514077.32</v>
      </c>
      <c r="Z865" s="107">
        <f t="shared" si="152"/>
        <v>514077.32</v>
      </c>
      <c r="AA865" s="107">
        <f t="shared" si="153"/>
        <v>1028154.64</v>
      </c>
    </row>
    <row r="866" spans="1:27" s="18" customFormat="1" ht="26.1" customHeight="1" x14ac:dyDescent="0.2">
      <c r="A866" s="90">
        <v>105263</v>
      </c>
      <c r="B866" s="90" t="s">
        <v>1394</v>
      </c>
      <c r="C866" s="90" t="s">
        <v>86</v>
      </c>
      <c r="D866" s="90" t="s">
        <v>26</v>
      </c>
      <c r="E866" s="90" t="s">
        <v>21</v>
      </c>
      <c r="F866" s="100" t="s">
        <v>21</v>
      </c>
      <c r="G866" s="100">
        <v>676326</v>
      </c>
      <c r="H866" s="100">
        <v>1821414087</v>
      </c>
      <c r="I866" s="91" t="s">
        <v>18</v>
      </c>
      <c r="J866" s="90">
        <v>1028771</v>
      </c>
      <c r="K866" s="91" t="s">
        <v>52</v>
      </c>
      <c r="L866" s="91" t="s">
        <v>53</v>
      </c>
      <c r="M866" s="92">
        <v>17603</v>
      </c>
      <c r="N866" s="92">
        <v>25027</v>
      </c>
      <c r="O866" s="93">
        <v>0.70336037079953651</v>
      </c>
      <c r="P866" s="101">
        <f t="shared" si="143"/>
        <v>17603</v>
      </c>
      <c r="Q866" s="102">
        <f t="shared" si="144"/>
        <v>1.4298667025252395E-3</v>
      </c>
      <c r="R866" s="103">
        <f t="shared" si="145"/>
        <v>1.0361938343049569E-3</v>
      </c>
      <c r="S866" s="104">
        <f t="shared" si="146"/>
        <v>692920.55</v>
      </c>
      <c r="T866" s="105">
        <f t="shared" si="147"/>
        <v>165592.06</v>
      </c>
      <c r="U866" s="105">
        <f t="shared" si="148"/>
        <v>248388.1</v>
      </c>
      <c r="V866" s="105">
        <f t="shared" si="149"/>
        <v>251656.54</v>
      </c>
      <c r="W866" s="106">
        <f t="shared" si="150"/>
        <v>1358557.2500000002</v>
      </c>
      <c r="X866" s="96"/>
      <c r="Y866" s="107">
        <f t="shared" si="151"/>
        <v>340161</v>
      </c>
      <c r="Z866" s="107">
        <f t="shared" si="152"/>
        <v>340161</v>
      </c>
      <c r="AA866" s="107">
        <f t="shared" si="153"/>
        <v>680322</v>
      </c>
    </row>
    <row r="867" spans="1:27" s="18" customFormat="1" ht="26.1" customHeight="1" x14ac:dyDescent="0.2">
      <c r="A867" s="90">
        <v>105314</v>
      </c>
      <c r="B867" s="90" t="s">
        <v>1395</v>
      </c>
      <c r="C867" s="90" t="s">
        <v>541</v>
      </c>
      <c r="D867" s="90" t="s">
        <v>26</v>
      </c>
      <c r="E867" s="90" t="s">
        <v>431</v>
      </c>
      <c r="F867" s="100" t="s">
        <v>29</v>
      </c>
      <c r="G867" s="100">
        <v>676323</v>
      </c>
      <c r="H867" s="100">
        <v>1669860425</v>
      </c>
      <c r="I867" s="91" t="s">
        <v>18</v>
      </c>
      <c r="J867" s="90">
        <v>1026584</v>
      </c>
      <c r="K867" s="91" t="s">
        <v>16</v>
      </c>
      <c r="L867" s="91" t="s">
        <v>17</v>
      </c>
      <c r="M867" s="92">
        <v>8173</v>
      </c>
      <c r="N867" s="92">
        <v>20668</v>
      </c>
      <c r="O867" s="93">
        <v>0.39544222953357849</v>
      </c>
      <c r="P867" s="101">
        <f t="shared" si="143"/>
        <v>8173</v>
      </c>
      <c r="Q867" s="102">
        <f t="shared" si="144"/>
        <v>6.6388118841895032E-4</v>
      </c>
      <c r="R867" s="103">
        <f t="shared" si="145"/>
        <v>4.811005060372898E-4</v>
      </c>
      <c r="S867" s="104">
        <f t="shared" si="146"/>
        <v>321720.14</v>
      </c>
      <c r="T867" s="105">
        <f t="shared" si="147"/>
        <v>76883.710000000006</v>
      </c>
      <c r="U867" s="105">
        <f t="shared" si="148"/>
        <v>115325.56</v>
      </c>
      <c r="V867" s="105">
        <f t="shared" si="149"/>
        <v>116843.09</v>
      </c>
      <c r="W867" s="106">
        <f t="shared" si="150"/>
        <v>630772.5</v>
      </c>
      <c r="X867" s="96"/>
      <c r="Y867" s="107">
        <f t="shared" si="151"/>
        <v>157935.34</v>
      </c>
      <c r="Z867" s="107">
        <f t="shared" si="152"/>
        <v>157935.34</v>
      </c>
      <c r="AA867" s="107">
        <f t="shared" si="153"/>
        <v>315870.68</v>
      </c>
    </row>
    <row r="868" spans="1:27" s="18" customFormat="1" ht="26.1" customHeight="1" x14ac:dyDescent="0.2">
      <c r="A868" s="90">
        <v>105330</v>
      </c>
      <c r="B868" s="90" t="s">
        <v>1396</v>
      </c>
      <c r="C868" s="90" t="s">
        <v>446</v>
      </c>
      <c r="D868" s="90" t="s">
        <v>26</v>
      </c>
      <c r="E868" s="90" t="s">
        <v>20</v>
      </c>
      <c r="F868" s="100" t="s">
        <v>20</v>
      </c>
      <c r="G868" s="100">
        <v>676328</v>
      </c>
      <c r="H868" s="100">
        <v>1194123901</v>
      </c>
      <c r="I868" s="91" t="s">
        <v>18</v>
      </c>
      <c r="J868" s="90">
        <v>1028635</v>
      </c>
      <c r="K868" s="91" t="s">
        <v>52</v>
      </c>
      <c r="L868" s="91" t="s">
        <v>53</v>
      </c>
      <c r="M868" s="92">
        <v>24998</v>
      </c>
      <c r="N868" s="92">
        <v>38571</v>
      </c>
      <c r="O868" s="93">
        <v>0.64810349744626794</v>
      </c>
      <c r="P868" s="101">
        <f t="shared" si="143"/>
        <v>24997.999999999996</v>
      </c>
      <c r="Q868" s="102">
        <f t="shared" si="144"/>
        <v>2.0305520553159082E-3</v>
      </c>
      <c r="R868" s="103">
        <f t="shared" si="145"/>
        <v>1.4714976691447654E-3</v>
      </c>
      <c r="S868" s="104">
        <f t="shared" si="146"/>
        <v>984015.68</v>
      </c>
      <c r="T868" s="105">
        <f t="shared" si="147"/>
        <v>235157.1</v>
      </c>
      <c r="U868" s="105">
        <f t="shared" si="148"/>
        <v>352735.65</v>
      </c>
      <c r="V868" s="105">
        <f t="shared" si="149"/>
        <v>357377.16</v>
      </c>
      <c r="W868" s="106">
        <f t="shared" si="150"/>
        <v>1929285.59</v>
      </c>
      <c r="X868" s="96"/>
      <c r="Y868" s="107">
        <f t="shared" si="151"/>
        <v>483062.24</v>
      </c>
      <c r="Z868" s="107">
        <f t="shared" si="152"/>
        <v>483062.24</v>
      </c>
      <c r="AA868" s="107">
        <f t="shared" si="153"/>
        <v>966124.48</v>
      </c>
    </row>
    <row r="869" spans="1:27" s="18" customFormat="1" ht="26.1" customHeight="1" x14ac:dyDescent="0.2">
      <c r="A869" s="90">
        <v>105340</v>
      </c>
      <c r="B869" s="90" t="s">
        <v>1397</v>
      </c>
      <c r="C869" s="90" t="s">
        <v>92</v>
      </c>
      <c r="D869" s="90" t="s">
        <v>26</v>
      </c>
      <c r="E869" s="90" t="s">
        <v>20</v>
      </c>
      <c r="F869" s="100" t="s">
        <v>20</v>
      </c>
      <c r="G869" s="100">
        <v>676331</v>
      </c>
      <c r="H869" s="100">
        <v>1457905085</v>
      </c>
      <c r="I869" s="90" t="s">
        <v>18</v>
      </c>
      <c r="J869" s="90">
        <v>1030749</v>
      </c>
      <c r="K869" s="91" t="s">
        <v>1309</v>
      </c>
      <c r="L869" s="91" t="s">
        <v>53</v>
      </c>
      <c r="M869" s="92">
        <v>24506</v>
      </c>
      <c r="N869" s="92">
        <v>33178</v>
      </c>
      <c r="O869" s="93">
        <v>0.73862197841943456</v>
      </c>
      <c r="P869" s="101">
        <f t="shared" si="143"/>
        <v>26780.508982035928</v>
      </c>
      <c r="Q869" s="102">
        <f t="shared" si="144"/>
        <v>2.1753427296535405E-3</v>
      </c>
      <c r="R869" s="103">
        <f t="shared" si="145"/>
        <v>1.5764243757731152E-3</v>
      </c>
      <c r="S869" s="104">
        <f t="shared" si="146"/>
        <v>1054181.96</v>
      </c>
      <c r="T869" s="105">
        <f t="shared" si="147"/>
        <v>251925.23</v>
      </c>
      <c r="U869" s="105">
        <f t="shared" si="148"/>
        <v>377887.84</v>
      </c>
      <c r="V869" s="105">
        <f t="shared" si="149"/>
        <v>382860.32</v>
      </c>
      <c r="W869" s="106">
        <f t="shared" si="150"/>
        <v>2066855.35</v>
      </c>
      <c r="X869" s="96"/>
      <c r="Y869" s="107">
        <f t="shared" si="151"/>
        <v>517507.51</v>
      </c>
      <c r="Z869" s="107">
        <f t="shared" si="152"/>
        <v>517507.51</v>
      </c>
      <c r="AA869" s="107">
        <f t="shared" si="153"/>
        <v>1035015.02</v>
      </c>
    </row>
    <row r="870" spans="1:27" s="18" customFormat="1" ht="26.1" customHeight="1" x14ac:dyDescent="0.2">
      <c r="A870" s="90">
        <v>105395</v>
      </c>
      <c r="B870" s="90" t="s">
        <v>1398</v>
      </c>
      <c r="C870" s="90" t="s">
        <v>228</v>
      </c>
      <c r="D870" s="90" t="s">
        <v>26</v>
      </c>
      <c r="E870" s="90" t="s">
        <v>29</v>
      </c>
      <c r="F870" s="100" t="s">
        <v>29</v>
      </c>
      <c r="G870" s="100">
        <v>676333</v>
      </c>
      <c r="H870" s="100">
        <v>1902578750</v>
      </c>
      <c r="I870" s="91" t="s">
        <v>18</v>
      </c>
      <c r="J870" s="90">
        <v>1026999</v>
      </c>
      <c r="K870" s="91" t="s">
        <v>16</v>
      </c>
      <c r="L870" s="91" t="s">
        <v>17</v>
      </c>
      <c r="M870" s="92">
        <v>24885</v>
      </c>
      <c r="N870" s="92">
        <v>30914</v>
      </c>
      <c r="O870" s="93">
        <v>0.80497509219124019</v>
      </c>
      <c r="P870" s="101">
        <f t="shared" si="143"/>
        <v>24884.999999999996</v>
      </c>
      <c r="Q870" s="102">
        <f t="shared" si="144"/>
        <v>2.0213732257195129E-3</v>
      </c>
      <c r="R870" s="103">
        <f t="shared" si="145"/>
        <v>1.4648459675441032E-3</v>
      </c>
      <c r="S870" s="104">
        <f t="shared" si="146"/>
        <v>979567.57</v>
      </c>
      <c r="T870" s="105">
        <f t="shared" si="147"/>
        <v>234094.1</v>
      </c>
      <c r="U870" s="105">
        <f t="shared" si="148"/>
        <v>351141.16</v>
      </c>
      <c r="V870" s="105">
        <f t="shared" si="149"/>
        <v>355761.69</v>
      </c>
      <c r="W870" s="106">
        <f t="shared" si="150"/>
        <v>1920564.5199999998</v>
      </c>
      <c r="X870" s="96"/>
      <c r="Y870" s="107">
        <f t="shared" si="151"/>
        <v>480878.63</v>
      </c>
      <c r="Z870" s="107">
        <f t="shared" si="152"/>
        <v>480878.63</v>
      </c>
      <c r="AA870" s="107">
        <f t="shared" si="153"/>
        <v>961757.26</v>
      </c>
    </row>
    <row r="871" spans="1:27" s="18" customFormat="1" ht="26.1" customHeight="1" x14ac:dyDescent="0.2">
      <c r="A871" s="90">
        <v>105408</v>
      </c>
      <c r="B871" s="90" t="s">
        <v>1399</v>
      </c>
      <c r="C871" s="90" t="s">
        <v>1400</v>
      </c>
      <c r="D871" s="90" t="s">
        <v>19</v>
      </c>
      <c r="E871" s="90" t="s">
        <v>21</v>
      </c>
      <c r="F871" s="100" t="s">
        <v>21</v>
      </c>
      <c r="G871" s="100">
        <v>676339</v>
      </c>
      <c r="H871" s="100">
        <v>1013265446</v>
      </c>
      <c r="I871" s="91" t="s">
        <v>18</v>
      </c>
      <c r="J871" s="90">
        <v>1020856</v>
      </c>
      <c r="K871" s="91" t="s">
        <v>16</v>
      </c>
      <c r="L871" s="91" t="s">
        <v>17</v>
      </c>
      <c r="M871" s="92">
        <v>16421</v>
      </c>
      <c r="N871" s="92">
        <v>21794</v>
      </c>
      <c r="O871" s="93">
        <v>0.7534642562173075</v>
      </c>
      <c r="P871" s="101">
        <f t="shared" si="143"/>
        <v>16421</v>
      </c>
      <c r="Q871" s="102">
        <f t="shared" si="144"/>
        <v>0</v>
      </c>
      <c r="R871" s="103">
        <f t="shared" si="145"/>
        <v>9.6661585826970952E-4</v>
      </c>
      <c r="S871" s="104">
        <f t="shared" si="146"/>
        <v>0</v>
      </c>
      <c r="T871" s="105">
        <f t="shared" si="147"/>
        <v>154472.95000000001</v>
      </c>
      <c r="U871" s="105">
        <f t="shared" si="148"/>
        <v>231709.42</v>
      </c>
      <c r="V871" s="105">
        <f t="shared" si="149"/>
        <v>0</v>
      </c>
      <c r="W871" s="106">
        <f t="shared" si="150"/>
        <v>386182.37</v>
      </c>
      <c r="X871" s="96"/>
      <c r="Y871" s="107">
        <f t="shared" si="151"/>
        <v>0</v>
      </c>
      <c r="Z871" s="107">
        <f t="shared" si="152"/>
        <v>0</v>
      </c>
      <c r="AA871" s="107">
        <f t="shared" si="153"/>
        <v>0</v>
      </c>
    </row>
    <row r="872" spans="1:27" s="18" customFormat="1" ht="26.1" customHeight="1" x14ac:dyDescent="0.2">
      <c r="A872" s="90">
        <v>105428</v>
      </c>
      <c r="B872" s="90" t="s">
        <v>1401</v>
      </c>
      <c r="C872" s="90" t="s">
        <v>149</v>
      </c>
      <c r="D872" s="90" t="s">
        <v>26</v>
      </c>
      <c r="E872" s="90" t="s">
        <v>29</v>
      </c>
      <c r="F872" s="100" t="s">
        <v>29</v>
      </c>
      <c r="G872" s="100">
        <v>676337</v>
      </c>
      <c r="H872" s="100">
        <v>1396098091</v>
      </c>
      <c r="I872" s="91" t="s">
        <v>18</v>
      </c>
      <c r="J872" s="90">
        <v>1026717</v>
      </c>
      <c r="K872" s="91" t="s">
        <v>16</v>
      </c>
      <c r="L872" s="91" t="s">
        <v>17</v>
      </c>
      <c r="M872" s="92">
        <v>25681</v>
      </c>
      <c r="N872" s="92">
        <v>40477</v>
      </c>
      <c r="O872" s="93">
        <v>0.63445907552437186</v>
      </c>
      <c r="P872" s="101">
        <f t="shared" si="143"/>
        <v>25681.000000000004</v>
      </c>
      <c r="Q872" s="102">
        <f t="shared" si="144"/>
        <v>2.0860311757967781E-3</v>
      </c>
      <c r="R872" s="103">
        <f t="shared" si="145"/>
        <v>1.5117022018284157E-3</v>
      </c>
      <c r="S872" s="104">
        <f t="shared" si="146"/>
        <v>1010901.14</v>
      </c>
      <c r="T872" s="105">
        <f t="shared" si="147"/>
        <v>241582.11</v>
      </c>
      <c r="U872" s="105">
        <f t="shared" si="148"/>
        <v>362373.16</v>
      </c>
      <c r="V872" s="105">
        <f t="shared" si="149"/>
        <v>367141.49</v>
      </c>
      <c r="W872" s="106">
        <f t="shared" si="150"/>
        <v>1981997.9</v>
      </c>
      <c r="X872" s="96"/>
      <c r="Y872" s="107">
        <f t="shared" si="151"/>
        <v>496260.56</v>
      </c>
      <c r="Z872" s="107">
        <f t="shared" si="152"/>
        <v>496260.56</v>
      </c>
      <c r="AA872" s="107">
        <f t="shared" si="153"/>
        <v>992521.12</v>
      </c>
    </row>
    <row r="873" spans="1:27" s="18" customFormat="1" ht="26.1" customHeight="1" x14ac:dyDescent="0.2">
      <c r="A873" s="90">
        <v>105444</v>
      </c>
      <c r="B873" s="90" t="s">
        <v>1402</v>
      </c>
      <c r="C873" s="90" t="s">
        <v>284</v>
      </c>
      <c r="D873" s="90" t="s">
        <v>26</v>
      </c>
      <c r="E873" s="90" t="s">
        <v>126</v>
      </c>
      <c r="F873" s="100" t="s">
        <v>21</v>
      </c>
      <c r="G873" s="100">
        <v>676335</v>
      </c>
      <c r="H873" s="100">
        <v>1396287504</v>
      </c>
      <c r="I873" s="91" t="s">
        <v>46</v>
      </c>
      <c r="J873" s="90">
        <v>1028447</v>
      </c>
      <c r="K873" s="91">
        <v>43831</v>
      </c>
      <c r="L873" s="91">
        <v>43951</v>
      </c>
      <c r="M873" s="92">
        <v>5972</v>
      </c>
      <c r="N873" s="92">
        <v>11726</v>
      </c>
      <c r="O873" s="93">
        <v>0.50929558246631412</v>
      </c>
      <c r="P873" s="101">
        <f t="shared" si="143"/>
        <v>18164.833333333332</v>
      </c>
      <c r="Q873" s="102">
        <f t="shared" si="144"/>
        <v>1.4755036266689706E-3</v>
      </c>
      <c r="R873" s="103">
        <f t="shared" si="145"/>
        <v>1.0692659376911411E-3</v>
      </c>
      <c r="S873" s="104">
        <f t="shared" si="146"/>
        <v>715036.44</v>
      </c>
      <c r="T873" s="105">
        <f t="shared" si="147"/>
        <v>170877.25</v>
      </c>
      <c r="U873" s="105">
        <f t="shared" si="148"/>
        <v>256315.88</v>
      </c>
      <c r="V873" s="105">
        <f t="shared" si="149"/>
        <v>259688.64</v>
      </c>
      <c r="W873" s="106">
        <f t="shared" si="150"/>
        <v>1401918.21</v>
      </c>
      <c r="X873" s="96"/>
      <c r="Y873" s="107">
        <f t="shared" si="151"/>
        <v>351017.89</v>
      </c>
      <c r="Z873" s="107">
        <f t="shared" si="152"/>
        <v>351017.89</v>
      </c>
      <c r="AA873" s="107">
        <f t="shared" si="153"/>
        <v>702035.78</v>
      </c>
    </row>
    <row r="874" spans="1:27" s="18" customFormat="1" ht="26.1" customHeight="1" x14ac:dyDescent="0.2">
      <c r="A874" s="90">
        <v>105467</v>
      </c>
      <c r="B874" s="90" t="s">
        <v>1561</v>
      </c>
      <c r="C874" s="84" t="s">
        <v>189</v>
      </c>
      <c r="D874" s="84" t="s">
        <v>26</v>
      </c>
      <c r="E874" s="90" t="s">
        <v>861</v>
      </c>
      <c r="F874" s="100" t="s">
        <v>36</v>
      </c>
      <c r="G874" s="100">
        <v>676341</v>
      </c>
      <c r="H874" s="100">
        <v>1740526557</v>
      </c>
      <c r="I874" s="91" t="s">
        <v>18</v>
      </c>
      <c r="J874" s="90">
        <v>1021009</v>
      </c>
      <c r="K874" s="91" t="s">
        <v>24</v>
      </c>
      <c r="L874" s="91" t="s">
        <v>25</v>
      </c>
      <c r="M874" s="92">
        <v>15977</v>
      </c>
      <c r="N874" s="92">
        <v>25963</v>
      </c>
      <c r="O874" s="93">
        <v>0.61537572699610987</v>
      </c>
      <c r="P874" s="101">
        <f t="shared" si="143"/>
        <v>15977</v>
      </c>
      <c r="Q874" s="102">
        <f t="shared" si="144"/>
        <v>1.2977890306337416E-3</v>
      </c>
      <c r="R874" s="103">
        <f t="shared" si="145"/>
        <v>9.404799687945405E-4</v>
      </c>
      <c r="S874" s="104">
        <f t="shared" si="146"/>
        <v>628915.05000000005</v>
      </c>
      <c r="T874" s="105">
        <f t="shared" si="147"/>
        <v>150296.22</v>
      </c>
      <c r="U874" s="105">
        <f t="shared" si="148"/>
        <v>225444.33</v>
      </c>
      <c r="V874" s="105">
        <f t="shared" si="149"/>
        <v>228410.87</v>
      </c>
      <c r="W874" s="106">
        <f t="shared" si="150"/>
        <v>1233066.47</v>
      </c>
      <c r="X874" s="96"/>
      <c r="Y874" s="107">
        <f t="shared" si="151"/>
        <v>308740.12</v>
      </c>
      <c r="Z874" s="107">
        <f t="shared" si="152"/>
        <v>308740.12</v>
      </c>
      <c r="AA874" s="107">
        <f t="shared" si="153"/>
        <v>617480.24</v>
      </c>
    </row>
    <row r="875" spans="1:27" s="18" customFormat="1" ht="26.1" customHeight="1" x14ac:dyDescent="0.2">
      <c r="A875" s="90">
        <v>105572</v>
      </c>
      <c r="B875" s="90" t="s">
        <v>1403</v>
      </c>
      <c r="C875" s="84" t="s">
        <v>32</v>
      </c>
      <c r="D875" s="84" t="s">
        <v>26</v>
      </c>
      <c r="E875" s="90" t="s">
        <v>39</v>
      </c>
      <c r="F875" s="100" t="s">
        <v>39</v>
      </c>
      <c r="G875" s="100">
        <v>676346</v>
      </c>
      <c r="H875" s="100">
        <v>1386987931</v>
      </c>
      <c r="I875" s="91" t="s">
        <v>18</v>
      </c>
      <c r="J875" s="90">
        <v>1021138</v>
      </c>
      <c r="K875" s="91" t="s">
        <v>16</v>
      </c>
      <c r="L875" s="91" t="s">
        <v>17</v>
      </c>
      <c r="M875" s="92">
        <v>20654</v>
      </c>
      <c r="N875" s="92">
        <v>29868</v>
      </c>
      <c r="O875" s="93">
        <v>0.69150930762019558</v>
      </c>
      <c r="P875" s="101">
        <f t="shared" si="143"/>
        <v>20654</v>
      </c>
      <c r="Q875" s="102">
        <f t="shared" si="144"/>
        <v>1.6776951016279212E-3</v>
      </c>
      <c r="R875" s="103">
        <f t="shared" si="145"/>
        <v>1.2157897775228416E-3</v>
      </c>
      <c r="S875" s="104">
        <f t="shared" si="146"/>
        <v>813019.43</v>
      </c>
      <c r="T875" s="105">
        <f t="shared" si="147"/>
        <v>194292.93</v>
      </c>
      <c r="U875" s="105">
        <f t="shared" si="148"/>
        <v>291439.40000000002</v>
      </c>
      <c r="V875" s="105">
        <f t="shared" si="149"/>
        <v>295274.34000000003</v>
      </c>
      <c r="W875" s="106">
        <f t="shared" si="150"/>
        <v>1594026.1000000003</v>
      </c>
      <c r="X875" s="96"/>
      <c r="Y875" s="107">
        <f t="shared" si="151"/>
        <v>399118.63</v>
      </c>
      <c r="Z875" s="107">
        <f t="shared" si="152"/>
        <v>399118.63</v>
      </c>
      <c r="AA875" s="107">
        <f t="shared" si="153"/>
        <v>798237.26</v>
      </c>
    </row>
    <row r="876" spans="1:27" s="18" customFormat="1" ht="26.1" customHeight="1" x14ac:dyDescent="0.2">
      <c r="A876" s="90">
        <v>105581</v>
      </c>
      <c r="B876" s="90" t="s">
        <v>1404</v>
      </c>
      <c r="C876" s="90" t="s">
        <v>254</v>
      </c>
      <c r="D876" s="90" t="s">
        <v>26</v>
      </c>
      <c r="E876" s="90" t="s">
        <v>77</v>
      </c>
      <c r="F876" s="100" t="s">
        <v>1546</v>
      </c>
      <c r="G876" s="100">
        <v>676343</v>
      </c>
      <c r="H876" s="100">
        <v>1376019976</v>
      </c>
      <c r="I876" s="91" t="s">
        <v>18</v>
      </c>
      <c r="J876" s="90">
        <v>1030120</v>
      </c>
      <c r="K876" s="91" t="s">
        <v>24</v>
      </c>
      <c r="L876" s="91" t="s">
        <v>25</v>
      </c>
      <c r="M876" s="92">
        <v>17598</v>
      </c>
      <c r="N876" s="92">
        <v>26821</v>
      </c>
      <c r="O876" s="93">
        <v>0.6561276611610305</v>
      </c>
      <c r="P876" s="101">
        <f t="shared" si="143"/>
        <v>17598</v>
      </c>
      <c r="Q876" s="102">
        <f t="shared" si="144"/>
        <v>1.4294605596227442E-3</v>
      </c>
      <c r="R876" s="103">
        <f t="shared" si="145"/>
        <v>1.0358995112252816E-3</v>
      </c>
      <c r="S876" s="104">
        <f t="shared" si="146"/>
        <v>692723.73</v>
      </c>
      <c r="T876" s="105">
        <f t="shared" si="147"/>
        <v>165545.03</v>
      </c>
      <c r="U876" s="105">
        <f t="shared" si="148"/>
        <v>248317.54</v>
      </c>
      <c r="V876" s="105">
        <f t="shared" si="149"/>
        <v>251585.06</v>
      </c>
      <c r="W876" s="106">
        <f t="shared" si="150"/>
        <v>1358171.36</v>
      </c>
      <c r="X876" s="96"/>
      <c r="Y876" s="107">
        <f t="shared" si="151"/>
        <v>340064.38</v>
      </c>
      <c r="Z876" s="107">
        <f t="shared" si="152"/>
        <v>340064.38</v>
      </c>
      <c r="AA876" s="107">
        <f t="shared" si="153"/>
        <v>680128.76</v>
      </c>
    </row>
    <row r="877" spans="1:27" s="18" customFormat="1" ht="26.1" customHeight="1" x14ac:dyDescent="0.2">
      <c r="A877" s="90">
        <v>105594</v>
      </c>
      <c r="B877" s="90" t="s">
        <v>1405</v>
      </c>
      <c r="C877" s="90" t="s">
        <v>189</v>
      </c>
      <c r="D877" s="90" t="s">
        <v>26</v>
      </c>
      <c r="E877" s="90" t="s">
        <v>29</v>
      </c>
      <c r="F877" s="100" t="s">
        <v>29</v>
      </c>
      <c r="G877" s="100">
        <v>676362</v>
      </c>
      <c r="H877" s="100">
        <v>1801239033</v>
      </c>
      <c r="I877" s="91" t="s">
        <v>18</v>
      </c>
      <c r="J877" s="90">
        <v>1028812</v>
      </c>
      <c r="K877" s="91" t="s">
        <v>52</v>
      </c>
      <c r="L877" s="91" t="s">
        <v>53</v>
      </c>
      <c r="M877" s="92">
        <v>21925</v>
      </c>
      <c r="N877" s="92">
        <v>31281</v>
      </c>
      <c r="O877" s="93">
        <v>0.70090470253508519</v>
      </c>
      <c r="P877" s="101">
        <f t="shared" si="143"/>
        <v>21925</v>
      </c>
      <c r="Q877" s="102">
        <f t="shared" si="144"/>
        <v>1.7809366274422471E-3</v>
      </c>
      <c r="R877" s="103">
        <f t="shared" si="145"/>
        <v>1.2906067043763096E-3</v>
      </c>
      <c r="S877" s="104">
        <f t="shared" si="146"/>
        <v>863050.79</v>
      </c>
      <c r="T877" s="105">
        <f t="shared" si="147"/>
        <v>206249.28</v>
      </c>
      <c r="U877" s="105">
        <f t="shared" si="148"/>
        <v>309373.90999999997</v>
      </c>
      <c r="V877" s="105">
        <f t="shared" si="149"/>
        <v>313444.84999999998</v>
      </c>
      <c r="W877" s="106">
        <f t="shared" si="150"/>
        <v>1692118.83</v>
      </c>
      <c r="X877" s="96"/>
      <c r="Y877" s="107">
        <f t="shared" si="151"/>
        <v>423679.48</v>
      </c>
      <c r="Z877" s="107">
        <f t="shared" si="152"/>
        <v>423679.48</v>
      </c>
      <c r="AA877" s="107">
        <f t="shared" si="153"/>
        <v>847358.96</v>
      </c>
    </row>
    <row r="878" spans="1:27" s="18" customFormat="1" ht="26.1" customHeight="1" x14ac:dyDescent="0.2">
      <c r="A878" s="90">
        <v>105595</v>
      </c>
      <c r="B878" s="90" t="s">
        <v>1406</v>
      </c>
      <c r="C878" s="90" t="s">
        <v>55</v>
      </c>
      <c r="D878" s="90" t="s">
        <v>26</v>
      </c>
      <c r="E878" s="90" t="s">
        <v>90</v>
      </c>
      <c r="F878" s="100" t="s">
        <v>47</v>
      </c>
      <c r="G878" s="100">
        <v>676345</v>
      </c>
      <c r="H878" s="100">
        <v>1164810925</v>
      </c>
      <c r="I878" s="91" t="s">
        <v>18</v>
      </c>
      <c r="J878" s="90">
        <v>1026587</v>
      </c>
      <c r="K878" s="91" t="s">
        <v>52</v>
      </c>
      <c r="L878" s="91" t="s">
        <v>53</v>
      </c>
      <c r="M878" s="92">
        <v>12597</v>
      </c>
      <c r="N878" s="92">
        <v>27804</v>
      </c>
      <c r="O878" s="93">
        <v>0.45306430729391456</v>
      </c>
      <c r="P878" s="101">
        <f t="shared" si="143"/>
        <v>12597</v>
      </c>
      <c r="Q878" s="102">
        <f t="shared" si="144"/>
        <v>1.0232364285468639E-3</v>
      </c>
      <c r="R878" s="103">
        <f t="shared" si="145"/>
        <v>7.4151756693401928E-4</v>
      </c>
      <c r="S878" s="104">
        <f t="shared" si="146"/>
        <v>495865.49</v>
      </c>
      <c r="T878" s="105">
        <f t="shared" si="147"/>
        <v>118500.44</v>
      </c>
      <c r="U878" s="105">
        <f t="shared" si="148"/>
        <v>177750.66</v>
      </c>
      <c r="V878" s="105">
        <f t="shared" si="149"/>
        <v>180089.61</v>
      </c>
      <c r="W878" s="106">
        <f t="shared" si="150"/>
        <v>972206.2</v>
      </c>
      <c r="X878" s="96"/>
      <c r="Y878" s="107">
        <f t="shared" si="151"/>
        <v>243424.88</v>
      </c>
      <c r="Z878" s="107">
        <f t="shared" si="152"/>
        <v>243424.88</v>
      </c>
      <c r="AA878" s="107">
        <f t="shared" si="153"/>
        <v>486849.76</v>
      </c>
    </row>
    <row r="879" spans="1:27" s="18" customFormat="1" ht="26.1" customHeight="1" x14ac:dyDescent="0.2">
      <c r="A879" s="90">
        <v>105607</v>
      </c>
      <c r="B879" s="90" t="s">
        <v>1407</v>
      </c>
      <c r="C879" s="90" t="s">
        <v>1408</v>
      </c>
      <c r="D879" s="90" t="s">
        <v>19</v>
      </c>
      <c r="E879" s="90" t="s">
        <v>532</v>
      </c>
      <c r="F879" s="100" t="s">
        <v>532</v>
      </c>
      <c r="G879" s="100">
        <v>676342</v>
      </c>
      <c r="H879" s="100">
        <v>1255809448</v>
      </c>
      <c r="I879" s="91" t="s">
        <v>18</v>
      </c>
      <c r="J879" s="90">
        <v>1030242</v>
      </c>
      <c r="K879" s="91" t="s">
        <v>24</v>
      </c>
      <c r="L879" s="91" t="s">
        <v>25</v>
      </c>
      <c r="M879" s="92">
        <v>25600</v>
      </c>
      <c r="N879" s="92">
        <v>37578</v>
      </c>
      <c r="O879" s="93">
        <v>0.68124966735856085</v>
      </c>
      <c r="P879" s="101">
        <f t="shared" si="143"/>
        <v>25600</v>
      </c>
      <c r="Q879" s="102">
        <f t="shared" si="144"/>
        <v>0</v>
      </c>
      <c r="R879" s="103">
        <f t="shared" si="145"/>
        <v>1.5069341679376752E-3</v>
      </c>
      <c r="S879" s="104">
        <f t="shared" si="146"/>
        <v>0</v>
      </c>
      <c r="T879" s="105">
        <f t="shared" si="147"/>
        <v>240820.14</v>
      </c>
      <c r="U879" s="105">
        <f t="shared" si="148"/>
        <v>361230.2</v>
      </c>
      <c r="V879" s="105">
        <f t="shared" si="149"/>
        <v>0</v>
      </c>
      <c r="W879" s="106">
        <f t="shared" si="150"/>
        <v>602050.34000000008</v>
      </c>
      <c r="X879" s="96"/>
      <c r="Y879" s="107">
        <f t="shared" si="151"/>
        <v>0</v>
      </c>
      <c r="Z879" s="107">
        <f t="shared" si="152"/>
        <v>0</v>
      </c>
      <c r="AA879" s="107">
        <f t="shared" si="153"/>
        <v>0</v>
      </c>
    </row>
    <row r="880" spans="1:27" s="18" customFormat="1" ht="26.1" customHeight="1" x14ac:dyDescent="0.2">
      <c r="A880" s="90">
        <v>105621</v>
      </c>
      <c r="B880" s="84" t="s">
        <v>1409</v>
      </c>
      <c r="C880" s="84" t="s">
        <v>1410</v>
      </c>
      <c r="D880" s="84" t="s">
        <v>26</v>
      </c>
      <c r="E880" s="90" t="s">
        <v>1045</v>
      </c>
      <c r="F880" s="100" t="s">
        <v>1547</v>
      </c>
      <c r="G880" s="100">
        <v>746</v>
      </c>
      <c r="H880" s="100">
        <v>1497419287</v>
      </c>
      <c r="I880" s="91" t="s">
        <v>18</v>
      </c>
      <c r="J880" s="90">
        <v>1021281</v>
      </c>
      <c r="K880" s="91" t="s">
        <v>16</v>
      </c>
      <c r="L880" s="91" t="s">
        <v>17</v>
      </c>
      <c r="M880" s="92">
        <v>9085</v>
      </c>
      <c r="N880" s="92">
        <v>13973</v>
      </c>
      <c r="O880" s="93">
        <v>0.65018249481142198</v>
      </c>
      <c r="P880" s="101">
        <f t="shared" si="143"/>
        <v>9085</v>
      </c>
      <c r="Q880" s="102">
        <f t="shared" si="144"/>
        <v>7.3796165383410793E-4</v>
      </c>
      <c r="R880" s="103">
        <f t="shared" si="145"/>
        <v>5.3478503577006949E-4</v>
      </c>
      <c r="S880" s="104">
        <f t="shared" si="146"/>
        <v>357619.91</v>
      </c>
      <c r="T880" s="105">
        <f t="shared" si="147"/>
        <v>85462.93</v>
      </c>
      <c r="U880" s="105">
        <f t="shared" si="148"/>
        <v>128194.39</v>
      </c>
      <c r="V880" s="105">
        <f t="shared" si="149"/>
        <v>129881.25</v>
      </c>
      <c r="W880" s="106">
        <f t="shared" si="150"/>
        <v>701158.48</v>
      </c>
      <c r="X880" s="96"/>
      <c r="Y880" s="107">
        <f t="shared" si="151"/>
        <v>175558.86</v>
      </c>
      <c r="Z880" s="107">
        <f t="shared" si="152"/>
        <v>175558.86</v>
      </c>
      <c r="AA880" s="107">
        <f t="shared" si="153"/>
        <v>351117.72</v>
      </c>
    </row>
    <row r="881" spans="1:27" s="18" customFormat="1" ht="26.1" customHeight="1" x14ac:dyDescent="0.2">
      <c r="A881" s="90">
        <v>105650</v>
      </c>
      <c r="B881" s="90" t="s">
        <v>1560</v>
      </c>
      <c r="C881" s="84" t="s">
        <v>485</v>
      </c>
      <c r="D881" s="84" t="s">
        <v>26</v>
      </c>
      <c r="E881" s="90" t="s">
        <v>84</v>
      </c>
      <c r="F881" s="100" t="s">
        <v>36</v>
      </c>
      <c r="G881" s="100">
        <v>676347</v>
      </c>
      <c r="H881" s="100">
        <v>1700228632</v>
      </c>
      <c r="I881" s="91" t="s">
        <v>18</v>
      </c>
      <c r="J881" s="90">
        <v>1025385</v>
      </c>
      <c r="K881" s="91" t="s">
        <v>24</v>
      </c>
      <c r="L881" s="91" t="s">
        <v>25</v>
      </c>
      <c r="M881" s="92">
        <v>15877</v>
      </c>
      <c r="N881" s="92">
        <v>29746</v>
      </c>
      <c r="O881" s="93">
        <v>0.53375243730249444</v>
      </c>
      <c r="P881" s="101">
        <f t="shared" si="143"/>
        <v>15877</v>
      </c>
      <c r="Q881" s="102">
        <f t="shared" si="144"/>
        <v>1.289666172583834E-3</v>
      </c>
      <c r="R881" s="103">
        <f t="shared" si="145"/>
        <v>9.3459350720103394E-4</v>
      </c>
      <c r="S881" s="104">
        <f t="shared" si="146"/>
        <v>624978.68000000005</v>
      </c>
      <c r="T881" s="105">
        <f t="shared" si="147"/>
        <v>149355.51999999999</v>
      </c>
      <c r="U881" s="105">
        <f t="shared" si="148"/>
        <v>224033.28</v>
      </c>
      <c r="V881" s="105">
        <f t="shared" si="149"/>
        <v>226981.25</v>
      </c>
      <c r="W881" s="106">
        <f t="shared" si="150"/>
        <v>1225348.73</v>
      </c>
      <c r="X881" s="96"/>
      <c r="Y881" s="107">
        <f t="shared" si="151"/>
        <v>306807.71000000002</v>
      </c>
      <c r="Z881" s="107">
        <f t="shared" si="152"/>
        <v>306807.71000000002</v>
      </c>
      <c r="AA881" s="107">
        <f t="shared" si="153"/>
        <v>613615.42000000004</v>
      </c>
    </row>
    <row r="882" spans="1:27" s="18" customFormat="1" ht="26.1" customHeight="1" x14ac:dyDescent="0.2">
      <c r="A882" s="90">
        <v>105652</v>
      </c>
      <c r="B882" s="90" t="s">
        <v>1411</v>
      </c>
      <c r="C882" s="90" t="s">
        <v>189</v>
      </c>
      <c r="D882" s="90" t="s">
        <v>26</v>
      </c>
      <c r="E882" s="90" t="s">
        <v>29</v>
      </c>
      <c r="F882" s="100" t="s">
        <v>29</v>
      </c>
      <c r="G882" s="100">
        <v>676350</v>
      </c>
      <c r="H882" s="100">
        <v>1144769563</v>
      </c>
      <c r="I882" s="91" t="s">
        <v>18</v>
      </c>
      <c r="J882" s="90">
        <v>1028751</v>
      </c>
      <c r="K882" s="91" t="s">
        <v>52</v>
      </c>
      <c r="L882" s="91" t="s">
        <v>53</v>
      </c>
      <c r="M882" s="92">
        <v>19227</v>
      </c>
      <c r="N882" s="92">
        <v>35629</v>
      </c>
      <c r="O882" s="93">
        <v>0.53964467147548345</v>
      </c>
      <c r="P882" s="101">
        <f t="shared" si="143"/>
        <v>19227</v>
      </c>
      <c r="Q882" s="102">
        <f t="shared" si="144"/>
        <v>1.5617819172557394E-3</v>
      </c>
      <c r="R882" s="103">
        <f t="shared" si="145"/>
        <v>1.1317899705835031E-3</v>
      </c>
      <c r="S882" s="104">
        <f t="shared" si="146"/>
        <v>756847.33</v>
      </c>
      <c r="T882" s="105">
        <f t="shared" si="147"/>
        <v>180869.09</v>
      </c>
      <c r="U882" s="105">
        <f t="shared" si="148"/>
        <v>271303.64</v>
      </c>
      <c r="V882" s="105">
        <f t="shared" si="149"/>
        <v>274873.62</v>
      </c>
      <c r="W882" s="106">
        <f t="shared" si="150"/>
        <v>1483893.6800000002</v>
      </c>
      <c r="X882" s="96"/>
      <c r="Y882" s="107">
        <f t="shared" si="151"/>
        <v>371543.23</v>
      </c>
      <c r="Z882" s="107">
        <f t="shared" si="152"/>
        <v>371543.23</v>
      </c>
      <c r="AA882" s="107">
        <f t="shared" si="153"/>
        <v>743086.46</v>
      </c>
    </row>
    <row r="883" spans="1:27" s="18" customFormat="1" ht="26.1" customHeight="1" x14ac:dyDescent="0.2">
      <c r="A883" s="90">
        <v>105682</v>
      </c>
      <c r="B883" s="90" t="s">
        <v>1412</v>
      </c>
      <c r="C883" s="90" t="s">
        <v>189</v>
      </c>
      <c r="D883" s="90" t="s">
        <v>26</v>
      </c>
      <c r="E883" s="90" t="s">
        <v>29</v>
      </c>
      <c r="F883" s="100" t="s">
        <v>29</v>
      </c>
      <c r="G883" s="100">
        <v>676356</v>
      </c>
      <c r="H883" s="100">
        <v>1871032292</v>
      </c>
      <c r="I883" s="91" t="s">
        <v>18</v>
      </c>
      <c r="J883" s="90">
        <v>1028847</v>
      </c>
      <c r="K883" s="91" t="s">
        <v>52</v>
      </c>
      <c r="L883" s="91" t="s">
        <v>53</v>
      </c>
      <c r="M883" s="92">
        <v>26809</v>
      </c>
      <c r="N883" s="92">
        <v>35505</v>
      </c>
      <c r="O883" s="93">
        <v>0.75507674975355588</v>
      </c>
      <c r="P883" s="101">
        <f t="shared" si="143"/>
        <v>26809</v>
      </c>
      <c r="Q883" s="102">
        <f t="shared" si="144"/>
        <v>2.1776570145997359E-3</v>
      </c>
      <c r="R883" s="103">
        <f t="shared" si="145"/>
        <v>1.5781014886031691E-3</v>
      </c>
      <c r="S883" s="104">
        <f t="shared" si="146"/>
        <v>1055303.48</v>
      </c>
      <c r="T883" s="105">
        <f t="shared" si="147"/>
        <v>252193.24</v>
      </c>
      <c r="U883" s="105">
        <f t="shared" si="148"/>
        <v>378289.86</v>
      </c>
      <c r="V883" s="105">
        <f t="shared" si="149"/>
        <v>383267.63</v>
      </c>
      <c r="W883" s="106">
        <f t="shared" si="150"/>
        <v>2069054.21</v>
      </c>
      <c r="X883" s="96"/>
      <c r="Y883" s="107">
        <f t="shared" si="151"/>
        <v>518058.07</v>
      </c>
      <c r="Z883" s="107">
        <f t="shared" si="152"/>
        <v>518058.07</v>
      </c>
      <c r="AA883" s="107">
        <f t="shared" si="153"/>
        <v>1036116.14</v>
      </c>
    </row>
    <row r="884" spans="1:27" s="18" customFormat="1" ht="26.1" customHeight="1" x14ac:dyDescent="0.2">
      <c r="A884" s="90">
        <v>105688</v>
      </c>
      <c r="B884" s="90" t="s">
        <v>1413</v>
      </c>
      <c r="C884" s="90" t="s">
        <v>1414</v>
      </c>
      <c r="D884" s="90" t="s">
        <v>19</v>
      </c>
      <c r="E884" s="90" t="s">
        <v>379</v>
      </c>
      <c r="F884" s="100" t="s">
        <v>1546</v>
      </c>
      <c r="G884" s="100">
        <v>676361</v>
      </c>
      <c r="H884" s="100">
        <v>1265031199</v>
      </c>
      <c r="I884" s="91" t="s">
        <v>46</v>
      </c>
      <c r="J884" s="90">
        <v>1025414</v>
      </c>
      <c r="K884" s="91">
        <v>43831</v>
      </c>
      <c r="L884" s="91">
        <v>44165</v>
      </c>
      <c r="M884" s="92">
        <v>12320</v>
      </c>
      <c r="N884" s="92">
        <v>16054</v>
      </c>
      <c r="O884" s="93">
        <v>0.76740999127943188</v>
      </c>
      <c r="P884" s="101">
        <f t="shared" si="143"/>
        <v>13463.473053892214</v>
      </c>
      <c r="Q884" s="102">
        <f t="shared" si="144"/>
        <v>0</v>
      </c>
      <c r="R884" s="103">
        <f t="shared" si="145"/>
        <v>7.9252217046946768E-4</v>
      </c>
      <c r="S884" s="104">
        <f t="shared" si="146"/>
        <v>0</v>
      </c>
      <c r="T884" s="105">
        <f t="shared" si="147"/>
        <v>126651.38</v>
      </c>
      <c r="U884" s="105">
        <f t="shared" si="148"/>
        <v>189977.07</v>
      </c>
      <c r="V884" s="105">
        <f t="shared" si="149"/>
        <v>0</v>
      </c>
      <c r="W884" s="106">
        <f t="shared" si="150"/>
        <v>316628.45</v>
      </c>
      <c r="X884" s="96"/>
      <c r="Y884" s="107">
        <f t="shared" si="151"/>
        <v>0</v>
      </c>
      <c r="Z884" s="107">
        <f t="shared" si="152"/>
        <v>0</v>
      </c>
      <c r="AA884" s="107">
        <f t="shared" si="153"/>
        <v>0</v>
      </c>
    </row>
    <row r="885" spans="1:27" s="18" customFormat="1" ht="26.1" customHeight="1" x14ac:dyDescent="0.2">
      <c r="A885" s="90">
        <v>105697</v>
      </c>
      <c r="B885" s="90" t="s">
        <v>1415</v>
      </c>
      <c r="C885" s="90" t="s">
        <v>83</v>
      </c>
      <c r="D885" s="90" t="s">
        <v>26</v>
      </c>
      <c r="E885" s="90" t="s">
        <v>508</v>
      </c>
      <c r="F885" s="100" t="s">
        <v>21</v>
      </c>
      <c r="G885" s="100">
        <v>676349</v>
      </c>
      <c r="H885" s="100">
        <v>1629417787</v>
      </c>
      <c r="I885" s="91" t="s">
        <v>18</v>
      </c>
      <c r="J885" s="90">
        <v>1026712</v>
      </c>
      <c r="K885" s="91" t="s">
        <v>52</v>
      </c>
      <c r="L885" s="91" t="s">
        <v>53</v>
      </c>
      <c r="M885" s="92">
        <v>9630</v>
      </c>
      <c r="N885" s="92">
        <v>27637</v>
      </c>
      <c r="O885" s="93">
        <v>0.34844592394254081</v>
      </c>
      <c r="P885" s="101">
        <f t="shared" si="143"/>
        <v>9630</v>
      </c>
      <c r="Q885" s="102">
        <f t="shared" si="144"/>
        <v>7.8223123020610449E-4</v>
      </c>
      <c r="R885" s="103">
        <f t="shared" si="145"/>
        <v>5.6686625145468017E-4</v>
      </c>
      <c r="S885" s="104">
        <f t="shared" si="146"/>
        <v>379073.17</v>
      </c>
      <c r="T885" s="105">
        <f t="shared" si="147"/>
        <v>90589.759999999995</v>
      </c>
      <c r="U885" s="105">
        <f t="shared" si="148"/>
        <v>135884.64000000001</v>
      </c>
      <c r="V885" s="105">
        <f t="shared" si="149"/>
        <v>137672.70000000001</v>
      </c>
      <c r="W885" s="106">
        <f t="shared" si="150"/>
        <v>743220.27</v>
      </c>
      <c r="X885" s="96"/>
      <c r="Y885" s="107">
        <f t="shared" si="151"/>
        <v>186090.46</v>
      </c>
      <c r="Z885" s="107">
        <f t="shared" si="152"/>
        <v>186090.46</v>
      </c>
      <c r="AA885" s="107">
        <f t="shared" si="153"/>
        <v>372180.92</v>
      </c>
    </row>
    <row r="886" spans="1:27" s="18" customFormat="1" ht="26.1" customHeight="1" x14ac:dyDescent="0.2">
      <c r="A886" s="90">
        <v>105727</v>
      </c>
      <c r="B886" s="90" t="s">
        <v>1416</v>
      </c>
      <c r="C886" s="90" t="s">
        <v>32</v>
      </c>
      <c r="D886" s="90" t="s">
        <v>26</v>
      </c>
      <c r="E886" s="90" t="s">
        <v>20</v>
      </c>
      <c r="F886" s="100" t="s">
        <v>20</v>
      </c>
      <c r="G886" s="100">
        <v>676353</v>
      </c>
      <c r="H886" s="100">
        <v>1174911986</v>
      </c>
      <c r="I886" s="91" t="s">
        <v>18</v>
      </c>
      <c r="J886" s="90">
        <v>1026517</v>
      </c>
      <c r="K886" s="91" t="s">
        <v>34</v>
      </c>
      <c r="L886" s="91" t="s">
        <v>35</v>
      </c>
      <c r="M886" s="92">
        <v>9667</v>
      </c>
      <c r="N886" s="92">
        <v>26577</v>
      </c>
      <c r="O886" s="93">
        <v>0.36373556082326824</v>
      </c>
      <c r="P886" s="101">
        <f t="shared" si="143"/>
        <v>9667</v>
      </c>
      <c r="Q886" s="102">
        <f t="shared" si="144"/>
        <v>7.8523668768457034E-4</v>
      </c>
      <c r="R886" s="103">
        <f t="shared" si="145"/>
        <v>5.6904424224427758E-4</v>
      </c>
      <c r="S886" s="104">
        <f t="shared" si="146"/>
        <v>380529.63</v>
      </c>
      <c r="T886" s="105">
        <f t="shared" si="147"/>
        <v>90937.82</v>
      </c>
      <c r="U886" s="105">
        <f t="shared" si="148"/>
        <v>136406.73000000001</v>
      </c>
      <c r="V886" s="105">
        <f t="shared" si="149"/>
        <v>138201.66</v>
      </c>
      <c r="W886" s="106">
        <f t="shared" si="150"/>
        <v>746075.84000000008</v>
      </c>
      <c r="X886" s="96"/>
      <c r="Y886" s="107">
        <f t="shared" si="151"/>
        <v>186805.45</v>
      </c>
      <c r="Z886" s="107">
        <f t="shared" si="152"/>
        <v>186805.45</v>
      </c>
      <c r="AA886" s="107">
        <f t="shared" si="153"/>
        <v>373610.9</v>
      </c>
    </row>
    <row r="887" spans="1:27" s="18" customFormat="1" ht="26.1" customHeight="1" x14ac:dyDescent="0.2">
      <c r="A887" s="90">
        <v>105761</v>
      </c>
      <c r="B887" s="90" t="s">
        <v>1417</v>
      </c>
      <c r="C887" s="90" t="s">
        <v>83</v>
      </c>
      <c r="D887" s="90" t="s">
        <v>26</v>
      </c>
      <c r="E887" s="90" t="s">
        <v>21</v>
      </c>
      <c r="F887" s="100" t="s">
        <v>21</v>
      </c>
      <c r="G887" s="100">
        <v>676358</v>
      </c>
      <c r="H887" s="100">
        <v>1699114785</v>
      </c>
      <c r="I887" s="91" t="s">
        <v>18</v>
      </c>
      <c r="J887" s="90">
        <v>1026643</v>
      </c>
      <c r="K887" s="91" t="s">
        <v>52</v>
      </c>
      <c r="L887" s="91" t="s">
        <v>53</v>
      </c>
      <c r="M887" s="92">
        <v>21931</v>
      </c>
      <c r="N887" s="92">
        <v>38775</v>
      </c>
      <c r="O887" s="93">
        <v>0.56559638942617663</v>
      </c>
      <c r="P887" s="101">
        <f t="shared" si="143"/>
        <v>21931</v>
      </c>
      <c r="Q887" s="102">
        <f t="shared" si="144"/>
        <v>1.7814239989252416E-3</v>
      </c>
      <c r="R887" s="103">
        <f t="shared" si="145"/>
        <v>1.29095989207192E-3</v>
      </c>
      <c r="S887" s="104">
        <f t="shared" si="146"/>
        <v>863286.98</v>
      </c>
      <c r="T887" s="105">
        <f t="shared" si="147"/>
        <v>206305.72</v>
      </c>
      <c r="U887" s="105">
        <f t="shared" si="148"/>
        <v>309458.58</v>
      </c>
      <c r="V887" s="105">
        <f t="shared" si="149"/>
        <v>313530.62</v>
      </c>
      <c r="W887" s="106">
        <f t="shared" si="150"/>
        <v>1692581.9</v>
      </c>
      <c r="X887" s="96"/>
      <c r="Y887" s="107">
        <f t="shared" si="151"/>
        <v>423795.43</v>
      </c>
      <c r="Z887" s="107">
        <f t="shared" si="152"/>
        <v>423795.43</v>
      </c>
      <c r="AA887" s="107">
        <f t="shared" si="153"/>
        <v>847590.86</v>
      </c>
    </row>
    <row r="888" spans="1:27" s="18" customFormat="1" ht="26.1" customHeight="1" x14ac:dyDescent="0.2">
      <c r="A888" s="90">
        <v>105818</v>
      </c>
      <c r="B888" s="90" t="s">
        <v>1418</v>
      </c>
      <c r="C888" s="90" t="s">
        <v>541</v>
      </c>
      <c r="D888" s="90" t="s">
        <v>26</v>
      </c>
      <c r="E888" s="90" t="s">
        <v>29</v>
      </c>
      <c r="F888" s="100" t="s">
        <v>29</v>
      </c>
      <c r="G888" s="100">
        <v>676357</v>
      </c>
      <c r="H888" s="100">
        <v>1669860433</v>
      </c>
      <c r="I888" s="91" t="s">
        <v>18</v>
      </c>
      <c r="J888" s="90">
        <v>1026524</v>
      </c>
      <c r="K888" s="91" t="s">
        <v>16</v>
      </c>
      <c r="L888" s="91" t="s">
        <v>17</v>
      </c>
      <c r="M888" s="92">
        <v>10957</v>
      </c>
      <c r="N888" s="92">
        <v>25757</v>
      </c>
      <c r="O888" s="93">
        <v>0.42539892068175644</v>
      </c>
      <c r="P888" s="101">
        <f t="shared" si="143"/>
        <v>10957</v>
      </c>
      <c r="Q888" s="102">
        <f t="shared" si="144"/>
        <v>8.9002155652837867E-4</v>
      </c>
      <c r="R888" s="103">
        <f t="shared" si="145"/>
        <v>6.4497959680051196E-4</v>
      </c>
      <c r="S888" s="104">
        <f t="shared" si="146"/>
        <v>431308.9</v>
      </c>
      <c r="T888" s="105">
        <f t="shared" si="147"/>
        <v>103072.9</v>
      </c>
      <c r="U888" s="105">
        <f t="shared" si="148"/>
        <v>154609.35</v>
      </c>
      <c r="V888" s="105">
        <f t="shared" si="149"/>
        <v>156643.79</v>
      </c>
      <c r="W888" s="106">
        <f t="shared" si="150"/>
        <v>845634.94000000006</v>
      </c>
      <c r="X888" s="96"/>
      <c r="Y888" s="107">
        <f t="shared" si="151"/>
        <v>211733.46</v>
      </c>
      <c r="Z888" s="107">
        <f t="shared" si="152"/>
        <v>211733.46</v>
      </c>
      <c r="AA888" s="107">
        <f t="shared" si="153"/>
        <v>423466.92</v>
      </c>
    </row>
    <row r="889" spans="1:27" s="18" customFormat="1" ht="26.1" customHeight="1" x14ac:dyDescent="0.2">
      <c r="A889" s="90">
        <v>105831</v>
      </c>
      <c r="B889" s="90" t="s">
        <v>1559</v>
      </c>
      <c r="C889" s="84" t="s">
        <v>485</v>
      </c>
      <c r="D889" s="84" t="s">
        <v>26</v>
      </c>
      <c r="E889" s="90" t="s">
        <v>595</v>
      </c>
      <c r="F889" s="100" t="s">
        <v>63</v>
      </c>
      <c r="G889" s="100">
        <v>676372</v>
      </c>
      <c r="H889" s="100">
        <v>1699105965</v>
      </c>
      <c r="I889" s="91" t="s">
        <v>18</v>
      </c>
      <c r="J889" s="90">
        <v>1025692</v>
      </c>
      <c r="K889" s="91" t="s">
        <v>24</v>
      </c>
      <c r="L889" s="91" t="s">
        <v>25</v>
      </c>
      <c r="M889" s="92">
        <v>11875</v>
      </c>
      <c r="N889" s="92">
        <v>25595</v>
      </c>
      <c r="O889" s="93">
        <v>0.46395780425864425</v>
      </c>
      <c r="P889" s="101">
        <f t="shared" si="143"/>
        <v>11875</v>
      </c>
      <c r="Q889" s="102">
        <f t="shared" si="144"/>
        <v>9.6458939342653068E-4</v>
      </c>
      <c r="R889" s="103">
        <f t="shared" si="145"/>
        <v>6.9901731422890203E-4</v>
      </c>
      <c r="S889" s="104">
        <f t="shared" si="146"/>
        <v>467444.84</v>
      </c>
      <c r="T889" s="105">
        <f t="shared" si="147"/>
        <v>111708.56</v>
      </c>
      <c r="U889" s="105">
        <f t="shared" si="148"/>
        <v>167562.84</v>
      </c>
      <c r="V889" s="105">
        <f t="shared" si="149"/>
        <v>169767.73</v>
      </c>
      <c r="W889" s="106">
        <f t="shared" si="150"/>
        <v>916483.97</v>
      </c>
      <c r="X889" s="96"/>
      <c r="Y889" s="107">
        <f t="shared" si="151"/>
        <v>229472.92</v>
      </c>
      <c r="Z889" s="107">
        <f t="shared" si="152"/>
        <v>229472.92</v>
      </c>
      <c r="AA889" s="107">
        <f t="shared" si="153"/>
        <v>458945.84</v>
      </c>
    </row>
    <row r="890" spans="1:27" s="18" customFormat="1" ht="26.1" customHeight="1" x14ac:dyDescent="0.2">
      <c r="A890" s="90">
        <v>105892</v>
      </c>
      <c r="B890" s="90" t="s">
        <v>1419</v>
      </c>
      <c r="C890" s="90" t="s">
        <v>149</v>
      </c>
      <c r="D890" s="90" t="s">
        <v>26</v>
      </c>
      <c r="E890" s="90" t="s">
        <v>431</v>
      </c>
      <c r="F890" s="100" t="s">
        <v>29</v>
      </c>
      <c r="G890" s="100">
        <v>676371</v>
      </c>
      <c r="H890" s="100">
        <v>1508288648</v>
      </c>
      <c r="I890" s="91" t="s">
        <v>18</v>
      </c>
      <c r="J890" s="90">
        <v>1026726</v>
      </c>
      <c r="K890" s="91" t="s">
        <v>16</v>
      </c>
      <c r="L890" s="91" t="s">
        <v>17</v>
      </c>
      <c r="M890" s="92">
        <v>26179</v>
      </c>
      <c r="N890" s="92">
        <v>32477</v>
      </c>
      <c r="O890" s="93">
        <v>0.80607814761215635</v>
      </c>
      <c r="P890" s="101">
        <f t="shared" si="143"/>
        <v>26179.000000000004</v>
      </c>
      <c r="Q890" s="102">
        <f t="shared" si="144"/>
        <v>2.126483008885318E-3</v>
      </c>
      <c r="R890" s="103">
        <f t="shared" si="145"/>
        <v>1.5410167805640783E-3</v>
      </c>
      <c r="S890" s="104">
        <f t="shared" si="146"/>
        <v>1030504.3</v>
      </c>
      <c r="T890" s="105">
        <f t="shared" si="147"/>
        <v>246266.81</v>
      </c>
      <c r="U890" s="105">
        <f t="shared" si="148"/>
        <v>369400.21</v>
      </c>
      <c r="V890" s="105">
        <f t="shared" si="149"/>
        <v>374261.01</v>
      </c>
      <c r="W890" s="106">
        <f t="shared" si="150"/>
        <v>2020432.33</v>
      </c>
      <c r="X890" s="96"/>
      <c r="Y890" s="107">
        <f t="shared" si="151"/>
        <v>505883.93</v>
      </c>
      <c r="Z890" s="107">
        <f t="shared" si="152"/>
        <v>505883.93</v>
      </c>
      <c r="AA890" s="107">
        <f t="shared" si="153"/>
        <v>1011767.86</v>
      </c>
    </row>
    <row r="891" spans="1:27" s="18" customFormat="1" ht="26.1" customHeight="1" x14ac:dyDescent="0.2">
      <c r="A891" s="90">
        <v>105919</v>
      </c>
      <c r="B891" s="90" t="s">
        <v>1420</v>
      </c>
      <c r="C891" s="90" t="s">
        <v>284</v>
      </c>
      <c r="D891" s="90" t="s">
        <v>26</v>
      </c>
      <c r="E891" s="90" t="s">
        <v>508</v>
      </c>
      <c r="F891" s="100" t="s">
        <v>21</v>
      </c>
      <c r="G891" s="100">
        <v>676367</v>
      </c>
      <c r="H891" s="100">
        <v>1902478035</v>
      </c>
      <c r="I891" s="91" t="s">
        <v>18</v>
      </c>
      <c r="J891" s="90">
        <v>1029111</v>
      </c>
      <c r="K891" s="91" t="s">
        <v>16</v>
      </c>
      <c r="L891" s="91" t="s">
        <v>17</v>
      </c>
      <c r="M891" s="92">
        <v>14712</v>
      </c>
      <c r="N891" s="92">
        <v>25242</v>
      </c>
      <c r="O891" s="93">
        <v>0.58283812693130499</v>
      </c>
      <c r="P891" s="101">
        <f t="shared" si="143"/>
        <v>14711.999999999998</v>
      </c>
      <c r="Q891" s="102">
        <f t="shared" si="144"/>
        <v>1.19503487630241E-3</v>
      </c>
      <c r="R891" s="103">
        <f t="shared" si="145"/>
        <v>8.6601622963668255E-4</v>
      </c>
      <c r="S891" s="104">
        <f t="shared" si="146"/>
        <v>579119.88</v>
      </c>
      <c r="T891" s="105">
        <f t="shared" si="147"/>
        <v>138396.32</v>
      </c>
      <c r="U891" s="105">
        <f t="shared" si="148"/>
        <v>207594.48</v>
      </c>
      <c r="V891" s="105">
        <f t="shared" si="149"/>
        <v>210326.14</v>
      </c>
      <c r="W891" s="106">
        <f t="shared" si="150"/>
        <v>1135436.8199999998</v>
      </c>
      <c r="X891" s="96"/>
      <c r="Y891" s="107">
        <f t="shared" si="151"/>
        <v>284295.21000000002</v>
      </c>
      <c r="Z891" s="107">
        <f t="shared" si="152"/>
        <v>284295.21000000002</v>
      </c>
      <c r="AA891" s="107">
        <f t="shared" si="153"/>
        <v>568590.42000000004</v>
      </c>
    </row>
    <row r="892" spans="1:27" s="18" customFormat="1" ht="26.1" customHeight="1" x14ac:dyDescent="0.2">
      <c r="A892" s="90">
        <v>105943</v>
      </c>
      <c r="B892" s="90" t="s">
        <v>1421</v>
      </c>
      <c r="C892" s="90" t="s">
        <v>1231</v>
      </c>
      <c r="D892" s="90" t="s">
        <v>26</v>
      </c>
      <c r="E892" s="90" t="s">
        <v>293</v>
      </c>
      <c r="F892" s="100" t="s">
        <v>37</v>
      </c>
      <c r="G892" s="100">
        <v>676365</v>
      </c>
      <c r="H892" s="100">
        <v>1598183246</v>
      </c>
      <c r="I892" s="91" t="s">
        <v>18</v>
      </c>
      <c r="J892" s="90">
        <v>1026598</v>
      </c>
      <c r="K892" s="91" t="s">
        <v>16</v>
      </c>
      <c r="L892" s="91" t="s">
        <v>17</v>
      </c>
      <c r="M892" s="92">
        <v>17344</v>
      </c>
      <c r="N892" s="92">
        <v>32347</v>
      </c>
      <c r="O892" s="93">
        <v>0.5361857359260519</v>
      </c>
      <c r="P892" s="101">
        <f t="shared" si="143"/>
        <v>17344</v>
      </c>
      <c r="Q892" s="102">
        <f t="shared" si="144"/>
        <v>1.4088285001759787E-3</v>
      </c>
      <c r="R892" s="103">
        <f t="shared" si="145"/>
        <v>1.020947898777775E-3</v>
      </c>
      <c r="S892" s="104">
        <f t="shared" si="146"/>
        <v>682725.34</v>
      </c>
      <c r="T892" s="105">
        <f t="shared" si="147"/>
        <v>163155.64000000001</v>
      </c>
      <c r="U892" s="105">
        <f t="shared" si="148"/>
        <v>244733.46</v>
      </c>
      <c r="V892" s="105">
        <f t="shared" si="149"/>
        <v>247953.82</v>
      </c>
      <c r="W892" s="106">
        <f t="shared" si="150"/>
        <v>1338568.26</v>
      </c>
      <c r="X892" s="96"/>
      <c r="Y892" s="107">
        <f t="shared" si="151"/>
        <v>335156.07</v>
      </c>
      <c r="Z892" s="107">
        <f t="shared" si="152"/>
        <v>335156.07</v>
      </c>
      <c r="AA892" s="107">
        <f t="shared" si="153"/>
        <v>670312.14</v>
      </c>
    </row>
    <row r="893" spans="1:27" s="18" customFormat="1" ht="26.1" customHeight="1" x14ac:dyDescent="0.2">
      <c r="A893" s="90">
        <v>105966</v>
      </c>
      <c r="B893" s="90" t="s">
        <v>1422</v>
      </c>
      <c r="C893" s="90" t="s">
        <v>545</v>
      </c>
      <c r="D893" s="90" t="s">
        <v>26</v>
      </c>
      <c r="E893" s="90" t="s">
        <v>182</v>
      </c>
      <c r="F893" s="100" t="s">
        <v>1547</v>
      </c>
      <c r="G893" s="100">
        <v>676368</v>
      </c>
      <c r="H893" s="100">
        <v>1861818635</v>
      </c>
      <c r="I893" s="91" t="s">
        <v>18</v>
      </c>
      <c r="J893" s="90">
        <v>1026807</v>
      </c>
      <c r="K893" s="91" t="s">
        <v>52</v>
      </c>
      <c r="L893" s="91" t="s">
        <v>53</v>
      </c>
      <c r="M893" s="92">
        <v>12440</v>
      </c>
      <c r="N893" s="92">
        <v>29058</v>
      </c>
      <c r="O893" s="93">
        <v>0.42810929864409114</v>
      </c>
      <c r="P893" s="101">
        <f t="shared" si="143"/>
        <v>12440</v>
      </c>
      <c r="Q893" s="102">
        <f t="shared" si="144"/>
        <v>1.0104835414085089E-3</v>
      </c>
      <c r="R893" s="103">
        <f t="shared" si="145"/>
        <v>7.3227582223221396E-4</v>
      </c>
      <c r="S893" s="104">
        <f t="shared" si="146"/>
        <v>489685.38</v>
      </c>
      <c r="T893" s="105">
        <f t="shared" si="147"/>
        <v>117023.53</v>
      </c>
      <c r="U893" s="105">
        <f t="shared" si="148"/>
        <v>175535.3</v>
      </c>
      <c r="V893" s="105">
        <f t="shared" si="149"/>
        <v>177845.1</v>
      </c>
      <c r="W893" s="106">
        <f t="shared" si="150"/>
        <v>960089.30999999994</v>
      </c>
      <c r="X893" s="96"/>
      <c r="Y893" s="107">
        <f t="shared" si="151"/>
        <v>240391</v>
      </c>
      <c r="Z893" s="107">
        <f t="shared" si="152"/>
        <v>240391</v>
      </c>
      <c r="AA893" s="107">
        <f t="shared" si="153"/>
        <v>480782</v>
      </c>
    </row>
    <row r="894" spans="1:27" s="18" customFormat="1" ht="26.1" customHeight="1" x14ac:dyDescent="0.2">
      <c r="A894" s="90">
        <v>105988</v>
      </c>
      <c r="B894" s="90" t="s">
        <v>1423</v>
      </c>
      <c r="C894" s="90" t="s">
        <v>86</v>
      </c>
      <c r="D894" s="90" t="s">
        <v>26</v>
      </c>
      <c r="E894" s="90" t="s">
        <v>271</v>
      </c>
      <c r="F894" s="100" t="s">
        <v>37</v>
      </c>
      <c r="G894" s="100">
        <v>676369</v>
      </c>
      <c r="H894" s="100">
        <v>1760036669</v>
      </c>
      <c r="I894" s="91" t="s">
        <v>18</v>
      </c>
      <c r="J894" s="90">
        <v>1030664</v>
      </c>
      <c r="K894" s="91" t="s">
        <v>52</v>
      </c>
      <c r="L894" s="91" t="s">
        <v>53</v>
      </c>
      <c r="M894" s="92">
        <v>9954</v>
      </c>
      <c r="N894" s="92">
        <v>27948</v>
      </c>
      <c r="O894" s="93">
        <v>0.35616144267926148</v>
      </c>
      <c r="P894" s="101">
        <f t="shared" si="143"/>
        <v>9954</v>
      </c>
      <c r="Q894" s="102">
        <f t="shared" si="144"/>
        <v>8.0854929028780517E-4</v>
      </c>
      <c r="R894" s="103">
        <f t="shared" si="145"/>
        <v>5.8593838701764128E-4</v>
      </c>
      <c r="S894" s="104">
        <f t="shared" si="146"/>
        <v>391827.03</v>
      </c>
      <c r="T894" s="105">
        <f t="shared" si="147"/>
        <v>93637.64</v>
      </c>
      <c r="U894" s="105">
        <f t="shared" si="148"/>
        <v>140456.46</v>
      </c>
      <c r="V894" s="105">
        <f t="shared" si="149"/>
        <v>142304.68</v>
      </c>
      <c r="W894" s="106">
        <f t="shared" si="150"/>
        <v>768225.81</v>
      </c>
      <c r="X894" s="96"/>
      <c r="Y894" s="107">
        <f t="shared" si="151"/>
        <v>192351.45</v>
      </c>
      <c r="Z894" s="107">
        <f t="shared" si="152"/>
        <v>192351.45</v>
      </c>
      <c r="AA894" s="107">
        <f t="shared" si="153"/>
        <v>384702.9</v>
      </c>
    </row>
    <row r="895" spans="1:27" s="18" customFormat="1" ht="26.1" customHeight="1" x14ac:dyDescent="0.2">
      <c r="A895" s="90">
        <v>105994</v>
      </c>
      <c r="B895" s="90" t="s">
        <v>1424</v>
      </c>
      <c r="C895" s="90" t="s">
        <v>55</v>
      </c>
      <c r="D895" s="90" t="s">
        <v>26</v>
      </c>
      <c r="E895" s="90" t="s">
        <v>47</v>
      </c>
      <c r="F895" s="100" t="s">
        <v>47</v>
      </c>
      <c r="G895" s="100">
        <v>676373</v>
      </c>
      <c r="H895" s="100">
        <v>1720408073</v>
      </c>
      <c r="I895" s="91" t="s">
        <v>18</v>
      </c>
      <c r="J895" s="90">
        <v>1030348</v>
      </c>
      <c r="K895" s="91" t="s">
        <v>52</v>
      </c>
      <c r="L895" s="91" t="s">
        <v>53</v>
      </c>
      <c r="M895" s="92">
        <v>19772</v>
      </c>
      <c r="N895" s="92">
        <v>31761</v>
      </c>
      <c r="O895" s="93">
        <v>0.62252447970781777</v>
      </c>
      <c r="P895" s="101">
        <f t="shared" si="143"/>
        <v>19772</v>
      </c>
      <c r="Q895" s="102">
        <f t="shared" si="144"/>
        <v>1.606051493627736E-3</v>
      </c>
      <c r="R895" s="103">
        <f t="shared" si="145"/>
        <v>1.1638711862681137E-3</v>
      </c>
      <c r="S895" s="104">
        <f t="shared" si="146"/>
        <v>778300.58</v>
      </c>
      <c r="T895" s="105">
        <f t="shared" si="147"/>
        <v>185995.93</v>
      </c>
      <c r="U895" s="105">
        <f t="shared" si="148"/>
        <v>278993.89</v>
      </c>
      <c r="V895" s="105">
        <f t="shared" si="149"/>
        <v>282665.06</v>
      </c>
      <c r="W895" s="106">
        <f t="shared" si="150"/>
        <v>1525955.46</v>
      </c>
      <c r="X895" s="96"/>
      <c r="Y895" s="107">
        <f t="shared" si="151"/>
        <v>382074.83</v>
      </c>
      <c r="Z895" s="107">
        <f t="shared" si="152"/>
        <v>382074.83</v>
      </c>
      <c r="AA895" s="107">
        <f t="shared" si="153"/>
        <v>764149.66</v>
      </c>
    </row>
    <row r="896" spans="1:27" s="18" customFormat="1" ht="26.1" customHeight="1" x14ac:dyDescent="0.2">
      <c r="A896" s="90">
        <v>106046</v>
      </c>
      <c r="B896" s="90" t="s">
        <v>1425</v>
      </c>
      <c r="C896" s="90" t="s">
        <v>1426</v>
      </c>
      <c r="D896" s="90" t="s">
        <v>19</v>
      </c>
      <c r="E896" s="90" t="s">
        <v>1099</v>
      </c>
      <c r="F896" s="100" t="s">
        <v>1545</v>
      </c>
      <c r="G896" s="100">
        <v>676380</v>
      </c>
      <c r="H896" s="100">
        <v>1437567096</v>
      </c>
      <c r="I896" s="91" t="s">
        <v>18</v>
      </c>
      <c r="J896" s="90">
        <v>1026211</v>
      </c>
      <c r="K896" s="91" t="s">
        <v>24</v>
      </c>
      <c r="L896" s="91" t="s">
        <v>25</v>
      </c>
      <c r="M896" s="92">
        <v>18245</v>
      </c>
      <c r="N896" s="92">
        <v>26463</v>
      </c>
      <c r="O896" s="93">
        <v>0.68945319880587996</v>
      </c>
      <c r="P896" s="101">
        <f t="shared" si="143"/>
        <v>18245</v>
      </c>
      <c r="Q896" s="102">
        <f t="shared" si="144"/>
        <v>0</v>
      </c>
      <c r="R896" s="103">
        <f t="shared" si="145"/>
        <v>1.0739849177352689E-3</v>
      </c>
      <c r="S896" s="104">
        <f t="shared" si="146"/>
        <v>0</v>
      </c>
      <c r="T896" s="105">
        <f t="shared" si="147"/>
        <v>171631.38</v>
      </c>
      <c r="U896" s="105">
        <f t="shared" si="148"/>
        <v>257447.07</v>
      </c>
      <c r="V896" s="105">
        <f t="shared" si="149"/>
        <v>0</v>
      </c>
      <c r="W896" s="106">
        <f t="shared" si="150"/>
        <v>429078.45</v>
      </c>
      <c r="X896" s="96"/>
      <c r="Y896" s="107">
        <f t="shared" si="151"/>
        <v>0</v>
      </c>
      <c r="Z896" s="107">
        <f t="shared" si="152"/>
        <v>0</v>
      </c>
      <c r="AA896" s="107">
        <f t="shared" si="153"/>
        <v>0</v>
      </c>
    </row>
    <row r="897" spans="1:27" s="18" customFormat="1" ht="26.1" customHeight="1" x14ac:dyDescent="0.2">
      <c r="A897" s="90">
        <v>106050</v>
      </c>
      <c r="B897" s="90" t="s">
        <v>1427</v>
      </c>
      <c r="C897" s="90" t="s">
        <v>101</v>
      </c>
      <c r="D897" s="90" t="s">
        <v>26</v>
      </c>
      <c r="E897" s="90" t="s">
        <v>81</v>
      </c>
      <c r="F897" s="100" t="s">
        <v>1545</v>
      </c>
      <c r="G897" s="100">
        <v>676376</v>
      </c>
      <c r="H897" s="100">
        <v>1215342316</v>
      </c>
      <c r="I897" s="91" t="s">
        <v>18</v>
      </c>
      <c r="J897" s="90">
        <v>1026076</v>
      </c>
      <c r="K897" s="91" t="s">
        <v>16</v>
      </c>
      <c r="L897" s="91" t="s">
        <v>17</v>
      </c>
      <c r="M897" s="92">
        <v>16426</v>
      </c>
      <c r="N897" s="92">
        <v>28444</v>
      </c>
      <c r="O897" s="93">
        <v>0.57748558571227671</v>
      </c>
      <c r="P897" s="101">
        <f t="shared" si="143"/>
        <v>16426</v>
      </c>
      <c r="Q897" s="102">
        <f t="shared" si="144"/>
        <v>1.3342606632778268E-3</v>
      </c>
      <c r="R897" s="103">
        <f t="shared" si="145"/>
        <v>9.6691018134938481E-4</v>
      </c>
      <c r="S897" s="104">
        <f t="shared" si="146"/>
        <v>646589.39</v>
      </c>
      <c r="T897" s="105">
        <f t="shared" si="147"/>
        <v>154519.98000000001</v>
      </c>
      <c r="U897" s="105">
        <f t="shared" si="148"/>
        <v>231779.97</v>
      </c>
      <c r="V897" s="105">
        <f t="shared" si="149"/>
        <v>234829.88</v>
      </c>
      <c r="W897" s="106">
        <f t="shared" si="150"/>
        <v>1267719.22</v>
      </c>
      <c r="X897" s="96"/>
      <c r="Y897" s="107">
        <f t="shared" si="151"/>
        <v>317416.61</v>
      </c>
      <c r="Z897" s="107">
        <f t="shared" si="152"/>
        <v>317416.61</v>
      </c>
      <c r="AA897" s="107">
        <f t="shared" si="153"/>
        <v>634833.22</v>
      </c>
    </row>
    <row r="898" spans="1:27" s="18" customFormat="1" ht="26.1" customHeight="1" x14ac:dyDescent="0.2">
      <c r="A898" s="90">
        <v>106081</v>
      </c>
      <c r="B898" s="90" t="s">
        <v>1428</v>
      </c>
      <c r="C898" s="90" t="s">
        <v>32</v>
      </c>
      <c r="D898" s="90" t="s">
        <v>26</v>
      </c>
      <c r="E898" s="90" t="s">
        <v>20</v>
      </c>
      <c r="F898" s="100" t="s">
        <v>20</v>
      </c>
      <c r="G898" s="100">
        <v>676378</v>
      </c>
      <c r="H898" s="100">
        <v>1538557343</v>
      </c>
      <c r="I898" s="91" t="s">
        <v>18</v>
      </c>
      <c r="J898" s="90">
        <v>1029298</v>
      </c>
      <c r="K898" s="91" t="s">
        <v>34</v>
      </c>
      <c r="L898" s="91" t="s">
        <v>35</v>
      </c>
      <c r="M898" s="92">
        <v>9526</v>
      </c>
      <c r="N898" s="92">
        <v>28285</v>
      </c>
      <c r="O898" s="93">
        <v>0.33678628248188086</v>
      </c>
      <c r="P898" s="101">
        <f t="shared" si="143"/>
        <v>9526</v>
      </c>
      <c r="Q898" s="102">
        <f t="shared" si="144"/>
        <v>7.7378345783420057E-4</v>
      </c>
      <c r="R898" s="103">
        <f t="shared" si="145"/>
        <v>5.6074433139743332E-4</v>
      </c>
      <c r="S898" s="104">
        <f t="shared" si="146"/>
        <v>374979.33</v>
      </c>
      <c r="T898" s="105">
        <f t="shared" si="147"/>
        <v>89611.43</v>
      </c>
      <c r="U898" s="105">
        <f t="shared" si="148"/>
        <v>134417.15</v>
      </c>
      <c r="V898" s="105">
        <f t="shared" si="149"/>
        <v>136185.89000000001</v>
      </c>
      <c r="W898" s="106">
        <f t="shared" si="150"/>
        <v>735193.8</v>
      </c>
      <c r="X898" s="96"/>
      <c r="Y898" s="107">
        <f t="shared" si="151"/>
        <v>184080.76</v>
      </c>
      <c r="Z898" s="107">
        <f t="shared" si="152"/>
        <v>184080.76</v>
      </c>
      <c r="AA898" s="107">
        <f t="shared" si="153"/>
        <v>368161.52</v>
      </c>
    </row>
    <row r="899" spans="1:27" s="18" customFormat="1" ht="26.1" customHeight="1" x14ac:dyDescent="0.2">
      <c r="A899" s="90">
        <v>106083</v>
      </c>
      <c r="B899" s="90" t="s">
        <v>1429</v>
      </c>
      <c r="C899" s="90" t="s">
        <v>485</v>
      </c>
      <c r="D899" s="90" t="s">
        <v>26</v>
      </c>
      <c r="E899" s="90" t="s">
        <v>158</v>
      </c>
      <c r="F899" s="100" t="s">
        <v>21</v>
      </c>
      <c r="G899" s="100">
        <v>676374</v>
      </c>
      <c r="H899" s="100">
        <v>1770984569</v>
      </c>
      <c r="I899" s="91" t="s">
        <v>18</v>
      </c>
      <c r="J899" s="90">
        <v>1026204</v>
      </c>
      <c r="K899" s="91" t="s">
        <v>16</v>
      </c>
      <c r="L899" s="91" t="s">
        <v>17</v>
      </c>
      <c r="M899" s="92">
        <v>19049</v>
      </c>
      <c r="N899" s="92">
        <v>35751</v>
      </c>
      <c r="O899" s="93">
        <v>0.53282425666414923</v>
      </c>
      <c r="P899" s="101">
        <f t="shared" si="143"/>
        <v>19049</v>
      </c>
      <c r="Q899" s="102">
        <f t="shared" si="144"/>
        <v>1.5473232299269039E-3</v>
      </c>
      <c r="R899" s="103">
        <f t="shared" si="145"/>
        <v>1.1213120689470616E-3</v>
      </c>
      <c r="S899" s="104">
        <f t="shared" si="146"/>
        <v>749840.57</v>
      </c>
      <c r="T899" s="105">
        <f t="shared" si="147"/>
        <v>179194.64</v>
      </c>
      <c r="U899" s="105">
        <f t="shared" si="148"/>
        <v>268791.96000000002</v>
      </c>
      <c r="V899" s="105">
        <f t="shared" si="149"/>
        <v>272328.89</v>
      </c>
      <c r="W899" s="106">
        <f t="shared" si="150"/>
        <v>1470156.06</v>
      </c>
      <c r="X899" s="96"/>
      <c r="Y899" s="107">
        <f t="shared" si="151"/>
        <v>368103.55</v>
      </c>
      <c r="Z899" s="107">
        <f t="shared" si="152"/>
        <v>368103.55</v>
      </c>
      <c r="AA899" s="107">
        <f t="shared" si="153"/>
        <v>736207.1</v>
      </c>
    </row>
    <row r="900" spans="1:27" s="18" customFormat="1" ht="26.1" customHeight="1" x14ac:dyDescent="0.2">
      <c r="A900" s="90">
        <v>106098</v>
      </c>
      <c r="B900" s="90" t="s">
        <v>1430</v>
      </c>
      <c r="C900" s="90" t="s">
        <v>485</v>
      </c>
      <c r="D900" s="90" t="s">
        <v>26</v>
      </c>
      <c r="E900" s="90" t="s">
        <v>29</v>
      </c>
      <c r="F900" s="100" t="s">
        <v>29</v>
      </c>
      <c r="G900" s="100">
        <v>676381</v>
      </c>
      <c r="H900" s="100">
        <v>1194198366</v>
      </c>
      <c r="I900" s="91" t="s">
        <v>18</v>
      </c>
      <c r="J900" s="90">
        <v>1027296</v>
      </c>
      <c r="K900" s="91" t="s">
        <v>389</v>
      </c>
      <c r="L900" s="91" t="s">
        <v>17</v>
      </c>
      <c r="M900" s="92">
        <v>6057</v>
      </c>
      <c r="N900" s="92">
        <v>9259</v>
      </c>
      <c r="O900" s="93">
        <v>0.65417431688087269</v>
      </c>
      <c r="P900" s="101">
        <f t="shared" si="143"/>
        <v>18271.115702479339</v>
      </c>
      <c r="Q900" s="102">
        <f t="shared" si="144"/>
        <v>1.4841367926467794E-3</v>
      </c>
      <c r="R900" s="103">
        <f t="shared" si="145"/>
        <v>1.0755222085315895E-3</v>
      </c>
      <c r="S900" s="104">
        <f t="shared" si="146"/>
        <v>719220.11</v>
      </c>
      <c r="T900" s="105">
        <f t="shared" si="147"/>
        <v>171877.05</v>
      </c>
      <c r="U900" s="105">
        <f t="shared" si="148"/>
        <v>257815.58</v>
      </c>
      <c r="V900" s="105">
        <f t="shared" si="149"/>
        <v>261208.08</v>
      </c>
      <c r="W900" s="106">
        <f t="shared" si="150"/>
        <v>1410120.82</v>
      </c>
      <c r="X900" s="96"/>
      <c r="Y900" s="107">
        <f t="shared" si="151"/>
        <v>353071.69</v>
      </c>
      <c r="Z900" s="107">
        <f t="shared" si="152"/>
        <v>353071.69</v>
      </c>
      <c r="AA900" s="107">
        <f t="shared" si="153"/>
        <v>706143.38</v>
      </c>
    </row>
    <row r="901" spans="1:27" s="18" customFormat="1" ht="26.1" customHeight="1" x14ac:dyDescent="0.2">
      <c r="A901" s="90">
        <v>106109</v>
      </c>
      <c r="B901" s="90" t="s">
        <v>1431</v>
      </c>
      <c r="C901" s="90" t="s">
        <v>1432</v>
      </c>
      <c r="D901" s="90" t="s">
        <v>19</v>
      </c>
      <c r="E901" s="90" t="s">
        <v>532</v>
      </c>
      <c r="F901" s="100" t="s">
        <v>532</v>
      </c>
      <c r="G901" s="100">
        <v>676375</v>
      </c>
      <c r="H901" s="100">
        <v>1821586629</v>
      </c>
      <c r="I901" s="91" t="s">
        <v>18</v>
      </c>
      <c r="J901" s="90">
        <v>1029513</v>
      </c>
      <c r="K901" s="91" t="s">
        <v>24</v>
      </c>
      <c r="L901" s="91" t="s">
        <v>25</v>
      </c>
      <c r="M901" s="92">
        <v>26665</v>
      </c>
      <c r="N901" s="92">
        <v>33239</v>
      </c>
      <c r="O901" s="93">
        <v>0.80222028340202778</v>
      </c>
      <c r="P901" s="101">
        <f t="shared" si="143"/>
        <v>26665</v>
      </c>
      <c r="Q901" s="102">
        <f t="shared" si="144"/>
        <v>0</v>
      </c>
      <c r="R901" s="103">
        <f t="shared" si="145"/>
        <v>1.5696249839085199E-3</v>
      </c>
      <c r="S901" s="104">
        <f t="shared" si="146"/>
        <v>0</v>
      </c>
      <c r="T901" s="105">
        <f t="shared" si="147"/>
        <v>250838.63</v>
      </c>
      <c r="U901" s="105">
        <f t="shared" si="148"/>
        <v>376257.94</v>
      </c>
      <c r="V901" s="105">
        <f t="shared" si="149"/>
        <v>0</v>
      </c>
      <c r="W901" s="106">
        <f t="shared" si="150"/>
        <v>627096.57000000007</v>
      </c>
      <c r="X901" s="96"/>
      <c r="Y901" s="107">
        <f t="shared" si="151"/>
        <v>0</v>
      </c>
      <c r="Z901" s="107">
        <f t="shared" si="152"/>
        <v>0</v>
      </c>
      <c r="AA901" s="107">
        <f t="shared" si="153"/>
        <v>0</v>
      </c>
    </row>
    <row r="902" spans="1:27" s="18" customFormat="1" ht="26.1" customHeight="1" x14ac:dyDescent="0.2">
      <c r="A902" s="90">
        <v>106146</v>
      </c>
      <c r="B902" s="90" t="s">
        <v>1433</v>
      </c>
      <c r="C902" s="90" t="s">
        <v>83</v>
      </c>
      <c r="D902" s="90" t="s">
        <v>26</v>
      </c>
      <c r="E902" s="90" t="s">
        <v>90</v>
      </c>
      <c r="F902" s="100" t="s">
        <v>47</v>
      </c>
      <c r="G902" s="100">
        <v>676382</v>
      </c>
      <c r="H902" s="100">
        <v>1952708620</v>
      </c>
      <c r="I902" s="91" t="s">
        <v>18</v>
      </c>
      <c r="J902" s="90">
        <v>1030454</v>
      </c>
      <c r="K902" s="91" t="s">
        <v>52</v>
      </c>
      <c r="L902" s="91" t="s">
        <v>53</v>
      </c>
      <c r="M902" s="92">
        <v>21197</v>
      </c>
      <c r="N902" s="92">
        <v>31811</v>
      </c>
      <c r="O902" s="93">
        <v>0.66634183144195402</v>
      </c>
      <c r="P902" s="101">
        <f t="shared" si="143"/>
        <v>21197</v>
      </c>
      <c r="Q902" s="102">
        <f t="shared" si="144"/>
        <v>1.7218022208389198E-3</v>
      </c>
      <c r="R902" s="103">
        <f t="shared" si="145"/>
        <v>1.2477532639755819E-3</v>
      </c>
      <c r="S902" s="104">
        <f t="shared" si="146"/>
        <v>834393.97</v>
      </c>
      <c r="T902" s="105">
        <f t="shared" si="147"/>
        <v>199400.95</v>
      </c>
      <c r="U902" s="105">
        <f t="shared" si="148"/>
        <v>299101.43</v>
      </c>
      <c r="V902" s="105">
        <f t="shared" si="149"/>
        <v>303037.19</v>
      </c>
      <c r="W902" s="106">
        <f t="shared" si="150"/>
        <v>1635933.5399999998</v>
      </c>
      <c r="X902" s="96"/>
      <c r="Y902" s="107">
        <f t="shared" si="151"/>
        <v>409611.58</v>
      </c>
      <c r="Z902" s="107">
        <f t="shared" si="152"/>
        <v>409611.58</v>
      </c>
      <c r="AA902" s="107">
        <f t="shared" si="153"/>
        <v>819223.16</v>
      </c>
    </row>
    <row r="903" spans="1:27" s="18" customFormat="1" ht="26.1" customHeight="1" x14ac:dyDescent="0.2">
      <c r="A903" s="90">
        <v>106194</v>
      </c>
      <c r="B903" s="90" t="s">
        <v>1434</v>
      </c>
      <c r="C903" s="90" t="s">
        <v>1435</v>
      </c>
      <c r="D903" s="90" t="s">
        <v>19</v>
      </c>
      <c r="E903" s="90" t="s">
        <v>969</v>
      </c>
      <c r="F903" s="100" t="s">
        <v>1546</v>
      </c>
      <c r="G903" s="100">
        <v>676385</v>
      </c>
      <c r="H903" s="100">
        <v>1871996363</v>
      </c>
      <c r="I903" s="91" t="s">
        <v>18</v>
      </c>
      <c r="J903" s="90">
        <v>1026802</v>
      </c>
      <c r="K903" s="91" t="s">
        <v>24</v>
      </c>
      <c r="L903" s="91" t="s">
        <v>25</v>
      </c>
      <c r="M903" s="92">
        <v>17231</v>
      </c>
      <c r="N903" s="92">
        <v>25638</v>
      </c>
      <c r="O903" s="93">
        <v>0.6720883064201576</v>
      </c>
      <c r="P903" s="101">
        <f t="shared" si="143"/>
        <v>17231</v>
      </c>
      <c r="Q903" s="102">
        <f t="shared" si="144"/>
        <v>0</v>
      </c>
      <c r="R903" s="103">
        <f t="shared" si="145"/>
        <v>1.0142961971771126E-3</v>
      </c>
      <c r="S903" s="104">
        <f t="shared" si="146"/>
        <v>0</v>
      </c>
      <c r="T903" s="105">
        <f t="shared" si="147"/>
        <v>162092.65</v>
      </c>
      <c r="U903" s="105">
        <f t="shared" si="148"/>
        <v>243138.97</v>
      </c>
      <c r="V903" s="105">
        <f t="shared" si="149"/>
        <v>0</v>
      </c>
      <c r="W903" s="106">
        <f t="shared" si="150"/>
        <v>405231.62</v>
      </c>
      <c r="X903" s="96"/>
      <c r="Y903" s="107">
        <f t="shared" si="151"/>
        <v>0</v>
      </c>
      <c r="Z903" s="107">
        <f t="shared" si="152"/>
        <v>0</v>
      </c>
      <c r="AA903" s="107">
        <f t="shared" si="153"/>
        <v>0</v>
      </c>
    </row>
    <row r="904" spans="1:27" s="18" customFormat="1" ht="26.1" customHeight="1" x14ac:dyDescent="0.2">
      <c r="A904" s="90">
        <v>106222</v>
      </c>
      <c r="B904" s="90" t="s">
        <v>1436</v>
      </c>
      <c r="C904" s="90" t="s">
        <v>92</v>
      </c>
      <c r="D904" s="90" t="s">
        <v>26</v>
      </c>
      <c r="E904" s="90" t="s">
        <v>93</v>
      </c>
      <c r="F904" s="100" t="s">
        <v>20</v>
      </c>
      <c r="G904" s="100">
        <v>676392</v>
      </c>
      <c r="H904" s="100">
        <v>1376903575</v>
      </c>
      <c r="I904" s="91" t="s">
        <v>18</v>
      </c>
      <c r="J904" s="90">
        <v>1030468</v>
      </c>
      <c r="K904" s="91" t="s">
        <v>52</v>
      </c>
      <c r="L904" s="91" t="s">
        <v>53</v>
      </c>
      <c r="M904" s="92">
        <v>16592</v>
      </c>
      <c r="N904" s="92">
        <v>34834</v>
      </c>
      <c r="O904" s="93">
        <v>0.47631624275133488</v>
      </c>
      <c r="P904" s="101">
        <f t="shared" ref="P904:P939" si="154">IFERROR((M904/(L904-K904)*365),0)</f>
        <v>16592</v>
      </c>
      <c r="Q904" s="102">
        <f t="shared" ref="Q904:Q939" si="155">IF(D904="NSGO",P904/Q$4,0)</f>
        <v>1.3477446076406736E-3</v>
      </c>
      <c r="R904" s="103">
        <f t="shared" ref="R904:R939" si="156">P904/R$4</f>
        <v>9.766817075946056E-4</v>
      </c>
      <c r="S904" s="104">
        <f t="shared" ref="S904:S939" si="157">IF(Q904&gt;0,ROUND($S$4*Q904,2),0)</f>
        <v>653123.78</v>
      </c>
      <c r="T904" s="105">
        <f t="shared" ref="T904:T939" si="158">IF(R904&gt;0,ROUND($T$4*R904,2),0)</f>
        <v>156081.54999999999</v>
      </c>
      <c r="U904" s="105">
        <f t="shared" ref="U904:U939" si="159">IF(R904&gt;0,ROUND($U$4*R904,2),0)</f>
        <v>234122.33</v>
      </c>
      <c r="V904" s="105">
        <f t="shared" ref="V904:V939" si="160">IF(Q904&gt;0,ROUND($V$4*Q904,2),0)</f>
        <v>237203.05</v>
      </c>
      <c r="W904" s="106">
        <f t="shared" ref="W904:W939" si="161">S904+T904+U904+V904</f>
        <v>1280530.71</v>
      </c>
      <c r="X904" s="96"/>
      <c r="Y904" s="107">
        <f t="shared" ref="Y904:Y957" si="162">IF($D904="NSGO",ROUND($Q904*$Y$4,2),0)</f>
        <v>320624.40000000002</v>
      </c>
      <c r="Z904" s="107">
        <f t="shared" ref="Z904:Z957" si="163">IF($D904="NSGO",ROUND($Q904*$Z$4,2),0)</f>
        <v>320624.40000000002</v>
      </c>
      <c r="AA904" s="107">
        <f t="shared" ref="AA904:AA939" si="164">SUM(Y904:Z904)</f>
        <v>641248.80000000005</v>
      </c>
    </row>
    <row r="905" spans="1:27" s="18" customFormat="1" ht="26.1" customHeight="1" x14ac:dyDescent="0.2">
      <c r="A905" s="90">
        <v>106267</v>
      </c>
      <c r="B905" s="90" t="s">
        <v>1437</v>
      </c>
      <c r="C905" s="90" t="s">
        <v>51</v>
      </c>
      <c r="D905" s="90" t="s">
        <v>26</v>
      </c>
      <c r="E905" s="90" t="s">
        <v>63</v>
      </c>
      <c r="F905" s="100" t="s">
        <v>63</v>
      </c>
      <c r="G905" s="100">
        <v>676391</v>
      </c>
      <c r="H905" s="100">
        <v>1932596343</v>
      </c>
      <c r="I905" s="91" t="s">
        <v>18</v>
      </c>
      <c r="J905" s="90">
        <v>1027469</v>
      </c>
      <c r="K905" s="91" t="s">
        <v>52</v>
      </c>
      <c r="L905" s="91" t="s">
        <v>53</v>
      </c>
      <c r="M905" s="92">
        <v>23857</v>
      </c>
      <c r="N905" s="92">
        <v>38802</v>
      </c>
      <c r="O905" s="93">
        <v>0.61483944126591417</v>
      </c>
      <c r="P905" s="101">
        <f t="shared" si="154"/>
        <v>23857</v>
      </c>
      <c r="Q905" s="102">
        <f t="shared" si="155"/>
        <v>1.9378702449664627E-3</v>
      </c>
      <c r="R905" s="103">
        <f t="shared" si="156"/>
        <v>1.4043331423628561E-3</v>
      </c>
      <c r="S905" s="104">
        <f t="shared" si="157"/>
        <v>939101.61</v>
      </c>
      <c r="T905" s="105">
        <f t="shared" si="158"/>
        <v>224423.67</v>
      </c>
      <c r="U905" s="105">
        <f t="shared" si="159"/>
        <v>336635.51</v>
      </c>
      <c r="V905" s="105">
        <f t="shared" si="160"/>
        <v>341065.16</v>
      </c>
      <c r="W905" s="106">
        <f t="shared" si="161"/>
        <v>1841225.95</v>
      </c>
      <c r="X905" s="96"/>
      <c r="Y905" s="107">
        <f t="shared" si="162"/>
        <v>461013.52</v>
      </c>
      <c r="Z905" s="107">
        <f t="shared" si="163"/>
        <v>461013.52</v>
      </c>
      <c r="AA905" s="107">
        <f t="shared" si="164"/>
        <v>922027.04</v>
      </c>
    </row>
    <row r="906" spans="1:27" s="18" customFormat="1" ht="26.1" customHeight="1" x14ac:dyDescent="0.2">
      <c r="A906" s="90">
        <v>106305</v>
      </c>
      <c r="B906" s="90" t="s">
        <v>1438</v>
      </c>
      <c r="C906" s="90" t="s">
        <v>23</v>
      </c>
      <c r="D906" s="90" t="s">
        <v>26</v>
      </c>
      <c r="E906" s="90" t="s">
        <v>508</v>
      </c>
      <c r="F906" s="100" t="s">
        <v>21</v>
      </c>
      <c r="G906" s="100">
        <v>676390</v>
      </c>
      <c r="H906" s="100">
        <v>1962882472</v>
      </c>
      <c r="I906" s="91" t="s">
        <v>18</v>
      </c>
      <c r="J906" s="90">
        <v>1026065</v>
      </c>
      <c r="K906" s="91" t="s">
        <v>24</v>
      </c>
      <c r="L906" s="91" t="s">
        <v>25</v>
      </c>
      <c r="M906" s="92">
        <v>7516</v>
      </c>
      <c r="N906" s="92">
        <v>13804</v>
      </c>
      <c r="O906" s="93">
        <v>0.54447986090988121</v>
      </c>
      <c r="P906" s="101">
        <f t="shared" si="154"/>
        <v>7516</v>
      </c>
      <c r="Q906" s="102">
        <f t="shared" si="155"/>
        <v>6.105140110310573E-4</v>
      </c>
      <c r="R906" s="103">
        <f t="shared" si="156"/>
        <v>4.4242645336795179E-4</v>
      </c>
      <c r="S906" s="104">
        <f t="shared" si="157"/>
        <v>295858.14</v>
      </c>
      <c r="T906" s="105">
        <f t="shared" si="158"/>
        <v>70703.289999999994</v>
      </c>
      <c r="U906" s="105">
        <f t="shared" si="159"/>
        <v>106054.93</v>
      </c>
      <c r="V906" s="105">
        <f t="shared" si="160"/>
        <v>107450.47</v>
      </c>
      <c r="W906" s="106">
        <f t="shared" si="161"/>
        <v>580066.82999999996</v>
      </c>
      <c r="X906" s="96"/>
      <c r="Y906" s="107">
        <f t="shared" si="162"/>
        <v>145239.45000000001</v>
      </c>
      <c r="Z906" s="107">
        <f t="shared" si="163"/>
        <v>145239.45000000001</v>
      </c>
      <c r="AA906" s="107">
        <f t="shared" si="164"/>
        <v>290478.90000000002</v>
      </c>
    </row>
    <row r="907" spans="1:27" s="18" customFormat="1" ht="26.1" customHeight="1" x14ac:dyDescent="0.2">
      <c r="A907" s="90">
        <v>106362</v>
      </c>
      <c r="B907" s="90" t="s">
        <v>1439</v>
      </c>
      <c r="C907" s="90" t="s">
        <v>284</v>
      </c>
      <c r="D907" s="90" t="s">
        <v>26</v>
      </c>
      <c r="E907" s="90" t="s">
        <v>532</v>
      </c>
      <c r="F907" s="100" t="s">
        <v>532</v>
      </c>
      <c r="G907" s="100">
        <v>676393</v>
      </c>
      <c r="H907" s="100">
        <v>1932664372</v>
      </c>
      <c r="I907" s="91" t="s">
        <v>18</v>
      </c>
      <c r="J907" s="90">
        <v>1030252</v>
      </c>
      <c r="K907" s="91" t="s">
        <v>52</v>
      </c>
      <c r="L907" s="91" t="s">
        <v>53</v>
      </c>
      <c r="M907" s="92">
        <v>23558</v>
      </c>
      <c r="N907" s="92">
        <v>31005</v>
      </c>
      <c r="O907" s="93">
        <v>0.75981293339783906</v>
      </c>
      <c r="P907" s="101">
        <f t="shared" si="154"/>
        <v>23557.999999999996</v>
      </c>
      <c r="Q907" s="102">
        <f t="shared" si="155"/>
        <v>1.9135828993972386E-3</v>
      </c>
      <c r="R907" s="103">
        <f t="shared" si="156"/>
        <v>1.3867326221982713E-3</v>
      </c>
      <c r="S907" s="104">
        <f t="shared" si="157"/>
        <v>927331.83999999997</v>
      </c>
      <c r="T907" s="105">
        <f t="shared" si="158"/>
        <v>221610.97</v>
      </c>
      <c r="U907" s="105">
        <f t="shared" si="159"/>
        <v>332416.45</v>
      </c>
      <c r="V907" s="105">
        <f t="shared" si="160"/>
        <v>336790.59</v>
      </c>
      <c r="W907" s="106">
        <f t="shared" si="161"/>
        <v>1818149.85</v>
      </c>
      <c r="X907" s="96"/>
      <c r="Y907" s="107">
        <f t="shared" si="162"/>
        <v>455235.63</v>
      </c>
      <c r="Z907" s="107">
        <f t="shared" si="163"/>
        <v>455235.63</v>
      </c>
      <c r="AA907" s="107">
        <f t="shared" si="164"/>
        <v>910471.26</v>
      </c>
    </row>
    <row r="908" spans="1:27" s="18" customFormat="1" ht="26.1" customHeight="1" x14ac:dyDescent="0.2">
      <c r="A908" s="90">
        <v>106495</v>
      </c>
      <c r="B908" s="90" t="s">
        <v>1558</v>
      </c>
      <c r="C908" s="84" t="s">
        <v>788</v>
      </c>
      <c r="D908" s="84" t="s">
        <v>26</v>
      </c>
      <c r="E908" s="90" t="s">
        <v>37</v>
      </c>
      <c r="F908" s="100" t="s">
        <v>37</v>
      </c>
      <c r="G908" s="100">
        <v>676408</v>
      </c>
      <c r="H908" s="100">
        <v>1649932310</v>
      </c>
      <c r="I908" s="91" t="s">
        <v>18</v>
      </c>
      <c r="J908" s="90">
        <v>1027384</v>
      </c>
      <c r="K908" s="91" t="s">
        <v>16</v>
      </c>
      <c r="L908" s="91" t="s">
        <v>17</v>
      </c>
      <c r="M908" s="92">
        <v>8211</v>
      </c>
      <c r="N908" s="92">
        <v>15543</v>
      </c>
      <c r="O908" s="93">
        <v>0.52827639451843278</v>
      </c>
      <c r="P908" s="101">
        <f t="shared" si="154"/>
        <v>8211</v>
      </c>
      <c r="Q908" s="102">
        <f t="shared" si="155"/>
        <v>6.6696787447791529E-4</v>
      </c>
      <c r="R908" s="103">
        <f t="shared" si="156"/>
        <v>4.8333736144282226E-4</v>
      </c>
      <c r="S908" s="104">
        <f t="shared" si="157"/>
        <v>323215.96999999997</v>
      </c>
      <c r="T908" s="105">
        <f t="shared" si="158"/>
        <v>77241.179999999993</v>
      </c>
      <c r="U908" s="105">
        <f t="shared" si="159"/>
        <v>115861.77</v>
      </c>
      <c r="V908" s="105">
        <f t="shared" si="160"/>
        <v>117386.35</v>
      </c>
      <c r="W908" s="106">
        <f t="shared" si="161"/>
        <v>633705.27</v>
      </c>
      <c r="X908" s="96"/>
      <c r="Y908" s="107">
        <f t="shared" si="162"/>
        <v>158669.66</v>
      </c>
      <c r="Z908" s="107">
        <f t="shared" si="163"/>
        <v>158669.66</v>
      </c>
      <c r="AA908" s="107">
        <f t="shared" si="164"/>
        <v>317339.32</v>
      </c>
    </row>
    <row r="909" spans="1:27" s="18" customFormat="1" ht="26.1" customHeight="1" x14ac:dyDescent="0.2">
      <c r="A909" s="90">
        <v>106540</v>
      </c>
      <c r="B909" s="90" t="s">
        <v>1440</v>
      </c>
      <c r="C909" s="90" t="s">
        <v>32</v>
      </c>
      <c r="D909" s="90" t="s">
        <v>26</v>
      </c>
      <c r="E909" s="90" t="s">
        <v>40</v>
      </c>
      <c r="F909" s="100" t="s">
        <v>39</v>
      </c>
      <c r="G909" s="100">
        <v>676398</v>
      </c>
      <c r="H909" s="100">
        <v>1982192001</v>
      </c>
      <c r="I909" s="91" t="s">
        <v>18</v>
      </c>
      <c r="J909" s="90">
        <v>1030246</v>
      </c>
      <c r="K909" s="91" t="s">
        <v>34</v>
      </c>
      <c r="L909" s="91" t="s">
        <v>35</v>
      </c>
      <c r="M909" s="92">
        <v>25402</v>
      </c>
      <c r="N909" s="92">
        <v>38677</v>
      </c>
      <c r="O909" s="93">
        <v>0.65677275900405929</v>
      </c>
      <c r="P909" s="101">
        <f t="shared" si="154"/>
        <v>25402</v>
      </c>
      <c r="Q909" s="102">
        <f t="shared" si="155"/>
        <v>2.0633684018375354E-3</v>
      </c>
      <c r="R909" s="103">
        <f t="shared" si="156"/>
        <v>1.4952789739825323E-3</v>
      </c>
      <c r="S909" s="104">
        <f t="shared" si="157"/>
        <v>999918.64</v>
      </c>
      <c r="T909" s="105">
        <f t="shared" si="158"/>
        <v>238957.54</v>
      </c>
      <c r="U909" s="105">
        <f t="shared" si="159"/>
        <v>358436.31</v>
      </c>
      <c r="V909" s="105">
        <f t="shared" si="160"/>
        <v>363152.84</v>
      </c>
      <c r="W909" s="106">
        <f t="shared" si="161"/>
        <v>1960465.33</v>
      </c>
      <c r="X909" s="96"/>
      <c r="Y909" s="107">
        <f t="shared" si="162"/>
        <v>490869.15</v>
      </c>
      <c r="Z909" s="107">
        <f t="shared" si="163"/>
        <v>490869.15</v>
      </c>
      <c r="AA909" s="107">
        <f t="shared" si="164"/>
        <v>981738.3</v>
      </c>
    </row>
    <row r="910" spans="1:27" s="18" customFormat="1" ht="26.1" customHeight="1" x14ac:dyDescent="0.2">
      <c r="A910" s="90">
        <v>106546</v>
      </c>
      <c r="B910" s="90" t="s">
        <v>1441</v>
      </c>
      <c r="C910" s="90" t="s">
        <v>32</v>
      </c>
      <c r="D910" s="90" t="s">
        <v>26</v>
      </c>
      <c r="E910" s="90" t="s">
        <v>20</v>
      </c>
      <c r="F910" s="100" t="s">
        <v>20</v>
      </c>
      <c r="G910" s="100">
        <v>676402</v>
      </c>
      <c r="H910" s="100">
        <v>1427520220</v>
      </c>
      <c r="I910" s="90" t="s">
        <v>18</v>
      </c>
      <c r="J910" s="90">
        <v>1030470</v>
      </c>
      <c r="K910" s="91" t="s">
        <v>34</v>
      </c>
      <c r="L910" s="91" t="s">
        <v>35</v>
      </c>
      <c r="M910" s="92">
        <v>11487</v>
      </c>
      <c r="N910" s="92">
        <v>26868</v>
      </c>
      <c r="O910" s="93">
        <v>0.42753461366681555</v>
      </c>
      <c r="P910" s="101">
        <f t="shared" si="154"/>
        <v>11487</v>
      </c>
      <c r="Q910" s="102">
        <f t="shared" si="155"/>
        <v>9.3307270419288907E-4</v>
      </c>
      <c r="R910" s="103">
        <f t="shared" si="156"/>
        <v>6.7617784324609667E-4</v>
      </c>
      <c r="S910" s="104">
        <f t="shared" si="157"/>
        <v>452171.7</v>
      </c>
      <c r="T910" s="105">
        <f t="shared" si="158"/>
        <v>108058.63</v>
      </c>
      <c r="U910" s="105">
        <f t="shared" si="159"/>
        <v>162087.94</v>
      </c>
      <c r="V910" s="105">
        <f t="shared" si="160"/>
        <v>164220.79999999999</v>
      </c>
      <c r="W910" s="106">
        <f t="shared" si="161"/>
        <v>886539.07000000007</v>
      </c>
      <c r="X910" s="96"/>
      <c r="Y910" s="107">
        <f t="shared" si="162"/>
        <v>221975.2</v>
      </c>
      <c r="Z910" s="107">
        <f t="shared" si="163"/>
        <v>221975.2</v>
      </c>
      <c r="AA910" s="107">
        <f t="shared" si="164"/>
        <v>443950.4</v>
      </c>
    </row>
    <row r="911" spans="1:27" s="18" customFormat="1" ht="26.1" customHeight="1" x14ac:dyDescent="0.2">
      <c r="A911" s="90">
        <v>106549</v>
      </c>
      <c r="B911" s="90" t="s">
        <v>1442</v>
      </c>
      <c r="C911" s="90" t="s">
        <v>55</v>
      </c>
      <c r="D911" s="90" t="s">
        <v>26</v>
      </c>
      <c r="E911" s="90" t="s">
        <v>1443</v>
      </c>
      <c r="F911" s="100" t="s">
        <v>1546</v>
      </c>
      <c r="G911" s="100">
        <v>676399</v>
      </c>
      <c r="H911" s="100">
        <v>1487254462</v>
      </c>
      <c r="I911" s="90" t="s">
        <v>528</v>
      </c>
      <c r="J911" s="90">
        <v>106549</v>
      </c>
      <c r="K911" s="91">
        <v>43344</v>
      </c>
      <c r="L911" s="91">
        <v>43465</v>
      </c>
      <c r="M911" s="92">
        <v>3772</v>
      </c>
      <c r="N911" s="92">
        <v>6576</v>
      </c>
      <c r="O911" s="93">
        <v>0.57360097323600978</v>
      </c>
      <c r="P911" s="101">
        <f t="shared" si="154"/>
        <v>11378.347107438016</v>
      </c>
      <c r="Q911" s="102">
        <f t="shared" si="155"/>
        <v>9.2424698396296047E-4</v>
      </c>
      <c r="R911" s="103">
        <f t="shared" si="156"/>
        <v>6.6978203245520156E-4</v>
      </c>
      <c r="S911" s="104">
        <f t="shared" si="157"/>
        <v>447894.71</v>
      </c>
      <c r="T911" s="105">
        <f t="shared" si="158"/>
        <v>107036.53</v>
      </c>
      <c r="U911" s="105">
        <f t="shared" si="159"/>
        <v>160554.79</v>
      </c>
      <c r="V911" s="105">
        <f t="shared" si="160"/>
        <v>162667.47</v>
      </c>
      <c r="W911" s="106">
        <f t="shared" si="161"/>
        <v>878153.5</v>
      </c>
      <c r="X911" s="96"/>
      <c r="Y911" s="107">
        <f t="shared" si="162"/>
        <v>219875.58</v>
      </c>
      <c r="Z911" s="107">
        <f t="shared" si="163"/>
        <v>219875.58</v>
      </c>
      <c r="AA911" s="107">
        <f t="shared" si="164"/>
        <v>439751.16</v>
      </c>
    </row>
    <row r="912" spans="1:27" s="18" customFormat="1" ht="26.1" customHeight="1" x14ac:dyDescent="0.2">
      <c r="A912" s="90">
        <v>106566</v>
      </c>
      <c r="B912" s="90" t="s">
        <v>1444</v>
      </c>
      <c r="C912" s="90" t="s">
        <v>55</v>
      </c>
      <c r="D912" s="90" t="s">
        <v>26</v>
      </c>
      <c r="E912" s="90" t="s">
        <v>37</v>
      </c>
      <c r="F912" s="100" t="s">
        <v>37</v>
      </c>
      <c r="G912" s="100">
        <v>676405</v>
      </c>
      <c r="H912" s="100">
        <v>1447610977</v>
      </c>
      <c r="I912" s="90" t="s">
        <v>18</v>
      </c>
      <c r="J912" s="90">
        <v>1030419</v>
      </c>
      <c r="K912" s="91" t="s">
        <v>52</v>
      </c>
      <c r="L912" s="91" t="s">
        <v>53</v>
      </c>
      <c r="M912" s="92">
        <v>18777</v>
      </c>
      <c r="N912" s="92">
        <v>33858</v>
      </c>
      <c r="O912" s="93">
        <v>0.55458089668615984</v>
      </c>
      <c r="P912" s="101">
        <f t="shared" si="154"/>
        <v>18777</v>
      </c>
      <c r="Q912" s="102">
        <f t="shared" si="155"/>
        <v>1.5252290560311551E-3</v>
      </c>
      <c r="R912" s="103">
        <f t="shared" si="156"/>
        <v>1.1053008934127236E-3</v>
      </c>
      <c r="S912" s="104">
        <f t="shared" si="157"/>
        <v>739133.63</v>
      </c>
      <c r="T912" s="105">
        <f t="shared" si="158"/>
        <v>176635.93</v>
      </c>
      <c r="U912" s="105">
        <f t="shared" si="159"/>
        <v>264953.89</v>
      </c>
      <c r="V912" s="105">
        <f t="shared" si="160"/>
        <v>268440.31</v>
      </c>
      <c r="W912" s="106">
        <f t="shared" si="161"/>
        <v>1449163.7600000002</v>
      </c>
      <c r="X912" s="96"/>
      <c r="Y912" s="107">
        <f t="shared" si="162"/>
        <v>362847.42</v>
      </c>
      <c r="Z912" s="107">
        <f t="shared" si="163"/>
        <v>362847.42</v>
      </c>
      <c r="AA912" s="107">
        <f t="shared" si="164"/>
        <v>725694.84</v>
      </c>
    </row>
    <row r="913" spans="1:27" s="18" customFormat="1" ht="26.1" customHeight="1" x14ac:dyDescent="0.2">
      <c r="A913" s="90">
        <v>106614</v>
      </c>
      <c r="B913" s="90" t="s">
        <v>1445</v>
      </c>
      <c r="C913" s="90" t="s">
        <v>1446</v>
      </c>
      <c r="D913" s="90" t="s">
        <v>19</v>
      </c>
      <c r="E913" s="90" t="s">
        <v>21</v>
      </c>
      <c r="F913" s="100" t="s">
        <v>21</v>
      </c>
      <c r="G913" s="100">
        <v>676453</v>
      </c>
      <c r="H913" s="100">
        <v>1134580533</v>
      </c>
      <c r="I913" s="91" t="s">
        <v>18</v>
      </c>
      <c r="J913" s="90">
        <v>1029824</v>
      </c>
      <c r="K913" s="91" t="s">
        <v>16</v>
      </c>
      <c r="L913" s="91" t="s">
        <v>17</v>
      </c>
      <c r="M913" s="92">
        <v>10772</v>
      </c>
      <c r="N913" s="92">
        <v>14790</v>
      </c>
      <c r="O913" s="93">
        <v>0.72832995267072342</v>
      </c>
      <c r="P913" s="101">
        <f t="shared" si="154"/>
        <v>10772</v>
      </c>
      <c r="Q913" s="102">
        <f t="shared" si="155"/>
        <v>0</v>
      </c>
      <c r="R913" s="103">
        <f t="shared" si="156"/>
        <v>6.3408964285252491E-4</v>
      </c>
      <c r="S913" s="104">
        <f t="shared" si="157"/>
        <v>0</v>
      </c>
      <c r="T913" s="105">
        <f t="shared" si="158"/>
        <v>101332.6</v>
      </c>
      <c r="U913" s="105">
        <f t="shared" si="159"/>
        <v>151998.9</v>
      </c>
      <c r="V913" s="105">
        <f t="shared" si="160"/>
        <v>0</v>
      </c>
      <c r="W913" s="106">
        <f t="shared" si="161"/>
        <v>253331.5</v>
      </c>
      <c r="X913" s="96"/>
      <c r="Y913" s="107">
        <f t="shared" si="162"/>
        <v>0</v>
      </c>
      <c r="Z913" s="107">
        <f t="shared" si="163"/>
        <v>0</v>
      </c>
      <c r="AA913" s="107">
        <f t="shared" si="164"/>
        <v>0</v>
      </c>
    </row>
    <row r="914" spans="1:27" s="18" customFormat="1" ht="26.1" customHeight="1" x14ac:dyDescent="0.2">
      <c r="A914" s="90">
        <v>106645</v>
      </c>
      <c r="B914" s="90" t="s">
        <v>1447</v>
      </c>
      <c r="C914" s="90" t="s">
        <v>80</v>
      </c>
      <c r="D914" s="90" t="s">
        <v>26</v>
      </c>
      <c r="E914" s="90" t="s">
        <v>158</v>
      </c>
      <c r="F914" s="100" t="s">
        <v>21</v>
      </c>
      <c r="G914" s="100">
        <v>676421</v>
      </c>
      <c r="H914" s="100">
        <v>1407202021</v>
      </c>
      <c r="I914" s="91" t="s">
        <v>18</v>
      </c>
      <c r="J914" s="90">
        <v>1030413</v>
      </c>
      <c r="K914" s="91" t="s">
        <v>34</v>
      </c>
      <c r="L914" s="91" t="s">
        <v>35</v>
      </c>
      <c r="M914" s="92">
        <v>12139</v>
      </c>
      <c r="N914" s="92">
        <v>33099</v>
      </c>
      <c r="O914" s="93">
        <v>0.36674824012810053</v>
      </c>
      <c r="P914" s="101">
        <f t="shared" si="154"/>
        <v>12138.999999999998</v>
      </c>
      <c r="Q914" s="102">
        <f t="shared" si="155"/>
        <v>9.860337386782866E-4</v>
      </c>
      <c r="R914" s="103">
        <f t="shared" si="156"/>
        <v>7.1455757283575918E-4</v>
      </c>
      <c r="S914" s="104">
        <f t="shared" si="157"/>
        <v>477836.88</v>
      </c>
      <c r="T914" s="105">
        <f t="shared" si="158"/>
        <v>114192.02</v>
      </c>
      <c r="U914" s="105">
        <f t="shared" si="159"/>
        <v>171288.02</v>
      </c>
      <c r="V914" s="105">
        <f t="shared" si="160"/>
        <v>173541.94</v>
      </c>
      <c r="W914" s="106">
        <f t="shared" si="161"/>
        <v>936858.8600000001</v>
      </c>
      <c r="X914" s="96"/>
      <c r="Y914" s="107">
        <f t="shared" si="162"/>
        <v>234574.47</v>
      </c>
      <c r="Z914" s="107">
        <f t="shared" si="163"/>
        <v>234574.47</v>
      </c>
      <c r="AA914" s="107">
        <f t="shared" si="164"/>
        <v>469148.94</v>
      </c>
    </row>
    <row r="915" spans="1:27" s="18" customFormat="1" ht="26.1" customHeight="1" x14ac:dyDescent="0.2">
      <c r="A915" s="90">
        <v>106667</v>
      </c>
      <c r="B915" s="90" t="s">
        <v>1448</v>
      </c>
      <c r="C915" s="90" t="s">
        <v>95</v>
      </c>
      <c r="D915" s="90" t="s">
        <v>26</v>
      </c>
      <c r="E915" s="90" t="s">
        <v>20</v>
      </c>
      <c r="F915" s="100" t="s">
        <v>20</v>
      </c>
      <c r="G915" s="100">
        <v>676406</v>
      </c>
      <c r="H915" s="100">
        <v>1578911384</v>
      </c>
      <c r="I915" s="91" t="s">
        <v>18</v>
      </c>
      <c r="J915" s="90">
        <v>1030976</v>
      </c>
      <c r="K915" s="91" t="s">
        <v>57</v>
      </c>
      <c r="L915" s="91" t="s">
        <v>25</v>
      </c>
      <c r="M915" s="92">
        <v>7778</v>
      </c>
      <c r="N915" s="92">
        <v>13789</v>
      </c>
      <c r="O915" s="93">
        <v>0.56407281166146928</v>
      </c>
      <c r="P915" s="101">
        <f t="shared" si="154"/>
        <v>18677.434210526317</v>
      </c>
      <c r="Q915" s="102">
        <f t="shared" si="155"/>
        <v>1.5171414682859381E-3</v>
      </c>
      <c r="R915" s="103">
        <f t="shared" si="156"/>
        <v>1.0994399914550836E-3</v>
      </c>
      <c r="S915" s="104">
        <f t="shared" si="157"/>
        <v>735214.34</v>
      </c>
      <c r="T915" s="105">
        <f t="shared" si="158"/>
        <v>175699.31</v>
      </c>
      <c r="U915" s="105">
        <f t="shared" si="159"/>
        <v>263548.96000000002</v>
      </c>
      <c r="V915" s="105">
        <f t="shared" si="160"/>
        <v>267016.90000000002</v>
      </c>
      <c r="W915" s="106">
        <f t="shared" si="161"/>
        <v>1441479.5099999998</v>
      </c>
      <c r="X915" s="96"/>
      <c r="Y915" s="107">
        <f t="shared" si="162"/>
        <v>360923.4</v>
      </c>
      <c r="Z915" s="107">
        <f t="shared" si="163"/>
        <v>360923.4</v>
      </c>
      <c r="AA915" s="107">
        <f t="shared" si="164"/>
        <v>721846.8</v>
      </c>
    </row>
    <row r="916" spans="1:27" s="18" customFormat="1" ht="26.1" customHeight="1" x14ac:dyDescent="0.2">
      <c r="A916" s="90">
        <v>106680</v>
      </c>
      <c r="B916" s="90" t="s">
        <v>1557</v>
      </c>
      <c r="C916" s="84" t="s">
        <v>284</v>
      </c>
      <c r="D916" s="84" t="s">
        <v>26</v>
      </c>
      <c r="E916" s="90" t="s">
        <v>77</v>
      </c>
      <c r="F916" s="100" t="s">
        <v>1546</v>
      </c>
      <c r="G916" s="100">
        <v>676409</v>
      </c>
      <c r="H916" s="100">
        <v>1134501869</v>
      </c>
      <c r="I916" s="91" t="s">
        <v>18</v>
      </c>
      <c r="J916" s="90">
        <v>1027911</v>
      </c>
      <c r="K916" s="91" t="s">
        <v>24</v>
      </c>
      <c r="L916" s="91" t="s">
        <v>25</v>
      </c>
      <c r="M916" s="92">
        <v>15553</v>
      </c>
      <c r="N916" s="92">
        <v>27554</v>
      </c>
      <c r="O916" s="93">
        <v>0.5644552515061334</v>
      </c>
      <c r="P916" s="101">
        <f t="shared" si="154"/>
        <v>15553</v>
      </c>
      <c r="Q916" s="102">
        <f t="shared" si="155"/>
        <v>1.2633481125021333E-3</v>
      </c>
      <c r="R916" s="103">
        <f t="shared" si="156"/>
        <v>9.1552137163807272E-4</v>
      </c>
      <c r="S916" s="104">
        <f t="shared" si="157"/>
        <v>612224.81000000006</v>
      </c>
      <c r="T916" s="105">
        <f t="shared" si="158"/>
        <v>146307.64000000001</v>
      </c>
      <c r="U916" s="105">
        <f t="shared" si="159"/>
        <v>219461.46</v>
      </c>
      <c r="V916" s="105">
        <f t="shared" si="160"/>
        <v>222349.27</v>
      </c>
      <c r="W916" s="106">
        <f t="shared" si="161"/>
        <v>1200343.18</v>
      </c>
      <c r="X916" s="96"/>
      <c r="Y916" s="107">
        <f t="shared" si="162"/>
        <v>300546.73</v>
      </c>
      <c r="Z916" s="107">
        <f t="shared" si="163"/>
        <v>300546.73</v>
      </c>
      <c r="AA916" s="107">
        <f t="shared" si="164"/>
        <v>601093.46</v>
      </c>
    </row>
    <row r="917" spans="1:27" s="18" customFormat="1" ht="26.1" customHeight="1" x14ac:dyDescent="0.2">
      <c r="A917" s="90">
        <v>106730</v>
      </c>
      <c r="B917" s="90" t="s">
        <v>1449</v>
      </c>
      <c r="C917" s="90" t="s">
        <v>32</v>
      </c>
      <c r="D917" s="90" t="s">
        <v>26</v>
      </c>
      <c r="E917" s="90" t="s">
        <v>39</v>
      </c>
      <c r="F917" s="100" t="s">
        <v>39</v>
      </c>
      <c r="G917" s="100">
        <v>676414</v>
      </c>
      <c r="H917" s="100">
        <v>1801351614</v>
      </c>
      <c r="I917" s="91" t="s">
        <v>18</v>
      </c>
      <c r="J917" s="90">
        <v>1030409</v>
      </c>
      <c r="K917" s="91" t="s">
        <v>34</v>
      </c>
      <c r="L917" s="91" t="s">
        <v>35</v>
      </c>
      <c r="M917" s="92">
        <v>22989</v>
      </c>
      <c r="N917" s="92">
        <v>32550</v>
      </c>
      <c r="O917" s="93">
        <v>0.7062672811059908</v>
      </c>
      <c r="P917" s="101">
        <f t="shared" si="154"/>
        <v>22989</v>
      </c>
      <c r="Q917" s="102">
        <f t="shared" si="155"/>
        <v>1.8673638370932644E-3</v>
      </c>
      <c r="R917" s="103">
        <f t="shared" si="156"/>
        <v>1.3532386557312192E-3</v>
      </c>
      <c r="S917" s="104">
        <f t="shared" si="157"/>
        <v>904933.85</v>
      </c>
      <c r="T917" s="105">
        <f t="shared" si="158"/>
        <v>216258.36</v>
      </c>
      <c r="U917" s="105">
        <f t="shared" si="159"/>
        <v>324387.53999999998</v>
      </c>
      <c r="V917" s="105">
        <f t="shared" si="160"/>
        <v>328656.03999999998</v>
      </c>
      <c r="W917" s="106">
        <f t="shared" si="161"/>
        <v>1774235.79</v>
      </c>
      <c r="X917" s="96"/>
      <c r="Y917" s="107">
        <f t="shared" si="162"/>
        <v>444240.25</v>
      </c>
      <c r="Z917" s="107">
        <f t="shared" si="163"/>
        <v>444240.25</v>
      </c>
      <c r="AA917" s="107">
        <f t="shared" si="164"/>
        <v>888480.5</v>
      </c>
    </row>
    <row r="918" spans="1:27" s="18" customFormat="1" ht="26.1" customHeight="1" x14ac:dyDescent="0.2">
      <c r="A918" s="90">
        <v>106741</v>
      </c>
      <c r="B918" s="90" t="s">
        <v>1450</v>
      </c>
      <c r="C918" s="90" t="s">
        <v>80</v>
      </c>
      <c r="D918" s="90" t="s">
        <v>26</v>
      </c>
      <c r="E918" s="90" t="s">
        <v>37</v>
      </c>
      <c r="F918" s="100" t="s">
        <v>37</v>
      </c>
      <c r="G918" s="100">
        <v>676426</v>
      </c>
      <c r="H918" s="100">
        <v>1669929642</v>
      </c>
      <c r="I918" s="91" t="s">
        <v>18</v>
      </c>
      <c r="J918" s="90">
        <v>1030357</v>
      </c>
      <c r="K918" s="91" t="s">
        <v>34</v>
      </c>
      <c r="L918" s="91" t="s">
        <v>35</v>
      </c>
      <c r="M918" s="92">
        <v>17931</v>
      </c>
      <c r="N918" s="92">
        <v>30685</v>
      </c>
      <c r="O918" s="93">
        <v>0.58435717777415674</v>
      </c>
      <c r="P918" s="101">
        <f t="shared" si="154"/>
        <v>17931</v>
      </c>
      <c r="Q918" s="102">
        <f t="shared" si="155"/>
        <v>1.4565096769289367E-3</v>
      </c>
      <c r="R918" s="103">
        <f t="shared" si="156"/>
        <v>1.0555014283316583E-3</v>
      </c>
      <c r="S918" s="104">
        <f t="shared" si="157"/>
        <v>705831.87</v>
      </c>
      <c r="T918" s="105">
        <f t="shared" si="158"/>
        <v>168677.57</v>
      </c>
      <c r="U918" s="105">
        <f t="shared" si="159"/>
        <v>253016.36</v>
      </c>
      <c r="V918" s="105">
        <f t="shared" si="160"/>
        <v>256345.7</v>
      </c>
      <c r="W918" s="106">
        <f t="shared" si="161"/>
        <v>1383871.4999999998</v>
      </c>
      <c r="X918" s="96"/>
      <c r="Y918" s="107">
        <f t="shared" si="162"/>
        <v>346499.28</v>
      </c>
      <c r="Z918" s="107">
        <f t="shared" si="163"/>
        <v>346499.28</v>
      </c>
      <c r="AA918" s="107">
        <f t="shared" si="164"/>
        <v>692998.56</v>
      </c>
    </row>
    <row r="919" spans="1:27" s="18" customFormat="1" ht="26.1" customHeight="1" x14ac:dyDescent="0.2">
      <c r="A919" s="90">
        <v>106742</v>
      </c>
      <c r="B919" s="90" t="s">
        <v>1451</v>
      </c>
      <c r="C919" s="90" t="s">
        <v>80</v>
      </c>
      <c r="D919" s="90" t="s">
        <v>26</v>
      </c>
      <c r="E919" s="90" t="s">
        <v>21</v>
      </c>
      <c r="F919" s="100" t="s">
        <v>21</v>
      </c>
      <c r="G919" s="100">
        <v>676413</v>
      </c>
      <c r="H919" s="100">
        <v>1417309816</v>
      </c>
      <c r="I919" s="91" t="s">
        <v>18</v>
      </c>
      <c r="J919" s="90">
        <v>1030354</v>
      </c>
      <c r="K919" s="91" t="s">
        <v>34</v>
      </c>
      <c r="L919" s="91" t="s">
        <v>35</v>
      </c>
      <c r="M919" s="92">
        <v>22895</v>
      </c>
      <c r="N919" s="92">
        <v>35843</v>
      </c>
      <c r="O919" s="93">
        <v>0.63875791646904556</v>
      </c>
      <c r="P919" s="101">
        <f t="shared" si="154"/>
        <v>22895</v>
      </c>
      <c r="Q919" s="102">
        <f t="shared" si="155"/>
        <v>1.8597283505263512E-3</v>
      </c>
      <c r="R919" s="103">
        <f t="shared" si="156"/>
        <v>1.347705381833323E-3</v>
      </c>
      <c r="S919" s="104">
        <f t="shared" si="157"/>
        <v>901233.66</v>
      </c>
      <c r="T919" s="105">
        <f t="shared" si="158"/>
        <v>215374.1</v>
      </c>
      <c r="U919" s="105">
        <f t="shared" si="159"/>
        <v>323061.15000000002</v>
      </c>
      <c r="V919" s="105">
        <f t="shared" si="160"/>
        <v>327312.19</v>
      </c>
      <c r="W919" s="106">
        <f t="shared" si="161"/>
        <v>1766981.1</v>
      </c>
      <c r="X919" s="96"/>
      <c r="Y919" s="107">
        <f t="shared" si="162"/>
        <v>442423.8</v>
      </c>
      <c r="Z919" s="107">
        <f t="shared" si="163"/>
        <v>442423.8</v>
      </c>
      <c r="AA919" s="107">
        <f t="shared" si="164"/>
        <v>884847.6</v>
      </c>
    </row>
    <row r="920" spans="1:27" s="18" customFormat="1" ht="26.1" customHeight="1" x14ac:dyDescent="0.2">
      <c r="A920" s="90">
        <v>106743</v>
      </c>
      <c r="B920" s="90" t="s">
        <v>1452</v>
      </c>
      <c r="C920" s="90" t="s">
        <v>211</v>
      </c>
      <c r="D920" s="90" t="s">
        <v>26</v>
      </c>
      <c r="E920" s="90" t="s">
        <v>823</v>
      </c>
      <c r="F920" s="100" t="s">
        <v>39</v>
      </c>
      <c r="G920" s="100">
        <v>676419</v>
      </c>
      <c r="H920" s="100">
        <v>1285182600</v>
      </c>
      <c r="I920" s="90" t="s">
        <v>528</v>
      </c>
      <c r="J920" s="95">
        <v>1028528</v>
      </c>
      <c r="K920" s="91">
        <v>42979</v>
      </c>
      <c r="L920" s="91">
        <v>43343</v>
      </c>
      <c r="M920" s="92">
        <v>13235</v>
      </c>
      <c r="N920" s="92">
        <v>22170</v>
      </c>
      <c r="O920" s="93">
        <v>0.59697789806044199</v>
      </c>
      <c r="P920" s="101">
        <f t="shared" si="154"/>
        <v>13271.35989010989</v>
      </c>
      <c r="Q920" s="102">
        <f t="shared" si="155"/>
        <v>1.0780137251660033E-3</v>
      </c>
      <c r="R920" s="103">
        <f t="shared" si="156"/>
        <v>7.8121350286735095E-4</v>
      </c>
      <c r="S920" s="104">
        <f t="shared" si="157"/>
        <v>522410.84</v>
      </c>
      <c r="T920" s="105">
        <f t="shared" si="158"/>
        <v>124844.17</v>
      </c>
      <c r="U920" s="105">
        <f t="shared" si="159"/>
        <v>187266.25</v>
      </c>
      <c r="V920" s="105">
        <f t="shared" si="160"/>
        <v>189730.42</v>
      </c>
      <c r="W920" s="106">
        <f t="shared" si="161"/>
        <v>1024251.68</v>
      </c>
      <c r="X920" s="96"/>
      <c r="Y920" s="107">
        <f t="shared" si="162"/>
        <v>256456.23</v>
      </c>
      <c r="Z920" s="107">
        <f t="shared" si="163"/>
        <v>256456.23</v>
      </c>
      <c r="AA920" s="107">
        <f t="shared" si="164"/>
        <v>512912.46</v>
      </c>
    </row>
    <row r="921" spans="1:27" s="18" customFormat="1" ht="26.1" customHeight="1" x14ac:dyDescent="0.2">
      <c r="A921" s="90">
        <v>106765</v>
      </c>
      <c r="B921" s="90" t="s">
        <v>1453</v>
      </c>
      <c r="C921" s="90" t="s">
        <v>485</v>
      </c>
      <c r="D921" s="90" t="s">
        <v>26</v>
      </c>
      <c r="E921" s="90" t="s">
        <v>81</v>
      </c>
      <c r="F921" s="100" t="s">
        <v>1545</v>
      </c>
      <c r="G921" s="100">
        <v>676416</v>
      </c>
      <c r="H921" s="100">
        <v>1023641024</v>
      </c>
      <c r="I921" s="90" t="s">
        <v>18</v>
      </c>
      <c r="J921" s="90">
        <v>1030918</v>
      </c>
      <c r="K921" s="91" t="s">
        <v>495</v>
      </c>
      <c r="L921" s="91" t="s">
        <v>30</v>
      </c>
      <c r="M921" s="92">
        <v>1525</v>
      </c>
      <c r="N921" s="92">
        <v>2473</v>
      </c>
      <c r="O921" s="93">
        <v>0.61665992721391027</v>
      </c>
      <c r="P921" s="101">
        <f t="shared" si="154"/>
        <v>18554.166666666668</v>
      </c>
      <c r="Q921" s="102">
        <f t="shared" si="155"/>
        <v>1.5071286206766112E-3</v>
      </c>
      <c r="R921" s="103">
        <f t="shared" si="156"/>
        <v>1.0921838948285266E-3</v>
      </c>
      <c r="S921" s="104">
        <f t="shared" si="157"/>
        <v>730362.07</v>
      </c>
      <c r="T921" s="105">
        <f t="shared" si="158"/>
        <v>174539.72</v>
      </c>
      <c r="U921" s="105">
        <f t="shared" si="159"/>
        <v>261809.59</v>
      </c>
      <c r="V921" s="105">
        <f t="shared" si="160"/>
        <v>265254.64</v>
      </c>
      <c r="W921" s="106">
        <f t="shared" si="161"/>
        <v>1431966.02</v>
      </c>
      <c r="X921" s="96"/>
      <c r="Y921" s="107">
        <f t="shared" si="162"/>
        <v>358541.38</v>
      </c>
      <c r="Z921" s="107">
        <f t="shared" si="163"/>
        <v>358541.38</v>
      </c>
      <c r="AA921" s="107">
        <f t="shared" si="164"/>
        <v>717082.76</v>
      </c>
    </row>
    <row r="922" spans="1:27" s="18" customFormat="1" ht="26.1" customHeight="1" x14ac:dyDescent="0.2">
      <c r="A922" s="90">
        <v>106781</v>
      </c>
      <c r="B922" s="90" t="s">
        <v>1454</v>
      </c>
      <c r="C922" s="90" t="s">
        <v>86</v>
      </c>
      <c r="D922" s="90" t="s">
        <v>26</v>
      </c>
      <c r="E922" s="90" t="s">
        <v>21</v>
      </c>
      <c r="F922" s="100" t="s">
        <v>21</v>
      </c>
      <c r="G922" s="100">
        <v>676422</v>
      </c>
      <c r="H922" s="100">
        <v>1447881974</v>
      </c>
      <c r="I922" s="91" t="s">
        <v>46</v>
      </c>
      <c r="J922" s="90">
        <v>1028455</v>
      </c>
      <c r="K922" s="91">
        <v>43831</v>
      </c>
      <c r="L922" s="91">
        <v>43951</v>
      </c>
      <c r="M922" s="92">
        <v>5517</v>
      </c>
      <c r="N922" s="92">
        <v>10323</v>
      </c>
      <c r="O922" s="93">
        <v>0.5344376634699215</v>
      </c>
      <c r="P922" s="101">
        <f t="shared" si="154"/>
        <v>16780.875</v>
      </c>
      <c r="Q922" s="102">
        <f t="shared" si="155"/>
        <v>1.3630866557824365E-3</v>
      </c>
      <c r="R922" s="103">
        <f t="shared" si="156"/>
        <v>9.8779976192934116E-4</v>
      </c>
      <c r="S922" s="104">
        <f t="shared" si="157"/>
        <v>660558.61</v>
      </c>
      <c r="T922" s="105">
        <f t="shared" si="158"/>
        <v>157858.29999999999</v>
      </c>
      <c r="U922" s="105">
        <f t="shared" si="159"/>
        <v>236787.46</v>
      </c>
      <c r="V922" s="105">
        <f t="shared" si="160"/>
        <v>239903.25</v>
      </c>
      <c r="W922" s="106">
        <f t="shared" si="161"/>
        <v>1295107.6199999999</v>
      </c>
      <c r="X922" s="96"/>
      <c r="Y922" s="107">
        <f t="shared" si="162"/>
        <v>324274.23</v>
      </c>
      <c r="Z922" s="107">
        <f t="shared" si="163"/>
        <v>324274.23</v>
      </c>
      <c r="AA922" s="107">
        <f t="shared" si="164"/>
        <v>648548.46</v>
      </c>
    </row>
    <row r="923" spans="1:27" s="18" customFormat="1" ht="26.1" customHeight="1" x14ac:dyDescent="0.2">
      <c r="A923" s="90">
        <v>106784</v>
      </c>
      <c r="B923" s="90" t="s">
        <v>1455</v>
      </c>
      <c r="C923" s="90" t="s">
        <v>284</v>
      </c>
      <c r="D923" s="90" t="s">
        <v>26</v>
      </c>
      <c r="E923" s="90" t="s">
        <v>29</v>
      </c>
      <c r="F923" s="100" t="s">
        <v>29</v>
      </c>
      <c r="G923" s="100">
        <v>676417</v>
      </c>
      <c r="H923" s="100">
        <v>1467901306</v>
      </c>
      <c r="I923" s="91" t="s">
        <v>18</v>
      </c>
      <c r="J923" s="90">
        <v>1028448</v>
      </c>
      <c r="K923" s="91" t="s">
        <v>24</v>
      </c>
      <c r="L923" s="91" t="s">
        <v>25</v>
      </c>
      <c r="M923" s="92">
        <v>24721</v>
      </c>
      <c r="N923" s="92">
        <v>35625</v>
      </c>
      <c r="O923" s="93">
        <v>0.69392280701754383</v>
      </c>
      <c r="P923" s="101">
        <f t="shared" si="154"/>
        <v>24721</v>
      </c>
      <c r="Q923" s="102">
        <f t="shared" si="155"/>
        <v>2.0080517385176644E-3</v>
      </c>
      <c r="R923" s="103">
        <f t="shared" si="156"/>
        <v>1.4551921705307526E-3</v>
      </c>
      <c r="S923" s="104">
        <f t="shared" si="157"/>
        <v>973111.91</v>
      </c>
      <c r="T923" s="105">
        <f t="shared" si="158"/>
        <v>232551.35</v>
      </c>
      <c r="U923" s="105">
        <f t="shared" si="159"/>
        <v>348827.03</v>
      </c>
      <c r="V923" s="105">
        <f t="shared" si="160"/>
        <v>353417.11</v>
      </c>
      <c r="W923" s="106">
        <f t="shared" si="161"/>
        <v>1907907.4</v>
      </c>
      <c r="X923" s="96"/>
      <c r="Y923" s="107">
        <f t="shared" si="162"/>
        <v>477709.48</v>
      </c>
      <c r="Z923" s="107">
        <f t="shared" si="163"/>
        <v>477709.48</v>
      </c>
      <c r="AA923" s="107">
        <f t="shared" si="164"/>
        <v>955418.96</v>
      </c>
    </row>
    <row r="924" spans="1:27" s="18" customFormat="1" ht="26.1" customHeight="1" x14ac:dyDescent="0.2">
      <c r="A924" s="90">
        <v>106794</v>
      </c>
      <c r="B924" s="90" t="s">
        <v>1456</v>
      </c>
      <c r="C924" s="90" t="s">
        <v>42</v>
      </c>
      <c r="D924" s="90" t="s">
        <v>26</v>
      </c>
      <c r="E924" s="90" t="s">
        <v>647</v>
      </c>
      <c r="F924" s="100" t="s">
        <v>1547</v>
      </c>
      <c r="G924" s="100">
        <v>676439</v>
      </c>
      <c r="H924" s="100">
        <v>1710435383</v>
      </c>
      <c r="I924" s="91" t="s">
        <v>18</v>
      </c>
      <c r="J924" s="90">
        <v>1029301</v>
      </c>
      <c r="K924" s="91" t="s">
        <v>16</v>
      </c>
      <c r="L924" s="91" t="s">
        <v>17</v>
      </c>
      <c r="M924" s="92">
        <v>11683</v>
      </c>
      <c r="N924" s="92">
        <v>17327</v>
      </c>
      <c r="O924" s="93">
        <v>0.67426559704507416</v>
      </c>
      <c r="P924" s="101">
        <f t="shared" si="154"/>
        <v>11683</v>
      </c>
      <c r="Q924" s="102">
        <f t="shared" si="155"/>
        <v>9.4899350597070812E-4</v>
      </c>
      <c r="R924" s="103">
        <f t="shared" si="156"/>
        <v>6.877153079693695E-4</v>
      </c>
      <c r="S924" s="104">
        <f t="shared" si="157"/>
        <v>459887</v>
      </c>
      <c r="T924" s="105">
        <f t="shared" si="158"/>
        <v>109902.41</v>
      </c>
      <c r="U924" s="105">
        <f t="shared" si="159"/>
        <v>164853.60999999999</v>
      </c>
      <c r="V924" s="105">
        <f t="shared" si="160"/>
        <v>167022.85999999999</v>
      </c>
      <c r="W924" s="106">
        <f t="shared" si="161"/>
        <v>901665.88</v>
      </c>
      <c r="X924" s="96"/>
      <c r="Y924" s="107">
        <f t="shared" si="162"/>
        <v>225762.71</v>
      </c>
      <c r="Z924" s="107">
        <f t="shared" si="163"/>
        <v>225762.71</v>
      </c>
      <c r="AA924" s="107">
        <f t="shared" si="164"/>
        <v>451525.42</v>
      </c>
    </row>
    <row r="925" spans="1:27" s="18" customFormat="1" ht="26.1" customHeight="1" x14ac:dyDescent="0.2">
      <c r="A925" s="90">
        <v>106817</v>
      </c>
      <c r="B925" s="90" t="s">
        <v>1457</v>
      </c>
      <c r="C925" s="90" t="s">
        <v>32</v>
      </c>
      <c r="D925" s="90" t="s">
        <v>26</v>
      </c>
      <c r="E925" s="90" t="s">
        <v>93</v>
      </c>
      <c r="F925" s="100" t="s">
        <v>20</v>
      </c>
      <c r="G925" s="100">
        <v>676418</v>
      </c>
      <c r="H925" s="100">
        <v>1003371097</v>
      </c>
      <c r="I925" s="90" t="s">
        <v>18</v>
      </c>
      <c r="J925" s="90">
        <v>1030492</v>
      </c>
      <c r="K925" s="91" t="s">
        <v>34</v>
      </c>
      <c r="L925" s="91" t="s">
        <v>35</v>
      </c>
      <c r="M925" s="92">
        <v>14599</v>
      </c>
      <c r="N925" s="92">
        <v>30864</v>
      </c>
      <c r="O925" s="93">
        <v>0.47301062726801452</v>
      </c>
      <c r="P925" s="101">
        <f t="shared" si="154"/>
        <v>14598.999999999998</v>
      </c>
      <c r="Q925" s="102">
        <f t="shared" si="155"/>
        <v>1.1858560467060144E-3</v>
      </c>
      <c r="R925" s="103">
        <f t="shared" si="156"/>
        <v>8.5936452803602012E-4</v>
      </c>
      <c r="S925" s="104">
        <f t="shared" si="157"/>
        <v>574671.77</v>
      </c>
      <c r="T925" s="105">
        <f t="shared" si="158"/>
        <v>137333.32999999999</v>
      </c>
      <c r="U925" s="105">
        <f t="shared" si="159"/>
        <v>205999.99</v>
      </c>
      <c r="V925" s="105">
        <f t="shared" si="160"/>
        <v>208710.66</v>
      </c>
      <c r="W925" s="106">
        <f t="shared" si="161"/>
        <v>1126715.75</v>
      </c>
      <c r="X925" s="96"/>
      <c r="Y925" s="107">
        <f t="shared" si="162"/>
        <v>282111.59999999998</v>
      </c>
      <c r="Z925" s="107">
        <f t="shared" si="163"/>
        <v>282111.59999999998</v>
      </c>
      <c r="AA925" s="107">
        <f t="shared" si="164"/>
        <v>564223.19999999995</v>
      </c>
    </row>
    <row r="926" spans="1:27" s="18" customFormat="1" ht="26.1" customHeight="1" x14ac:dyDescent="0.2">
      <c r="A926" s="90">
        <v>106839</v>
      </c>
      <c r="B926" s="90" t="s">
        <v>1458</v>
      </c>
      <c r="C926" s="90" t="s">
        <v>86</v>
      </c>
      <c r="D926" s="90" t="s">
        <v>26</v>
      </c>
      <c r="E926" s="90" t="s">
        <v>508</v>
      </c>
      <c r="F926" s="100" t="s">
        <v>21</v>
      </c>
      <c r="G926" s="100">
        <v>676429</v>
      </c>
      <c r="H926" s="100">
        <v>1982235412</v>
      </c>
      <c r="I926" s="91" t="s">
        <v>46</v>
      </c>
      <c r="J926" s="90">
        <v>1028955</v>
      </c>
      <c r="K926" s="91">
        <v>43831</v>
      </c>
      <c r="L926" s="91">
        <v>43951</v>
      </c>
      <c r="M926" s="92">
        <v>3598</v>
      </c>
      <c r="N926" s="92">
        <v>7054</v>
      </c>
      <c r="O926" s="93">
        <v>0.51006521122767223</v>
      </c>
      <c r="P926" s="101">
        <f t="shared" si="154"/>
        <v>10943.916666666668</v>
      </c>
      <c r="Q926" s="102">
        <f t="shared" si="155"/>
        <v>8.8895881593351587E-4</v>
      </c>
      <c r="R926" s="103">
        <f t="shared" si="156"/>
        <v>6.442094514086949E-4</v>
      </c>
      <c r="S926" s="104">
        <f t="shared" si="157"/>
        <v>430793.89</v>
      </c>
      <c r="T926" s="105">
        <f t="shared" si="158"/>
        <v>102949.82</v>
      </c>
      <c r="U926" s="105">
        <f t="shared" si="159"/>
        <v>154424.74</v>
      </c>
      <c r="V926" s="105">
        <f t="shared" si="160"/>
        <v>156456.75</v>
      </c>
      <c r="W926" s="106">
        <f t="shared" si="161"/>
        <v>844625.2</v>
      </c>
      <c r="X926" s="96"/>
      <c r="Y926" s="107">
        <f t="shared" si="162"/>
        <v>211480.64</v>
      </c>
      <c r="Z926" s="107">
        <f t="shared" si="163"/>
        <v>211480.64</v>
      </c>
      <c r="AA926" s="107">
        <f t="shared" si="164"/>
        <v>422961.28</v>
      </c>
    </row>
    <row r="927" spans="1:27" s="18" customFormat="1" ht="26.1" customHeight="1" x14ac:dyDescent="0.2">
      <c r="A927" s="90">
        <v>106904</v>
      </c>
      <c r="B927" s="90" t="s">
        <v>1459</v>
      </c>
      <c r="C927" s="90" t="s">
        <v>485</v>
      </c>
      <c r="D927" s="90" t="s">
        <v>26</v>
      </c>
      <c r="E927" s="90" t="s">
        <v>532</v>
      </c>
      <c r="F927" s="100" t="s">
        <v>532</v>
      </c>
      <c r="G927" s="100">
        <v>676431</v>
      </c>
      <c r="H927" s="100">
        <v>1619408796</v>
      </c>
      <c r="I927" s="90" t="s">
        <v>18</v>
      </c>
      <c r="J927" s="90">
        <v>1030924</v>
      </c>
      <c r="K927" s="91" t="s">
        <v>495</v>
      </c>
      <c r="L927" s="91" t="s">
        <v>30</v>
      </c>
      <c r="M927" s="92">
        <v>1102</v>
      </c>
      <c r="N927" s="92">
        <v>1982</v>
      </c>
      <c r="O927" s="93">
        <v>0.55600403632694251</v>
      </c>
      <c r="P927" s="101">
        <f t="shared" si="154"/>
        <v>13407.666666666668</v>
      </c>
      <c r="Q927" s="102">
        <f t="shared" si="155"/>
        <v>1.0890857311381149E-3</v>
      </c>
      <c r="R927" s="103">
        <f t="shared" si="156"/>
        <v>7.8923714891871236E-4</v>
      </c>
      <c r="S927" s="104">
        <f t="shared" si="157"/>
        <v>527776.39</v>
      </c>
      <c r="T927" s="105">
        <f t="shared" si="158"/>
        <v>126126.41</v>
      </c>
      <c r="U927" s="105">
        <f t="shared" si="159"/>
        <v>189189.62</v>
      </c>
      <c r="V927" s="105">
        <f t="shared" si="160"/>
        <v>191679.09</v>
      </c>
      <c r="W927" s="106">
        <f t="shared" si="161"/>
        <v>1034771.51</v>
      </c>
      <c r="X927" s="96"/>
      <c r="Y927" s="107">
        <f t="shared" si="162"/>
        <v>259090.23</v>
      </c>
      <c r="Z927" s="107">
        <f t="shared" si="163"/>
        <v>259090.23</v>
      </c>
      <c r="AA927" s="107">
        <f t="shared" si="164"/>
        <v>518180.46</v>
      </c>
    </row>
    <row r="928" spans="1:27" s="18" customFormat="1" ht="26.1" customHeight="1" x14ac:dyDescent="0.2">
      <c r="A928" s="90">
        <v>106940</v>
      </c>
      <c r="B928" s="90" t="s">
        <v>1460</v>
      </c>
      <c r="C928" s="90" t="s">
        <v>1461</v>
      </c>
      <c r="D928" s="90" t="s">
        <v>19</v>
      </c>
      <c r="E928" s="90" t="s">
        <v>90</v>
      </c>
      <c r="F928" s="100" t="s">
        <v>47</v>
      </c>
      <c r="G928" s="100">
        <v>676432</v>
      </c>
      <c r="H928" s="100">
        <v>1790354165</v>
      </c>
      <c r="I928" s="91" t="s">
        <v>18</v>
      </c>
      <c r="J928" s="90">
        <v>1029011</v>
      </c>
      <c r="K928" s="91" t="s">
        <v>24</v>
      </c>
      <c r="L928" s="91" t="s">
        <v>25</v>
      </c>
      <c r="M928" s="92">
        <v>27457</v>
      </c>
      <c r="N928" s="92">
        <v>37479</v>
      </c>
      <c r="O928" s="93">
        <v>0.73259692094239437</v>
      </c>
      <c r="P928" s="101">
        <f t="shared" si="154"/>
        <v>27457</v>
      </c>
      <c r="Q928" s="102">
        <f t="shared" si="155"/>
        <v>0</v>
      </c>
      <c r="R928" s="103">
        <f t="shared" si="156"/>
        <v>1.6162457597290916E-3</v>
      </c>
      <c r="S928" s="104">
        <f t="shared" si="157"/>
        <v>0</v>
      </c>
      <c r="T928" s="105">
        <f t="shared" si="158"/>
        <v>258289</v>
      </c>
      <c r="U928" s="105">
        <f t="shared" si="159"/>
        <v>387433.5</v>
      </c>
      <c r="V928" s="105">
        <f t="shared" si="160"/>
        <v>0</v>
      </c>
      <c r="W928" s="106">
        <f t="shared" si="161"/>
        <v>645722.5</v>
      </c>
      <c r="X928" s="96"/>
      <c r="Y928" s="107">
        <f t="shared" si="162"/>
        <v>0</v>
      </c>
      <c r="Z928" s="107">
        <f t="shared" si="163"/>
        <v>0</v>
      </c>
      <c r="AA928" s="107">
        <f t="shared" si="164"/>
        <v>0</v>
      </c>
    </row>
    <row r="929" spans="1:27" s="18" customFormat="1" ht="26.1" customHeight="1" x14ac:dyDescent="0.2">
      <c r="A929" s="90">
        <v>106988</v>
      </c>
      <c r="B929" s="90" t="s">
        <v>1462</v>
      </c>
      <c r="C929" s="90" t="s">
        <v>101</v>
      </c>
      <c r="D929" s="90" t="s">
        <v>26</v>
      </c>
      <c r="E929" s="90" t="s">
        <v>307</v>
      </c>
      <c r="F929" s="100" t="s">
        <v>1546</v>
      </c>
      <c r="G929" s="100">
        <v>676437</v>
      </c>
      <c r="H929" s="100">
        <v>1215460332</v>
      </c>
      <c r="I929" s="91" t="s">
        <v>18</v>
      </c>
      <c r="J929" s="90">
        <v>1030241</v>
      </c>
      <c r="K929" s="91" t="s">
        <v>16</v>
      </c>
      <c r="L929" s="91" t="s">
        <v>17</v>
      </c>
      <c r="M929" s="92">
        <v>16917</v>
      </c>
      <c r="N929" s="92">
        <v>31635</v>
      </c>
      <c r="O929" s="93">
        <v>0.53475580844001902</v>
      </c>
      <c r="P929" s="101">
        <f t="shared" si="154"/>
        <v>16917</v>
      </c>
      <c r="Q929" s="102">
        <f t="shared" si="155"/>
        <v>1.3741438963028733E-3</v>
      </c>
      <c r="R929" s="103">
        <f t="shared" si="156"/>
        <v>9.9581270777350192E-4</v>
      </c>
      <c r="S929" s="104">
        <f t="shared" si="157"/>
        <v>665917</v>
      </c>
      <c r="T929" s="105">
        <f t="shared" si="158"/>
        <v>159138.84</v>
      </c>
      <c r="U929" s="105">
        <f t="shared" si="159"/>
        <v>238708.26</v>
      </c>
      <c r="V929" s="105">
        <f t="shared" si="160"/>
        <v>241849.33</v>
      </c>
      <c r="W929" s="106">
        <f t="shared" si="161"/>
        <v>1305613.4300000002</v>
      </c>
      <c r="X929" s="96"/>
      <c r="Y929" s="107">
        <f t="shared" si="162"/>
        <v>326904.71000000002</v>
      </c>
      <c r="Z929" s="107">
        <f t="shared" si="163"/>
        <v>326904.71000000002</v>
      </c>
      <c r="AA929" s="107">
        <f t="shared" si="164"/>
        <v>653809.42000000004</v>
      </c>
    </row>
    <row r="930" spans="1:27" s="18" customFormat="1" ht="26.1" customHeight="1" x14ac:dyDescent="0.2">
      <c r="A930" s="90">
        <v>107017</v>
      </c>
      <c r="B930" s="90" t="s">
        <v>1463</v>
      </c>
      <c r="C930" s="90" t="s">
        <v>284</v>
      </c>
      <c r="D930" s="90" t="s">
        <v>26</v>
      </c>
      <c r="E930" s="90" t="s">
        <v>15</v>
      </c>
      <c r="F930" s="100" t="s">
        <v>1546</v>
      </c>
      <c r="G930" s="100">
        <v>676438</v>
      </c>
      <c r="H930" s="100">
        <v>1700307964</v>
      </c>
      <c r="I930" s="91" t="s">
        <v>46</v>
      </c>
      <c r="J930" s="90">
        <v>1029168</v>
      </c>
      <c r="K930" s="91">
        <v>43831</v>
      </c>
      <c r="L930" s="91">
        <v>43921</v>
      </c>
      <c r="M930" s="92">
        <v>4964</v>
      </c>
      <c r="N930" s="92">
        <v>9178</v>
      </c>
      <c r="O930" s="93">
        <v>0.54085857485290911</v>
      </c>
      <c r="P930" s="101">
        <f t="shared" si="154"/>
        <v>20131.777777777777</v>
      </c>
      <c r="Q930" s="102">
        <f t="shared" si="155"/>
        <v>1.6352757318117369E-3</v>
      </c>
      <c r="R930" s="103">
        <f t="shared" si="156"/>
        <v>1.185049366978974E-3</v>
      </c>
      <c r="S930" s="104">
        <f t="shared" si="157"/>
        <v>792462.8</v>
      </c>
      <c r="T930" s="105">
        <f t="shared" si="158"/>
        <v>189380.37</v>
      </c>
      <c r="U930" s="105">
        <f t="shared" si="159"/>
        <v>284070.55</v>
      </c>
      <c r="V930" s="105">
        <f t="shared" si="160"/>
        <v>287808.53000000003</v>
      </c>
      <c r="W930" s="106">
        <f t="shared" si="161"/>
        <v>1553722.25</v>
      </c>
      <c r="X930" s="96"/>
      <c r="Y930" s="107">
        <f t="shared" si="162"/>
        <v>389027.19</v>
      </c>
      <c r="Z930" s="107">
        <f t="shared" si="163"/>
        <v>389027.19</v>
      </c>
      <c r="AA930" s="107">
        <f t="shared" si="164"/>
        <v>778054.38</v>
      </c>
    </row>
    <row r="931" spans="1:27" s="18" customFormat="1" ht="26.1" customHeight="1" x14ac:dyDescent="0.2">
      <c r="A931" s="90">
        <v>107101</v>
      </c>
      <c r="B931" s="90" t="s">
        <v>1464</v>
      </c>
      <c r="C931" s="90" t="s">
        <v>485</v>
      </c>
      <c r="D931" s="90" t="s">
        <v>26</v>
      </c>
      <c r="E931" s="90" t="s">
        <v>29</v>
      </c>
      <c r="F931" s="100" t="s">
        <v>29</v>
      </c>
      <c r="G931" s="100">
        <v>676442</v>
      </c>
      <c r="H931" s="100">
        <v>1194237404</v>
      </c>
      <c r="I931" s="91" t="s">
        <v>18</v>
      </c>
      <c r="J931" s="90">
        <v>1029327</v>
      </c>
      <c r="K931" s="91" t="s">
        <v>16</v>
      </c>
      <c r="L931" s="91" t="s">
        <v>17</v>
      </c>
      <c r="M931" s="92">
        <v>15578</v>
      </c>
      <c r="N931" s="92">
        <v>34021</v>
      </c>
      <c r="O931" s="93">
        <v>0.45789365391963788</v>
      </c>
      <c r="P931" s="101">
        <f t="shared" si="154"/>
        <v>15578.000000000002</v>
      </c>
      <c r="Q931" s="102">
        <f t="shared" si="155"/>
        <v>1.2653788270146104E-3</v>
      </c>
      <c r="R931" s="103">
        <f t="shared" si="156"/>
        <v>9.1699298703644947E-4</v>
      </c>
      <c r="S931" s="104">
        <f t="shared" si="157"/>
        <v>613208.91</v>
      </c>
      <c r="T931" s="105">
        <f t="shared" si="158"/>
        <v>146542.82</v>
      </c>
      <c r="U931" s="105">
        <f t="shared" si="159"/>
        <v>219814.22</v>
      </c>
      <c r="V931" s="105">
        <f t="shared" si="160"/>
        <v>222706.67</v>
      </c>
      <c r="W931" s="106">
        <f t="shared" si="161"/>
        <v>1202272.6199999999</v>
      </c>
      <c r="X931" s="96"/>
      <c r="Y931" s="107">
        <f t="shared" si="162"/>
        <v>301029.83</v>
      </c>
      <c r="Z931" s="107">
        <f t="shared" si="163"/>
        <v>301029.83</v>
      </c>
      <c r="AA931" s="107">
        <f t="shared" si="164"/>
        <v>602059.66</v>
      </c>
    </row>
    <row r="932" spans="1:27" s="18" customFormat="1" ht="26.1" customHeight="1" x14ac:dyDescent="0.2">
      <c r="A932" s="90">
        <v>107108</v>
      </c>
      <c r="B932" s="90" t="s">
        <v>1465</v>
      </c>
      <c r="C932" s="90" t="s">
        <v>32</v>
      </c>
      <c r="D932" s="90" t="s">
        <v>26</v>
      </c>
      <c r="E932" s="90" t="s">
        <v>39</v>
      </c>
      <c r="F932" s="100" t="s">
        <v>39</v>
      </c>
      <c r="G932" s="100">
        <v>676441</v>
      </c>
      <c r="H932" s="100">
        <v>1255858809</v>
      </c>
      <c r="I932" s="91" t="s">
        <v>18</v>
      </c>
      <c r="J932" s="90">
        <v>1029343</v>
      </c>
      <c r="K932" s="91" t="s">
        <v>16</v>
      </c>
      <c r="L932" s="91" t="s">
        <v>17</v>
      </c>
      <c r="M932" s="92">
        <v>14753</v>
      </c>
      <c r="N932" s="92">
        <v>22118</v>
      </c>
      <c r="O932" s="93">
        <v>0.66701329234107964</v>
      </c>
      <c r="P932" s="101">
        <f t="shared" si="154"/>
        <v>14752.999999999998</v>
      </c>
      <c r="Q932" s="102">
        <f t="shared" si="155"/>
        <v>1.1983652481028721E-3</v>
      </c>
      <c r="R932" s="103">
        <f t="shared" si="156"/>
        <v>8.6842967889002025E-4</v>
      </c>
      <c r="S932" s="104">
        <f t="shared" si="157"/>
        <v>580733.79</v>
      </c>
      <c r="T932" s="105">
        <f t="shared" si="158"/>
        <v>138782.01</v>
      </c>
      <c r="U932" s="105">
        <f t="shared" si="159"/>
        <v>208173.02</v>
      </c>
      <c r="V932" s="105">
        <f t="shared" si="160"/>
        <v>210912.28</v>
      </c>
      <c r="W932" s="106">
        <f t="shared" si="161"/>
        <v>1138601.1000000001</v>
      </c>
      <c r="X932" s="96"/>
      <c r="Y932" s="107">
        <f t="shared" si="162"/>
        <v>285087.5</v>
      </c>
      <c r="Z932" s="107">
        <f t="shared" si="163"/>
        <v>285087.5</v>
      </c>
      <c r="AA932" s="107">
        <f t="shared" si="164"/>
        <v>570175</v>
      </c>
    </row>
    <row r="933" spans="1:27" s="18" customFormat="1" ht="26.1" customHeight="1" x14ac:dyDescent="0.2">
      <c r="A933" s="90">
        <v>107125</v>
      </c>
      <c r="B933" s="90" t="s">
        <v>1466</v>
      </c>
      <c r="C933" s="90" t="s">
        <v>1467</v>
      </c>
      <c r="D933" s="90" t="s">
        <v>19</v>
      </c>
      <c r="E933" s="90" t="s">
        <v>29</v>
      </c>
      <c r="F933" s="100" t="s">
        <v>29</v>
      </c>
      <c r="G933" s="100">
        <v>676450</v>
      </c>
      <c r="H933" s="100">
        <v>1730694787</v>
      </c>
      <c r="I933" s="91" t="s">
        <v>18</v>
      </c>
      <c r="J933" s="90">
        <v>1029636</v>
      </c>
      <c r="K933" s="91" t="s">
        <v>24</v>
      </c>
      <c r="L933" s="91" t="s">
        <v>25</v>
      </c>
      <c r="M933" s="92">
        <v>23205</v>
      </c>
      <c r="N933" s="92">
        <v>27288</v>
      </c>
      <c r="O933" s="93">
        <v>0.85037379067722074</v>
      </c>
      <c r="P933" s="101">
        <f t="shared" si="154"/>
        <v>23205</v>
      </c>
      <c r="Q933" s="102">
        <f t="shared" si="155"/>
        <v>0</v>
      </c>
      <c r="R933" s="103">
        <f t="shared" si="156"/>
        <v>1.3659534127731935E-3</v>
      </c>
      <c r="S933" s="104">
        <f t="shared" si="157"/>
        <v>0</v>
      </c>
      <c r="T933" s="105">
        <f t="shared" si="158"/>
        <v>218290.28</v>
      </c>
      <c r="U933" s="105">
        <f t="shared" si="159"/>
        <v>327435.42</v>
      </c>
      <c r="V933" s="105">
        <f t="shared" si="160"/>
        <v>0</v>
      </c>
      <c r="W933" s="106">
        <f t="shared" si="161"/>
        <v>545725.69999999995</v>
      </c>
      <c r="X933" s="96"/>
      <c r="Y933" s="107">
        <f t="shared" si="162"/>
        <v>0</v>
      </c>
      <c r="Z933" s="107">
        <f t="shared" si="163"/>
        <v>0</v>
      </c>
      <c r="AA933" s="107">
        <f t="shared" si="164"/>
        <v>0</v>
      </c>
    </row>
    <row r="934" spans="1:27" s="18" customFormat="1" ht="26.1" customHeight="1" x14ac:dyDescent="0.2">
      <c r="A934" s="90">
        <v>107141</v>
      </c>
      <c r="B934" s="90" t="s">
        <v>1468</v>
      </c>
      <c r="C934" s="90" t="s">
        <v>406</v>
      </c>
      <c r="D934" s="90" t="s">
        <v>26</v>
      </c>
      <c r="E934" s="90" t="s">
        <v>110</v>
      </c>
      <c r="F934" s="100" t="s">
        <v>110</v>
      </c>
      <c r="G934" s="100">
        <v>646444</v>
      </c>
      <c r="H934" s="100">
        <v>1639700461</v>
      </c>
      <c r="I934" s="91" t="s">
        <v>18</v>
      </c>
      <c r="J934" s="90">
        <v>1031012</v>
      </c>
      <c r="K934" s="91" t="s">
        <v>440</v>
      </c>
      <c r="L934" s="91" t="s">
        <v>35</v>
      </c>
      <c r="M934" s="92">
        <v>1803</v>
      </c>
      <c r="N934" s="92">
        <v>6303</v>
      </c>
      <c r="O934" s="93">
        <v>0.28605425987624938</v>
      </c>
      <c r="P934" s="101">
        <f t="shared" si="154"/>
        <v>10968.25</v>
      </c>
      <c r="Q934" s="102">
        <f t="shared" si="155"/>
        <v>8.9093537805899333E-4</v>
      </c>
      <c r="R934" s="103">
        <f t="shared" si="156"/>
        <v>6.456418237297814E-4</v>
      </c>
      <c r="S934" s="104">
        <f t="shared" si="157"/>
        <v>431751.74</v>
      </c>
      <c r="T934" s="105">
        <f t="shared" si="158"/>
        <v>103178.73</v>
      </c>
      <c r="U934" s="105">
        <f t="shared" si="159"/>
        <v>154768.09</v>
      </c>
      <c r="V934" s="105">
        <f t="shared" si="160"/>
        <v>156804.63</v>
      </c>
      <c r="W934" s="106">
        <f t="shared" si="161"/>
        <v>846503.19</v>
      </c>
      <c r="X934" s="96"/>
      <c r="Y934" s="107">
        <f t="shared" si="162"/>
        <v>211950.85</v>
      </c>
      <c r="Z934" s="107">
        <f t="shared" si="163"/>
        <v>211950.85</v>
      </c>
      <c r="AA934" s="107">
        <f t="shared" si="164"/>
        <v>423901.7</v>
      </c>
    </row>
    <row r="935" spans="1:27" s="18" customFormat="1" ht="26.1" customHeight="1" x14ac:dyDescent="0.2">
      <c r="A935" s="90">
        <v>107146</v>
      </c>
      <c r="B935" s="90" t="s">
        <v>1469</v>
      </c>
      <c r="C935" s="90" t="s">
        <v>211</v>
      </c>
      <c r="D935" s="90" t="s">
        <v>26</v>
      </c>
      <c r="E935" s="90" t="s">
        <v>39</v>
      </c>
      <c r="F935" s="100" t="s">
        <v>39</v>
      </c>
      <c r="G935" s="100">
        <v>676446</v>
      </c>
      <c r="H935" s="100">
        <v>1740798651</v>
      </c>
      <c r="I935" s="91" t="s">
        <v>18</v>
      </c>
      <c r="J935" s="90">
        <v>1029722</v>
      </c>
      <c r="K935" s="91" t="s">
        <v>16</v>
      </c>
      <c r="L935" s="91" t="s">
        <v>17</v>
      </c>
      <c r="M935" s="92">
        <v>21710</v>
      </c>
      <c r="N935" s="92">
        <v>39158</v>
      </c>
      <c r="O935" s="93">
        <v>0.554420552632923</v>
      </c>
      <c r="P935" s="101">
        <f t="shared" si="154"/>
        <v>21710</v>
      </c>
      <c r="Q935" s="102">
        <f t="shared" si="155"/>
        <v>1.7634724826349458E-3</v>
      </c>
      <c r="R935" s="103">
        <f t="shared" si="156"/>
        <v>1.2779508119502706E-3</v>
      </c>
      <c r="S935" s="104">
        <f t="shared" si="157"/>
        <v>854587.58</v>
      </c>
      <c r="T935" s="105">
        <f t="shared" si="158"/>
        <v>204226.76</v>
      </c>
      <c r="U935" s="105">
        <f t="shared" si="159"/>
        <v>306340.15000000002</v>
      </c>
      <c r="V935" s="105">
        <f t="shared" si="160"/>
        <v>310371.15999999997</v>
      </c>
      <c r="W935" s="106">
        <f t="shared" si="161"/>
        <v>1675525.6499999997</v>
      </c>
      <c r="X935" s="96"/>
      <c r="Y935" s="107">
        <f t="shared" si="162"/>
        <v>419524.81</v>
      </c>
      <c r="Z935" s="107">
        <f t="shared" si="163"/>
        <v>419524.81</v>
      </c>
      <c r="AA935" s="107">
        <f t="shared" si="164"/>
        <v>839049.62</v>
      </c>
    </row>
    <row r="936" spans="1:27" s="18" customFormat="1" ht="26.1" customHeight="1" x14ac:dyDescent="0.2">
      <c r="A936" s="90">
        <v>107241</v>
      </c>
      <c r="B936" s="90" t="s">
        <v>1556</v>
      </c>
      <c r="C936" s="84" t="s">
        <v>189</v>
      </c>
      <c r="D936" s="84" t="s">
        <v>26</v>
      </c>
      <c r="E936" s="90" t="s">
        <v>84</v>
      </c>
      <c r="F936" s="100" t="s">
        <v>36</v>
      </c>
      <c r="G936" s="100">
        <v>676455</v>
      </c>
      <c r="H936" s="100">
        <v>1356831721</v>
      </c>
      <c r="I936" s="91" t="s">
        <v>18</v>
      </c>
      <c r="J936" s="90">
        <v>1029969</v>
      </c>
      <c r="K936" s="91" t="s">
        <v>24</v>
      </c>
      <c r="L936" s="91" t="s">
        <v>25</v>
      </c>
      <c r="M936" s="92">
        <v>16360</v>
      </c>
      <c r="N936" s="92">
        <v>27727</v>
      </c>
      <c r="O936" s="93">
        <v>0.5900385905435136</v>
      </c>
      <c r="P936" s="101">
        <f t="shared" si="154"/>
        <v>16360</v>
      </c>
      <c r="Q936" s="102">
        <f t="shared" si="155"/>
        <v>1.3288995769648879E-3</v>
      </c>
      <c r="R936" s="103">
        <f t="shared" si="156"/>
        <v>9.6302511669767046E-4</v>
      </c>
      <c r="S936" s="104">
        <f t="shared" si="157"/>
        <v>643991.38</v>
      </c>
      <c r="T936" s="105">
        <f t="shared" si="158"/>
        <v>153899.12</v>
      </c>
      <c r="U936" s="105">
        <f t="shared" si="159"/>
        <v>230848.68</v>
      </c>
      <c r="V936" s="105">
        <f t="shared" si="160"/>
        <v>233886.33</v>
      </c>
      <c r="W936" s="106">
        <f t="shared" si="161"/>
        <v>1262625.51</v>
      </c>
      <c r="X936" s="96"/>
      <c r="Y936" s="107">
        <f t="shared" si="162"/>
        <v>316141.21999999997</v>
      </c>
      <c r="Z936" s="107">
        <f t="shared" si="163"/>
        <v>316141.21999999997</v>
      </c>
      <c r="AA936" s="107">
        <f t="shared" si="164"/>
        <v>632282.43999999994</v>
      </c>
    </row>
    <row r="937" spans="1:27" s="18" customFormat="1" ht="26.1" customHeight="1" x14ac:dyDescent="0.2">
      <c r="A937" s="90">
        <v>107286</v>
      </c>
      <c r="B937" s="90" t="s">
        <v>1470</v>
      </c>
      <c r="C937" s="90" t="s">
        <v>92</v>
      </c>
      <c r="D937" s="90" t="s">
        <v>26</v>
      </c>
      <c r="E937" s="90" t="s">
        <v>47</v>
      </c>
      <c r="F937" s="100" t="s">
        <v>47</v>
      </c>
      <c r="G937" s="100">
        <v>676459</v>
      </c>
      <c r="H937" s="100">
        <v>1457024044</v>
      </c>
      <c r="I937" s="91" t="s">
        <v>18</v>
      </c>
      <c r="J937" s="90">
        <v>1029987</v>
      </c>
      <c r="K937" s="91" t="s">
        <v>24</v>
      </c>
      <c r="L937" s="91" t="s">
        <v>25</v>
      </c>
      <c r="M937" s="92">
        <v>18254</v>
      </c>
      <c r="N937" s="92">
        <v>28809</v>
      </c>
      <c r="O937" s="93">
        <v>0.63362143774514912</v>
      </c>
      <c r="P937" s="101">
        <f t="shared" si="154"/>
        <v>18254</v>
      </c>
      <c r="Q937" s="102">
        <f t="shared" si="155"/>
        <v>1.4827465084301383E-3</v>
      </c>
      <c r="R937" s="103">
        <f t="shared" si="156"/>
        <v>1.0745146992786844E-3</v>
      </c>
      <c r="S937" s="104">
        <f t="shared" si="157"/>
        <v>718546.37</v>
      </c>
      <c r="T937" s="105">
        <f t="shared" si="158"/>
        <v>171716.05</v>
      </c>
      <c r="U937" s="105">
        <f t="shared" si="159"/>
        <v>257574.07</v>
      </c>
      <c r="V937" s="105">
        <f t="shared" si="160"/>
        <v>260963.39</v>
      </c>
      <c r="W937" s="106">
        <f t="shared" si="161"/>
        <v>1408799.88</v>
      </c>
      <c r="X937" s="96"/>
      <c r="Y937" s="107">
        <f t="shared" si="162"/>
        <v>352740.95</v>
      </c>
      <c r="Z937" s="107">
        <f t="shared" si="163"/>
        <v>352740.95</v>
      </c>
      <c r="AA937" s="107">
        <f t="shared" si="164"/>
        <v>705481.9</v>
      </c>
    </row>
    <row r="938" spans="1:27" s="18" customFormat="1" ht="26.1" customHeight="1" x14ac:dyDescent="0.2">
      <c r="A938" s="90">
        <v>107306</v>
      </c>
      <c r="B938" s="90" t="s">
        <v>1555</v>
      </c>
      <c r="C938" s="84" t="s">
        <v>485</v>
      </c>
      <c r="D938" s="84" t="s">
        <v>26</v>
      </c>
      <c r="E938" s="90" t="s">
        <v>74</v>
      </c>
      <c r="F938" s="100" t="s">
        <v>63</v>
      </c>
      <c r="G938" s="100">
        <v>676469</v>
      </c>
      <c r="H938" s="100">
        <v>1730779646</v>
      </c>
      <c r="I938" s="91" t="s">
        <v>46</v>
      </c>
      <c r="J938" s="90">
        <v>1030609</v>
      </c>
      <c r="K938" s="91">
        <v>43831</v>
      </c>
      <c r="L938" s="91">
        <v>44196</v>
      </c>
      <c r="M938" s="92">
        <v>12069</v>
      </c>
      <c r="N938" s="92">
        <v>19040</v>
      </c>
      <c r="O938" s="93">
        <v>0.63387605042016804</v>
      </c>
      <c r="P938" s="101">
        <f t="shared" si="154"/>
        <v>12069</v>
      </c>
      <c r="Q938" s="102">
        <f t="shared" si="155"/>
        <v>9.803477380433516E-4</v>
      </c>
      <c r="R938" s="103">
        <f t="shared" si="156"/>
        <v>7.1043704972030477E-4</v>
      </c>
      <c r="S938" s="104">
        <f t="shared" si="157"/>
        <v>475081.42</v>
      </c>
      <c r="T938" s="105">
        <f t="shared" si="158"/>
        <v>113533.52</v>
      </c>
      <c r="U938" s="105">
        <f t="shared" si="159"/>
        <v>170300.29</v>
      </c>
      <c r="V938" s="105">
        <f t="shared" si="160"/>
        <v>172541.2</v>
      </c>
      <c r="W938" s="106">
        <f t="shared" si="161"/>
        <v>931456.42999999993</v>
      </c>
      <c r="X938" s="96"/>
      <c r="Y938" s="107">
        <f t="shared" si="162"/>
        <v>233221.79</v>
      </c>
      <c r="Z938" s="107">
        <f t="shared" si="163"/>
        <v>233221.79</v>
      </c>
      <c r="AA938" s="107">
        <f t="shared" si="164"/>
        <v>466443.58</v>
      </c>
    </row>
    <row r="939" spans="1:27" s="18" customFormat="1" ht="26.1" customHeight="1" x14ac:dyDescent="0.2">
      <c r="A939" s="90">
        <v>107325</v>
      </c>
      <c r="B939" s="90" t="s">
        <v>1471</v>
      </c>
      <c r="C939" s="84" t="s">
        <v>284</v>
      </c>
      <c r="D939" s="84" t="s">
        <v>26</v>
      </c>
      <c r="E939" s="90" t="s">
        <v>21</v>
      </c>
      <c r="F939" s="100" t="s">
        <v>21</v>
      </c>
      <c r="G939" s="100">
        <v>676464</v>
      </c>
      <c r="H939" s="100">
        <v>1730668898</v>
      </c>
      <c r="I939" s="91" t="s">
        <v>18</v>
      </c>
      <c r="J939" s="90">
        <v>1030239</v>
      </c>
      <c r="K939" s="91" t="s">
        <v>24</v>
      </c>
      <c r="L939" s="91" t="s">
        <v>25</v>
      </c>
      <c r="M939" s="92">
        <v>12113</v>
      </c>
      <c r="N939" s="92">
        <v>18345</v>
      </c>
      <c r="O939" s="93">
        <v>0.66028890705914423</v>
      </c>
      <c r="P939" s="101">
        <f t="shared" si="154"/>
        <v>12113.000000000002</v>
      </c>
      <c r="Q939" s="102">
        <f t="shared" si="155"/>
        <v>9.8392179558531097E-4</v>
      </c>
      <c r="R939" s="103">
        <f t="shared" si="156"/>
        <v>7.1302709282144777E-4</v>
      </c>
      <c r="S939" s="104">
        <f t="shared" si="157"/>
        <v>476813.42</v>
      </c>
      <c r="T939" s="105">
        <f t="shared" si="158"/>
        <v>113947.43</v>
      </c>
      <c r="U939" s="105">
        <f t="shared" si="159"/>
        <v>170921.15</v>
      </c>
      <c r="V939" s="105">
        <f t="shared" si="160"/>
        <v>173170.24</v>
      </c>
      <c r="W939" s="106">
        <f t="shared" si="161"/>
        <v>934852.24</v>
      </c>
      <c r="X939" s="96"/>
      <c r="Y939" s="107">
        <f t="shared" si="162"/>
        <v>234072.04</v>
      </c>
      <c r="Z939" s="107">
        <f t="shared" si="163"/>
        <v>234072.04</v>
      </c>
      <c r="AA939" s="107">
        <f t="shared" si="164"/>
        <v>468144.08</v>
      </c>
    </row>
    <row r="940" spans="1:27" ht="26.1" customHeight="1" x14ac:dyDescent="0.2">
      <c r="A940" s="90">
        <v>110098</v>
      </c>
      <c r="B940" s="90" t="s">
        <v>1472</v>
      </c>
      <c r="C940" s="90" t="s">
        <v>101</v>
      </c>
      <c r="D940" s="90" t="s">
        <v>26</v>
      </c>
      <c r="E940" s="90" t="s">
        <v>29</v>
      </c>
      <c r="F940" s="100" t="s">
        <v>29</v>
      </c>
      <c r="G940" s="100">
        <v>675493</v>
      </c>
      <c r="H940" s="100">
        <v>1235538513</v>
      </c>
      <c r="I940" s="90" t="s">
        <v>18</v>
      </c>
      <c r="J940" s="90">
        <v>1026169</v>
      </c>
      <c r="K940" s="91" t="s">
        <v>24</v>
      </c>
      <c r="L940" s="91" t="s">
        <v>25</v>
      </c>
      <c r="M940" s="92">
        <v>21849</v>
      </c>
      <c r="N940" s="92">
        <v>28075</v>
      </c>
      <c r="O940" s="93">
        <v>0.7782368655387355</v>
      </c>
      <c r="P940" s="101">
        <f t="shared" ref="P940:P957" si="165">IFERROR((M940/(L940-K940)*365),0)</f>
        <v>21849</v>
      </c>
      <c r="Q940" s="102">
        <f t="shared" ref="Q940:Q957" si="166">IF(D940="NSGO",P940/Q$4,0)</f>
        <v>1.7747632553243174E-3</v>
      </c>
      <c r="R940" s="103">
        <f t="shared" ref="R940:R957" si="167">P940/R$4</f>
        <v>1.2861329935652448E-3</v>
      </c>
      <c r="S940" s="104">
        <f t="shared" ref="S940:S957" si="168">IF(Q940&gt;0,ROUND($S$4*Q940,2),0)</f>
        <v>860059.15</v>
      </c>
      <c r="T940" s="105">
        <f t="shared" ref="T940:T957" si="169">IF(R940&gt;0,ROUND($T$4*R940,2),0)</f>
        <v>205534.34</v>
      </c>
      <c r="U940" s="105">
        <f t="shared" ref="U940:U957" si="170">IF(R940&gt;0,ROUND($U$4*R940,2),0)</f>
        <v>308301.51</v>
      </c>
      <c r="V940" s="105">
        <f t="shared" ref="V940:V957" si="171">IF(Q940&gt;0,ROUND($V$4*Q940,2),0)</f>
        <v>312358.33</v>
      </c>
      <c r="W940" s="106">
        <f t="shared" ref="W940:W957" si="172">S940+T940+U940+V940</f>
        <v>1686253.33</v>
      </c>
      <c r="X940" s="99"/>
      <c r="Y940" s="107">
        <f t="shared" si="162"/>
        <v>422210.85</v>
      </c>
      <c r="Z940" s="107">
        <f t="shared" si="163"/>
        <v>422210.85</v>
      </c>
      <c r="AA940" s="107">
        <f t="shared" ref="AA940:AA957" si="173">SUM(Y940:Z940)</f>
        <v>844421.7</v>
      </c>
    </row>
    <row r="941" spans="1:27" ht="26.1" customHeight="1" x14ac:dyDescent="0.2">
      <c r="A941" s="90">
        <v>110105</v>
      </c>
      <c r="B941" s="90" t="s">
        <v>1473</v>
      </c>
      <c r="C941" s="90" t="s">
        <v>1474</v>
      </c>
      <c r="D941" s="90" t="s">
        <v>26</v>
      </c>
      <c r="E941" s="90" t="s">
        <v>777</v>
      </c>
      <c r="F941" s="100" t="s">
        <v>1545</v>
      </c>
      <c r="G941" s="100">
        <v>676461</v>
      </c>
      <c r="H941" s="100">
        <v>1922660471</v>
      </c>
      <c r="I941" s="91" t="s">
        <v>18</v>
      </c>
      <c r="J941" s="90">
        <v>1030579</v>
      </c>
      <c r="K941" s="91" t="s">
        <v>644</v>
      </c>
      <c r="L941" s="91" t="s">
        <v>53</v>
      </c>
      <c r="M941" s="92">
        <v>6341</v>
      </c>
      <c r="N941" s="92">
        <v>14937</v>
      </c>
      <c r="O941" s="93">
        <v>0.42451630180089711</v>
      </c>
      <c r="P941" s="101">
        <f t="shared" si="165"/>
        <v>7613.3717105263158</v>
      </c>
      <c r="Q941" s="102">
        <f t="shared" si="166"/>
        <v>6.1842337685787683E-4</v>
      </c>
      <c r="R941" s="103">
        <f t="shared" si="167"/>
        <v>4.4815820171102374E-4</v>
      </c>
      <c r="S941" s="104">
        <f t="shared" si="168"/>
        <v>299691.06</v>
      </c>
      <c r="T941" s="105">
        <f t="shared" si="169"/>
        <v>71619.27</v>
      </c>
      <c r="U941" s="105">
        <f t="shared" si="170"/>
        <v>107428.9</v>
      </c>
      <c r="V941" s="105">
        <f t="shared" si="171"/>
        <v>108842.51</v>
      </c>
      <c r="W941" s="106">
        <f t="shared" si="172"/>
        <v>587581.74</v>
      </c>
      <c r="X941" s="99"/>
      <c r="Y941" s="107">
        <f t="shared" si="162"/>
        <v>147121.07</v>
      </c>
      <c r="Z941" s="107">
        <f t="shared" si="163"/>
        <v>147121.07</v>
      </c>
      <c r="AA941" s="107">
        <f t="shared" si="173"/>
        <v>294242.14</v>
      </c>
    </row>
    <row r="942" spans="1:27" ht="26.1" customHeight="1" x14ac:dyDescent="0.2">
      <c r="A942" s="90">
        <v>110116</v>
      </c>
      <c r="B942" s="90" t="s">
        <v>1475</v>
      </c>
      <c r="C942" s="90" t="s">
        <v>1476</v>
      </c>
      <c r="D942" s="90" t="s">
        <v>19</v>
      </c>
      <c r="E942" s="90" t="s">
        <v>21</v>
      </c>
      <c r="F942" s="100" t="s">
        <v>21</v>
      </c>
      <c r="G942" s="100">
        <v>455731</v>
      </c>
      <c r="H942" s="100">
        <v>1073837449</v>
      </c>
      <c r="I942" s="90" t="s">
        <v>18</v>
      </c>
      <c r="J942" s="90">
        <v>1018315</v>
      </c>
      <c r="K942" s="91" t="s">
        <v>16</v>
      </c>
      <c r="L942" s="91" t="s">
        <v>17</v>
      </c>
      <c r="M942" s="92">
        <v>32652</v>
      </c>
      <c r="N942" s="92">
        <v>40406</v>
      </c>
      <c r="O942" s="93">
        <v>0.80809780725634806</v>
      </c>
      <c r="P942" s="101">
        <f t="shared" si="165"/>
        <v>32652.000000000004</v>
      </c>
      <c r="Q942" s="102">
        <f t="shared" si="166"/>
        <v>0</v>
      </c>
      <c r="R942" s="103">
        <f t="shared" si="167"/>
        <v>1.9220474395117567E-3</v>
      </c>
      <c r="S942" s="104">
        <f t="shared" si="168"/>
        <v>0</v>
      </c>
      <c r="T942" s="105">
        <f t="shared" si="169"/>
        <v>307158.56</v>
      </c>
      <c r="U942" s="105">
        <f t="shared" si="170"/>
        <v>460737.84</v>
      </c>
      <c r="V942" s="105">
        <f t="shared" si="171"/>
        <v>0</v>
      </c>
      <c r="W942" s="106">
        <f t="shared" si="172"/>
        <v>767896.4</v>
      </c>
      <c r="X942" s="99"/>
      <c r="Y942" s="107">
        <f t="shared" si="162"/>
        <v>0</v>
      </c>
      <c r="Z942" s="107">
        <f t="shared" si="163"/>
        <v>0</v>
      </c>
      <c r="AA942" s="107">
        <f t="shared" si="173"/>
        <v>0</v>
      </c>
    </row>
    <row r="943" spans="1:27" ht="26.1" customHeight="1" x14ac:dyDescent="0.2">
      <c r="A943" s="90">
        <v>110118</v>
      </c>
      <c r="B943" s="90" t="s">
        <v>1477</v>
      </c>
      <c r="C943" s="90" t="s">
        <v>1478</v>
      </c>
      <c r="D943" s="90" t="s">
        <v>19</v>
      </c>
      <c r="E943" s="90" t="s">
        <v>29</v>
      </c>
      <c r="F943" s="100" t="s">
        <v>29</v>
      </c>
      <c r="G943" s="100">
        <v>676463</v>
      </c>
      <c r="H943" s="100">
        <v>1760950141</v>
      </c>
      <c r="I943" s="91" t="s">
        <v>18</v>
      </c>
      <c r="J943" s="90">
        <v>1030346</v>
      </c>
      <c r="K943" s="91" t="s">
        <v>1309</v>
      </c>
      <c r="L943" s="91" t="s">
        <v>25</v>
      </c>
      <c r="M943" s="92">
        <v>13155</v>
      </c>
      <c r="N943" s="92">
        <v>18079</v>
      </c>
      <c r="O943" s="93">
        <v>0.72763980308645393</v>
      </c>
      <c r="P943" s="101">
        <f t="shared" si="165"/>
        <v>15794.654605263158</v>
      </c>
      <c r="Q943" s="102">
        <f t="shared" si="166"/>
        <v>0</v>
      </c>
      <c r="R943" s="103">
        <f t="shared" si="167"/>
        <v>9.2974627716582833E-4</v>
      </c>
      <c r="S943" s="104">
        <f t="shared" si="168"/>
        <v>0</v>
      </c>
      <c r="T943" s="105">
        <f t="shared" si="169"/>
        <v>148580.89000000001</v>
      </c>
      <c r="U943" s="105">
        <f t="shared" si="170"/>
        <v>222871.34</v>
      </c>
      <c r="V943" s="105">
        <f t="shared" si="171"/>
        <v>0</v>
      </c>
      <c r="W943" s="106">
        <f t="shared" si="172"/>
        <v>371452.23</v>
      </c>
      <c r="X943" s="99"/>
      <c r="Y943" s="107">
        <f t="shared" si="162"/>
        <v>0</v>
      </c>
      <c r="Z943" s="107">
        <f t="shared" si="163"/>
        <v>0</v>
      </c>
      <c r="AA943" s="107">
        <f t="shared" si="173"/>
        <v>0</v>
      </c>
    </row>
    <row r="944" spans="1:27" ht="26.1" customHeight="1" x14ac:dyDescent="0.2">
      <c r="A944" s="90">
        <v>110148</v>
      </c>
      <c r="B944" s="90" t="s">
        <v>1554</v>
      </c>
      <c r="C944" s="84" t="s">
        <v>211</v>
      </c>
      <c r="D944" s="84" t="s">
        <v>26</v>
      </c>
      <c r="E944" s="90" t="s">
        <v>625</v>
      </c>
      <c r="F944" s="100" t="s">
        <v>39</v>
      </c>
      <c r="G944" s="100">
        <v>676465</v>
      </c>
      <c r="H944" s="100">
        <v>1821749094</v>
      </c>
      <c r="I944" s="90" t="s">
        <v>18</v>
      </c>
      <c r="J944" s="90">
        <v>1030404</v>
      </c>
      <c r="K944" s="91" t="s">
        <v>16</v>
      </c>
      <c r="L944" s="91" t="s">
        <v>17</v>
      </c>
      <c r="M944" s="92">
        <v>16529</v>
      </c>
      <c r="N944" s="92">
        <v>29047</v>
      </c>
      <c r="O944" s="93">
        <v>0.5690432746927393</v>
      </c>
      <c r="P944" s="101">
        <f t="shared" si="165"/>
        <v>16529</v>
      </c>
      <c r="Q944" s="102">
        <f t="shared" si="166"/>
        <v>1.3426272070692317E-3</v>
      </c>
      <c r="R944" s="103">
        <f t="shared" si="167"/>
        <v>9.7297323679069656E-4</v>
      </c>
      <c r="S944" s="104">
        <f t="shared" si="168"/>
        <v>650643.86</v>
      </c>
      <c r="T944" s="105">
        <f t="shared" si="169"/>
        <v>155488.91</v>
      </c>
      <c r="U944" s="105">
        <f t="shared" si="170"/>
        <v>233233.36</v>
      </c>
      <c r="V944" s="105">
        <f t="shared" si="171"/>
        <v>236302.39</v>
      </c>
      <c r="W944" s="106">
        <f t="shared" si="172"/>
        <v>1275668.52</v>
      </c>
      <c r="X944" s="99"/>
      <c r="Y944" s="107">
        <f t="shared" si="162"/>
        <v>319406.98</v>
      </c>
      <c r="Z944" s="107">
        <f t="shared" si="163"/>
        <v>319406.98</v>
      </c>
      <c r="AA944" s="107">
        <f t="shared" si="173"/>
        <v>638813.96</v>
      </c>
    </row>
    <row r="945" spans="1:27" ht="26.1" customHeight="1" x14ac:dyDescent="0.2">
      <c r="A945" s="90">
        <v>110205</v>
      </c>
      <c r="B945" s="90" t="s">
        <v>1479</v>
      </c>
      <c r="C945" s="90" t="s">
        <v>474</v>
      </c>
      <c r="D945" s="90" t="s">
        <v>26</v>
      </c>
      <c r="E945" s="90" t="s">
        <v>277</v>
      </c>
      <c r="F945" s="100" t="s">
        <v>1547</v>
      </c>
      <c r="G945" s="100">
        <v>676092</v>
      </c>
      <c r="H945" s="100">
        <v>1093131476</v>
      </c>
      <c r="I945" s="90" t="s">
        <v>528</v>
      </c>
      <c r="J945" s="95">
        <v>1028750</v>
      </c>
      <c r="K945" s="91">
        <v>42917</v>
      </c>
      <c r="L945" s="91">
        <v>43281</v>
      </c>
      <c r="M945" s="92">
        <v>11789</v>
      </c>
      <c r="N945" s="92">
        <v>15792</v>
      </c>
      <c r="O945" s="93">
        <v>0.74651722391084097</v>
      </c>
      <c r="P945" s="101">
        <f t="shared" si="165"/>
        <v>11821.387362637362</v>
      </c>
      <c r="Q945" s="102">
        <f t="shared" si="166"/>
        <v>9.6023451499675197E-4</v>
      </c>
      <c r="R945" s="103">
        <f t="shared" si="167"/>
        <v>6.9586142692128444E-4</v>
      </c>
      <c r="S945" s="104">
        <f t="shared" si="168"/>
        <v>465334.45</v>
      </c>
      <c r="T945" s="105">
        <f t="shared" si="169"/>
        <v>111204.22</v>
      </c>
      <c r="U945" s="105">
        <f t="shared" si="170"/>
        <v>166806.32999999999</v>
      </c>
      <c r="V945" s="105">
        <f t="shared" si="171"/>
        <v>169001.27</v>
      </c>
      <c r="W945" s="106">
        <f t="shared" si="172"/>
        <v>912346.27</v>
      </c>
      <c r="X945" s="99"/>
      <c r="Y945" s="107">
        <f t="shared" si="162"/>
        <v>228436.91</v>
      </c>
      <c r="Z945" s="107">
        <f t="shared" si="163"/>
        <v>228436.91</v>
      </c>
      <c r="AA945" s="107">
        <f t="shared" si="173"/>
        <v>456873.82</v>
      </c>
    </row>
    <row r="946" spans="1:27" ht="26.1" customHeight="1" x14ac:dyDescent="0.2">
      <c r="A946" s="90">
        <v>110207</v>
      </c>
      <c r="B946" s="90" t="s">
        <v>1553</v>
      </c>
      <c r="C946" s="84" t="s">
        <v>485</v>
      </c>
      <c r="D946" s="84" t="s">
        <v>26</v>
      </c>
      <c r="E946" s="90" t="s">
        <v>29</v>
      </c>
      <c r="F946" s="100" t="s">
        <v>29</v>
      </c>
      <c r="G946" s="100">
        <v>676467</v>
      </c>
      <c r="H946" s="100">
        <v>1669957619</v>
      </c>
      <c r="I946" s="91" t="s">
        <v>18</v>
      </c>
      <c r="J946" s="90">
        <v>1030643</v>
      </c>
      <c r="K946" s="91" t="s">
        <v>16</v>
      </c>
      <c r="L946" s="91" t="s">
        <v>17</v>
      </c>
      <c r="M946" s="92">
        <v>13361</v>
      </c>
      <c r="N946" s="92">
        <v>25934</v>
      </c>
      <c r="O946" s="93">
        <v>0.51519241150613093</v>
      </c>
      <c r="P946" s="101">
        <f t="shared" si="165"/>
        <v>13361</v>
      </c>
      <c r="Q946" s="102">
        <f t="shared" si="166"/>
        <v>1.0852950640481581E-3</v>
      </c>
      <c r="R946" s="103">
        <f t="shared" si="167"/>
        <v>7.8649013350840923E-4</v>
      </c>
      <c r="S946" s="104">
        <f t="shared" si="168"/>
        <v>525939.41</v>
      </c>
      <c r="T946" s="105">
        <f t="shared" si="169"/>
        <v>125687.42</v>
      </c>
      <c r="U946" s="105">
        <f t="shared" si="170"/>
        <v>188531.12</v>
      </c>
      <c r="V946" s="105">
        <f t="shared" si="171"/>
        <v>191011.93</v>
      </c>
      <c r="W946" s="106">
        <f t="shared" si="172"/>
        <v>1031169.8800000001</v>
      </c>
      <c r="X946" s="99"/>
      <c r="Y946" s="107">
        <f t="shared" si="162"/>
        <v>258188.44</v>
      </c>
      <c r="Z946" s="107">
        <f t="shared" si="163"/>
        <v>258188.44</v>
      </c>
      <c r="AA946" s="107">
        <f t="shared" si="173"/>
        <v>516376.88</v>
      </c>
    </row>
    <row r="947" spans="1:27" ht="26.1" customHeight="1" x14ac:dyDescent="0.2">
      <c r="A947" s="90">
        <v>110216</v>
      </c>
      <c r="B947" s="90" t="s">
        <v>1480</v>
      </c>
      <c r="C947" s="90" t="s">
        <v>80</v>
      </c>
      <c r="D947" s="90" t="s">
        <v>26</v>
      </c>
      <c r="E947" s="90" t="s">
        <v>191</v>
      </c>
      <c r="F947" s="100" t="s">
        <v>1546</v>
      </c>
      <c r="G947" s="100">
        <v>675096</v>
      </c>
      <c r="H947" s="100">
        <v>1841693793</v>
      </c>
      <c r="I947" s="90" t="s">
        <v>18</v>
      </c>
      <c r="J947" s="90">
        <v>1028547</v>
      </c>
      <c r="K947" s="91" t="s">
        <v>34</v>
      </c>
      <c r="L947" s="91" t="s">
        <v>35</v>
      </c>
      <c r="M947" s="92">
        <v>22297</v>
      </c>
      <c r="N947" s="92">
        <v>33334</v>
      </c>
      <c r="O947" s="93">
        <v>0.66889662206755862</v>
      </c>
      <c r="P947" s="101">
        <f t="shared" si="165"/>
        <v>22297</v>
      </c>
      <c r="Q947" s="102">
        <f t="shared" si="166"/>
        <v>1.8111536593879037E-3</v>
      </c>
      <c r="R947" s="103">
        <f t="shared" si="167"/>
        <v>1.3125043415041541E-3</v>
      </c>
      <c r="S947" s="104">
        <f t="shared" si="168"/>
        <v>877694.12</v>
      </c>
      <c r="T947" s="105">
        <f t="shared" si="169"/>
        <v>209748.69</v>
      </c>
      <c r="U947" s="105">
        <f t="shared" si="170"/>
        <v>314623.03999999998</v>
      </c>
      <c r="V947" s="105">
        <f t="shared" si="171"/>
        <v>318763.03999999998</v>
      </c>
      <c r="W947" s="106">
        <f t="shared" si="172"/>
        <v>1720828.8900000001</v>
      </c>
      <c r="X947" s="99"/>
      <c r="Y947" s="107">
        <f t="shared" si="162"/>
        <v>430868.02</v>
      </c>
      <c r="Z947" s="107">
        <f t="shared" si="163"/>
        <v>430868.02</v>
      </c>
      <c r="AA947" s="107">
        <f t="shared" si="173"/>
        <v>861736.04</v>
      </c>
    </row>
    <row r="948" spans="1:27" ht="26.1" customHeight="1" x14ac:dyDescent="0.2">
      <c r="A948" s="90">
        <v>110230</v>
      </c>
      <c r="B948" s="90" t="s">
        <v>1481</v>
      </c>
      <c r="C948" s="90" t="s">
        <v>76</v>
      </c>
      <c r="D948" s="90" t="s">
        <v>26</v>
      </c>
      <c r="E948" s="90" t="s">
        <v>71</v>
      </c>
      <c r="F948" s="100" t="s">
        <v>1547</v>
      </c>
      <c r="G948" s="100">
        <v>675424</v>
      </c>
      <c r="H948" s="100">
        <v>1780124594</v>
      </c>
      <c r="I948" s="90" t="s">
        <v>18</v>
      </c>
      <c r="J948" s="90">
        <v>1028817</v>
      </c>
      <c r="K948" s="91" t="s">
        <v>24</v>
      </c>
      <c r="L948" s="91" t="s">
        <v>25</v>
      </c>
      <c r="M948" s="92">
        <v>15389</v>
      </c>
      <c r="N948" s="92">
        <v>29043</v>
      </c>
      <c r="O948" s="93">
        <v>0.52986950383913511</v>
      </c>
      <c r="P948" s="101">
        <f t="shared" si="165"/>
        <v>15389</v>
      </c>
      <c r="Q948" s="102">
        <f t="shared" si="166"/>
        <v>1.2500266253002846E-3</v>
      </c>
      <c r="R948" s="103">
        <f t="shared" si="167"/>
        <v>9.0586757462472202E-4</v>
      </c>
      <c r="S948" s="104">
        <f t="shared" si="168"/>
        <v>605769.15</v>
      </c>
      <c r="T948" s="105">
        <f t="shared" si="169"/>
        <v>144764.89000000001</v>
      </c>
      <c r="U948" s="105">
        <f t="shared" si="170"/>
        <v>217147.33</v>
      </c>
      <c r="V948" s="105">
        <f t="shared" si="171"/>
        <v>220004.69</v>
      </c>
      <c r="W948" s="106">
        <f t="shared" si="172"/>
        <v>1187686.06</v>
      </c>
      <c r="X948" s="99"/>
      <c r="Y948" s="107">
        <f t="shared" si="162"/>
        <v>297377.58</v>
      </c>
      <c r="Z948" s="107">
        <f t="shared" si="163"/>
        <v>297377.58</v>
      </c>
      <c r="AA948" s="107">
        <f t="shared" si="173"/>
        <v>594755.16</v>
      </c>
    </row>
    <row r="949" spans="1:27" ht="26.1" customHeight="1" x14ac:dyDescent="0.2">
      <c r="A949" s="90">
        <v>110273</v>
      </c>
      <c r="B949" s="90" t="s">
        <v>1482</v>
      </c>
      <c r="C949" s="90" t="s">
        <v>1054</v>
      </c>
      <c r="D949" s="90" t="s">
        <v>26</v>
      </c>
      <c r="E949" s="90" t="s">
        <v>717</v>
      </c>
      <c r="F949" s="100" t="s">
        <v>47</v>
      </c>
      <c r="G949" s="100">
        <v>675942</v>
      </c>
      <c r="H949" s="100">
        <v>1063871382</v>
      </c>
      <c r="I949" s="90" t="s">
        <v>18</v>
      </c>
      <c r="J949" s="90">
        <v>1027527</v>
      </c>
      <c r="K949" s="91" t="s">
        <v>34</v>
      </c>
      <c r="L949" s="91" t="s">
        <v>35</v>
      </c>
      <c r="M949" s="92">
        <v>18896</v>
      </c>
      <c r="N949" s="92">
        <v>35646</v>
      </c>
      <c r="O949" s="93">
        <v>0.53010155417157601</v>
      </c>
      <c r="P949" s="101">
        <f t="shared" si="165"/>
        <v>18896</v>
      </c>
      <c r="Q949" s="102">
        <f t="shared" si="166"/>
        <v>1.5348952571105452E-3</v>
      </c>
      <c r="R949" s="103">
        <f t="shared" si="167"/>
        <v>1.1123057827089964E-3</v>
      </c>
      <c r="S949" s="104">
        <f t="shared" si="168"/>
        <v>743817.92</v>
      </c>
      <c r="T949" s="105">
        <f t="shared" si="169"/>
        <v>177755.36</v>
      </c>
      <c r="U949" s="105">
        <f t="shared" si="170"/>
        <v>266633.03999999998</v>
      </c>
      <c r="V949" s="105">
        <f t="shared" si="171"/>
        <v>270141.57</v>
      </c>
      <c r="W949" s="106">
        <f t="shared" si="172"/>
        <v>1458347.8900000001</v>
      </c>
      <c r="X949" s="99"/>
      <c r="Y949" s="107">
        <f t="shared" si="162"/>
        <v>365146.98</v>
      </c>
      <c r="Z949" s="107">
        <f t="shared" si="163"/>
        <v>365146.98</v>
      </c>
      <c r="AA949" s="107">
        <f t="shared" si="173"/>
        <v>730293.96</v>
      </c>
    </row>
    <row r="950" spans="1:27" ht="26.1" customHeight="1" x14ac:dyDescent="0.2">
      <c r="A950" s="90">
        <v>110280</v>
      </c>
      <c r="B950" s="90" t="s">
        <v>1483</v>
      </c>
      <c r="C950" s="84" t="s">
        <v>95</v>
      </c>
      <c r="D950" s="84" t="s">
        <v>26</v>
      </c>
      <c r="E950" s="90" t="s">
        <v>20</v>
      </c>
      <c r="F950" s="100" t="s">
        <v>20</v>
      </c>
      <c r="G950" s="100">
        <v>676478</v>
      </c>
      <c r="H950" s="100">
        <v>1962044255</v>
      </c>
      <c r="I950" s="91" t="s">
        <v>18</v>
      </c>
      <c r="J950" s="90">
        <v>1030901</v>
      </c>
      <c r="K950" s="91" t="s">
        <v>440</v>
      </c>
      <c r="L950" s="91" t="s">
        <v>17</v>
      </c>
      <c r="M950" s="92">
        <v>8256</v>
      </c>
      <c r="N950" s="92">
        <v>11747</v>
      </c>
      <c r="O950" s="93">
        <v>0.70281774069975311</v>
      </c>
      <c r="P950" s="101">
        <f t="shared" si="165"/>
        <v>12350.163934426229</v>
      </c>
      <c r="Q950" s="102">
        <f t="shared" si="166"/>
        <v>1.0031862853243296E-3</v>
      </c>
      <c r="R950" s="103">
        <f t="shared" si="167"/>
        <v>7.2698765673509665E-4</v>
      </c>
      <c r="S950" s="104">
        <f t="shared" si="168"/>
        <v>486149.09</v>
      </c>
      <c r="T950" s="105">
        <f t="shared" si="169"/>
        <v>116178.44</v>
      </c>
      <c r="U950" s="105">
        <f t="shared" si="170"/>
        <v>174267.67</v>
      </c>
      <c r="V950" s="105">
        <f t="shared" si="171"/>
        <v>176560.79</v>
      </c>
      <c r="W950" s="106">
        <f t="shared" si="172"/>
        <v>953155.99000000011</v>
      </c>
      <c r="X950" s="99"/>
      <c r="Y950" s="107">
        <f t="shared" si="162"/>
        <v>238655.01</v>
      </c>
      <c r="Z950" s="107">
        <f t="shared" si="163"/>
        <v>238655.01</v>
      </c>
      <c r="AA950" s="107">
        <f t="shared" si="173"/>
        <v>477310.02</v>
      </c>
    </row>
    <row r="951" spans="1:27" ht="26.1" customHeight="1" x14ac:dyDescent="0.2">
      <c r="A951" s="90">
        <v>110301</v>
      </c>
      <c r="B951" s="90" t="s">
        <v>1484</v>
      </c>
      <c r="C951" s="90" t="s">
        <v>541</v>
      </c>
      <c r="D951" s="90" t="s">
        <v>26</v>
      </c>
      <c r="E951" s="90" t="s">
        <v>241</v>
      </c>
      <c r="F951" s="100" t="s">
        <v>63</v>
      </c>
      <c r="G951" s="100">
        <v>676481</v>
      </c>
      <c r="H951" s="100">
        <v>1538719836</v>
      </c>
      <c r="I951" s="91" t="s">
        <v>18</v>
      </c>
      <c r="J951" s="90">
        <v>1030947</v>
      </c>
      <c r="K951" s="91" t="s">
        <v>166</v>
      </c>
      <c r="L951" s="91" t="s">
        <v>17</v>
      </c>
      <c r="M951" s="92">
        <v>8203</v>
      </c>
      <c r="N951" s="92">
        <v>16592</v>
      </c>
      <c r="O951" s="93">
        <v>0.49439488910318224</v>
      </c>
      <c r="P951" s="101">
        <f t="shared" si="165"/>
        <v>14056.784037558686</v>
      </c>
      <c r="Q951" s="102">
        <f t="shared" si="166"/>
        <v>1.1418126137529661E-3</v>
      </c>
      <c r="R951" s="103">
        <f t="shared" si="167"/>
        <v>8.2744719365305044E-4</v>
      </c>
      <c r="S951" s="104">
        <f t="shared" si="168"/>
        <v>553328.1</v>
      </c>
      <c r="T951" s="105">
        <f t="shared" si="169"/>
        <v>132232.68</v>
      </c>
      <c r="U951" s="105">
        <f t="shared" si="170"/>
        <v>198349.02</v>
      </c>
      <c r="V951" s="105">
        <f t="shared" si="171"/>
        <v>200959.02</v>
      </c>
      <c r="W951" s="106">
        <f t="shared" si="172"/>
        <v>1084868.82</v>
      </c>
      <c r="X951" s="99"/>
      <c r="Y951" s="107">
        <f t="shared" si="162"/>
        <v>271633.8</v>
      </c>
      <c r="Z951" s="107">
        <f t="shared" si="163"/>
        <v>271633.8</v>
      </c>
      <c r="AA951" s="107">
        <f t="shared" si="173"/>
        <v>543267.6</v>
      </c>
    </row>
    <row r="952" spans="1:27" ht="26.1" customHeight="1" x14ac:dyDescent="0.2">
      <c r="A952" s="90">
        <v>110366</v>
      </c>
      <c r="B952" s="90" t="s">
        <v>1485</v>
      </c>
      <c r="C952" s="90" t="s">
        <v>1486</v>
      </c>
      <c r="D952" s="90" t="s">
        <v>19</v>
      </c>
      <c r="E952" s="90" t="s">
        <v>470</v>
      </c>
      <c r="F952" s="100" t="s">
        <v>63</v>
      </c>
      <c r="G952" s="100">
        <v>676491</v>
      </c>
      <c r="H952" s="100">
        <v>1174111447</v>
      </c>
      <c r="I952" s="91" t="s">
        <v>46</v>
      </c>
      <c r="J952" s="90">
        <v>1031219</v>
      </c>
      <c r="K952" s="91">
        <v>44105</v>
      </c>
      <c r="L952" s="91">
        <v>44196</v>
      </c>
      <c r="M952" s="92">
        <v>2651</v>
      </c>
      <c r="N952" s="92">
        <v>3584</v>
      </c>
      <c r="O952" s="93">
        <v>0.7396763392857143</v>
      </c>
      <c r="P952" s="101">
        <f t="shared" si="165"/>
        <v>10633.131868131868</v>
      </c>
      <c r="Q952" s="102">
        <f t="shared" si="166"/>
        <v>0</v>
      </c>
      <c r="R952" s="103">
        <f t="shared" si="167"/>
        <v>6.2591522360448725E-4</v>
      </c>
      <c r="S952" s="104">
        <f t="shared" si="168"/>
        <v>0</v>
      </c>
      <c r="T952" s="105">
        <f t="shared" si="169"/>
        <v>100026.26</v>
      </c>
      <c r="U952" s="105">
        <f t="shared" si="170"/>
        <v>150039.39000000001</v>
      </c>
      <c r="V952" s="105">
        <f t="shared" si="171"/>
        <v>0</v>
      </c>
      <c r="W952" s="106">
        <f t="shared" si="172"/>
        <v>250065.65000000002</v>
      </c>
      <c r="X952" s="99"/>
      <c r="Y952" s="107">
        <f t="shared" si="162"/>
        <v>0</v>
      </c>
      <c r="Z952" s="107">
        <f t="shared" si="163"/>
        <v>0</v>
      </c>
      <c r="AA952" s="107">
        <f t="shared" si="173"/>
        <v>0</v>
      </c>
    </row>
    <row r="953" spans="1:27" ht="26.1" customHeight="1" x14ac:dyDescent="0.2">
      <c r="A953" s="90">
        <v>110390</v>
      </c>
      <c r="B953" s="90" t="s">
        <v>1552</v>
      </c>
      <c r="C953" s="84" t="s">
        <v>485</v>
      </c>
      <c r="D953" s="84" t="s">
        <v>26</v>
      </c>
      <c r="E953" s="90" t="s">
        <v>40</v>
      </c>
      <c r="F953" s="100" t="s">
        <v>39</v>
      </c>
      <c r="G953" s="100">
        <v>676493</v>
      </c>
      <c r="H953" s="100">
        <v>1952920647</v>
      </c>
      <c r="I953" s="91" t="s">
        <v>18</v>
      </c>
      <c r="J953" s="90">
        <v>1031357</v>
      </c>
      <c r="K953" s="91" t="s">
        <v>1551</v>
      </c>
      <c r="L953" s="91" t="s">
        <v>17</v>
      </c>
      <c r="M953" s="92">
        <v>765</v>
      </c>
      <c r="N953" s="92">
        <v>1447</v>
      </c>
      <c r="O953" s="93">
        <v>0.52868002764340016</v>
      </c>
      <c r="P953" s="101">
        <f t="shared" si="165"/>
        <v>3988.9285714285716</v>
      </c>
      <c r="Q953" s="102">
        <f t="shared" si="166"/>
        <v>3.2401500556935106E-4</v>
      </c>
      <c r="R953" s="103">
        <f t="shared" si="167"/>
        <v>2.3480674834955209E-4</v>
      </c>
      <c r="S953" s="104">
        <f t="shared" si="168"/>
        <v>157019.29</v>
      </c>
      <c r="T953" s="105">
        <f t="shared" si="169"/>
        <v>37524</v>
      </c>
      <c r="U953" s="105">
        <f t="shared" si="170"/>
        <v>56286</v>
      </c>
      <c r="V953" s="105">
        <f t="shared" si="171"/>
        <v>57026.64</v>
      </c>
      <c r="W953" s="106">
        <f t="shared" si="172"/>
        <v>307855.93</v>
      </c>
      <c r="X953" s="99"/>
      <c r="Y953" s="107">
        <f t="shared" si="162"/>
        <v>77082.2</v>
      </c>
      <c r="Z953" s="107">
        <f t="shared" si="163"/>
        <v>77082.2</v>
      </c>
      <c r="AA953" s="107">
        <f t="shared" si="173"/>
        <v>154164.4</v>
      </c>
    </row>
    <row r="954" spans="1:27" ht="26.1" customHeight="1" x14ac:dyDescent="0.2">
      <c r="A954" s="90">
        <v>110400</v>
      </c>
      <c r="B954" s="90" t="s">
        <v>1487</v>
      </c>
      <c r="C954" s="84" t="s">
        <v>284</v>
      </c>
      <c r="D954" s="84" t="s">
        <v>26</v>
      </c>
      <c r="E954" s="90" t="s">
        <v>169</v>
      </c>
      <c r="F954" s="100" t="s">
        <v>1546</v>
      </c>
      <c r="G954" s="100">
        <v>676093</v>
      </c>
      <c r="H954" s="100">
        <v>1346904281</v>
      </c>
      <c r="I954" s="90" t="s">
        <v>18</v>
      </c>
      <c r="J954" s="90">
        <v>1027576</v>
      </c>
      <c r="K954" s="91" t="s">
        <v>16</v>
      </c>
      <c r="L954" s="91" t="s">
        <v>17</v>
      </c>
      <c r="M954" s="92">
        <v>8014</v>
      </c>
      <c r="N954" s="92">
        <v>13871</v>
      </c>
      <c r="O954" s="93">
        <v>0.57775214476245407</v>
      </c>
      <c r="P954" s="101">
        <f t="shared" si="165"/>
        <v>8013.9999999999991</v>
      </c>
      <c r="Q954" s="102">
        <f t="shared" si="166"/>
        <v>6.5096584411959712E-4</v>
      </c>
      <c r="R954" s="103">
        <f t="shared" si="167"/>
        <v>4.7174103210361433E-4</v>
      </c>
      <c r="S954" s="104">
        <f t="shared" si="168"/>
        <v>315461.3</v>
      </c>
      <c r="T954" s="105">
        <f t="shared" si="169"/>
        <v>75387.990000000005</v>
      </c>
      <c r="U954" s="105">
        <f t="shared" si="170"/>
        <v>113081.99</v>
      </c>
      <c r="V954" s="105">
        <f t="shared" si="171"/>
        <v>114569.99</v>
      </c>
      <c r="W954" s="106">
        <f t="shared" si="172"/>
        <v>618501.27</v>
      </c>
      <c r="X954" s="99"/>
      <c r="Y954" s="107">
        <f t="shared" si="162"/>
        <v>154862.82</v>
      </c>
      <c r="Z954" s="107">
        <f t="shared" si="163"/>
        <v>154862.82</v>
      </c>
      <c r="AA954" s="107">
        <f t="shared" si="173"/>
        <v>309725.64</v>
      </c>
    </row>
    <row r="955" spans="1:27" ht="26.1" customHeight="1" x14ac:dyDescent="0.2">
      <c r="A955" s="90">
        <v>110403</v>
      </c>
      <c r="B955" s="90" t="s">
        <v>1488</v>
      </c>
      <c r="C955" s="90" t="s">
        <v>1488</v>
      </c>
      <c r="D955" s="90" t="s">
        <v>19</v>
      </c>
      <c r="E955" s="90" t="s">
        <v>59</v>
      </c>
      <c r="F955" s="100" t="s">
        <v>1547</v>
      </c>
      <c r="G955" s="100">
        <v>676494</v>
      </c>
      <c r="H955" s="100">
        <v>1770131773</v>
      </c>
      <c r="I955" s="90" t="s">
        <v>18</v>
      </c>
      <c r="J955" s="90">
        <v>1031387</v>
      </c>
      <c r="K955" s="91" t="s">
        <v>1033</v>
      </c>
      <c r="L955" s="91" t="s">
        <v>17</v>
      </c>
      <c r="M955" s="92">
        <v>534</v>
      </c>
      <c r="N955" s="92">
        <v>802</v>
      </c>
      <c r="O955" s="93">
        <v>0.66583541147132175</v>
      </c>
      <c r="P955" s="101">
        <f t="shared" si="165"/>
        <v>3748.2692307692309</v>
      </c>
      <c r="Q955" s="102">
        <f t="shared" si="166"/>
        <v>0</v>
      </c>
      <c r="R955" s="103">
        <f t="shared" si="167"/>
        <v>2.2064042869045393E-4</v>
      </c>
      <c r="S955" s="104">
        <f t="shared" si="168"/>
        <v>0</v>
      </c>
      <c r="T955" s="105">
        <f t="shared" si="169"/>
        <v>35260.11</v>
      </c>
      <c r="U955" s="105">
        <f t="shared" si="170"/>
        <v>52890.16</v>
      </c>
      <c r="V955" s="105">
        <f t="shared" si="171"/>
        <v>0</v>
      </c>
      <c r="W955" s="106">
        <f t="shared" si="172"/>
        <v>88150.27</v>
      </c>
      <c r="X955" s="99"/>
      <c r="Y955" s="107">
        <f t="shared" si="162"/>
        <v>0</v>
      </c>
      <c r="Z955" s="107">
        <f t="shared" si="163"/>
        <v>0</v>
      </c>
      <c r="AA955" s="107">
        <f t="shared" si="173"/>
        <v>0</v>
      </c>
    </row>
    <row r="956" spans="1:27" ht="26.1" customHeight="1" x14ac:dyDescent="0.2">
      <c r="A956" s="90">
        <v>110431</v>
      </c>
      <c r="B956" s="90" t="s">
        <v>1489</v>
      </c>
      <c r="C956" s="90" t="s">
        <v>991</v>
      </c>
      <c r="D956" s="90" t="s">
        <v>26</v>
      </c>
      <c r="E956" s="90" t="s">
        <v>1490</v>
      </c>
      <c r="F956" s="100" t="s">
        <v>1545</v>
      </c>
      <c r="G956" s="100">
        <v>603</v>
      </c>
      <c r="H956" s="100">
        <v>1659327930</v>
      </c>
      <c r="I956" s="90" t="s">
        <v>18</v>
      </c>
      <c r="J956" s="90">
        <v>1026432</v>
      </c>
      <c r="K956" s="91" t="s">
        <v>52</v>
      </c>
      <c r="L956" s="91" t="s">
        <v>53</v>
      </c>
      <c r="M956" s="92">
        <v>7153</v>
      </c>
      <c r="N956" s="92">
        <v>11424</v>
      </c>
      <c r="O956" s="93">
        <v>0.62613795518207283</v>
      </c>
      <c r="P956" s="101">
        <f t="shared" si="165"/>
        <v>7152.9999999999991</v>
      </c>
      <c r="Q956" s="102">
        <f t="shared" si="166"/>
        <v>5.8102803630989252E-4</v>
      </c>
      <c r="R956" s="103">
        <f t="shared" si="167"/>
        <v>4.2105859778352302E-4</v>
      </c>
      <c r="S956" s="104">
        <f t="shared" si="168"/>
        <v>281569.09000000003</v>
      </c>
      <c r="T956" s="105">
        <f t="shared" si="169"/>
        <v>67288.53</v>
      </c>
      <c r="U956" s="105">
        <f t="shared" si="170"/>
        <v>100932.8</v>
      </c>
      <c r="V956" s="105">
        <f t="shared" si="171"/>
        <v>102260.93</v>
      </c>
      <c r="W956" s="106">
        <f t="shared" si="172"/>
        <v>552051.35</v>
      </c>
      <c r="X956" s="99"/>
      <c r="Y956" s="107">
        <f t="shared" si="162"/>
        <v>138224.82999999999</v>
      </c>
      <c r="Z956" s="107">
        <f t="shared" si="163"/>
        <v>138224.82999999999</v>
      </c>
      <c r="AA956" s="107">
        <f t="shared" si="173"/>
        <v>276449.65999999997</v>
      </c>
    </row>
    <row r="957" spans="1:27" ht="26.1" customHeight="1" x14ac:dyDescent="0.2">
      <c r="A957" s="90">
        <v>110493</v>
      </c>
      <c r="B957" s="90" t="s">
        <v>1491</v>
      </c>
      <c r="C957" s="90" t="s">
        <v>80</v>
      </c>
      <c r="D957" s="90" t="s">
        <v>26</v>
      </c>
      <c r="E957" s="90" t="s">
        <v>237</v>
      </c>
      <c r="F957" s="100" t="s">
        <v>1545</v>
      </c>
      <c r="G957" s="100">
        <v>675001</v>
      </c>
      <c r="H957" s="100">
        <v>1104870435</v>
      </c>
      <c r="I957" s="113" t="s">
        <v>18</v>
      </c>
      <c r="J957" s="113">
        <v>1026644</v>
      </c>
      <c r="K957" s="114" t="s">
        <v>34</v>
      </c>
      <c r="L957" s="114" t="s">
        <v>35</v>
      </c>
      <c r="M957" s="115">
        <v>10129</v>
      </c>
      <c r="N957" s="115">
        <v>17287</v>
      </c>
      <c r="O957" s="116">
        <f>M957/N957</f>
        <v>0.58593162492046047</v>
      </c>
      <c r="P957" s="101">
        <f t="shared" si="165"/>
        <v>10129</v>
      </c>
      <c r="Q957" s="102">
        <f t="shared" si="166"/>
        <v>8.2276429187514355E-4</v>
      </c>
      <c r="R957" s="103">
        <f t="shared" si="167"/>
        <v>5.9623969480627776E-4</v>
      </c>
      <c r="S957" s="104">
        <f t="shared" si="168"/>
        <v>398715.69</v>
      </c>
      <c r="T957" s="105">
        <f t="shared" si="169"/>
        <v>95283.87</v>
      </c>
      <c r="U957" s="105">
        <f t="shared" si="170"/>
        <v>142925.81</v>
      </c>
      <c r="V957" s="105">
        <f t="shared" si="171"/>
        <v>144806.51999999999</v>
      </c>
      <c r="W957" s="106">
        <f t="shared" si="172"/>
        <v>781731.89</v>
      </c>
      <c r="X957" s="99"/>
      <c r="Y957" s="107">
        <f t="shared" si="162"/>
        <v>195733.16</v>
      </c>
      <c r="Z957" s="107">
        <f t="shared" si="163"/>
        <v>195733.16</v>
      </c>
      <c r="AA957" s="107">
        <f t="shared" si="173"/>
        <v>391466.32</v>
      </c>
    </row>
  </sheetData>
  <autoFilter ref="A6:AA957" xr:uid="{688445BF-14B0-438C-8665-EBE49477B9FE}"/>
  <mergeCells count="1">
    <mergeCell ref="D1:D2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a37a463-b99d-470c-8a85-4153a11441a9">Y2PHC7Y2YW5Y-1034750575-2506</_dlc_DocId>
    <_dlc_DocIdUrl xmlns="ea37a463-b99d-470c-8a85-4153a11441a9">
      <Url>https://txhhs.sharepoint.com/sites/hhsc/fs/ra/ltss/_layouts/15/DocIdRedir.aspx?ID=Y2PHC7Y2YW5Y-1034750575-2506</Url>
      <Description>Y2PHC7Y2YW5Y-1034750575-2506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C7FADE2BB3244CB946953B60974D2A" ma:contentTypeVersion="1036" ma:contentTypeDescription="Create a new document." ma:contentTypeScope="" ma:versionID="65b7058c4d48ff92a9eef691f10a6e48">
  <xsd:schema xmlns:xsd="http://www.w3.org/2001/XMLSchema" xmlns:xs="http://www.w3.org/2001/XMLSchema" xmlns:p="http://schemas.microsoft.com/office/2006/metadata/properties" xmlns:ns2="ea37a463-b99d-470c-8a85-4153a11441a9" xmlns:ns3="09adeec7-a0bd-407b-b455-6d71813d8a2b" targetNamespace="http://schemas.microsoft.com/office/2006/metadata/properties" ma:root="true" ma:fieldsID="6cf75ee1adb9fc60a11f7b5b3ca4f2b4" ns2:_="" ns3:_="">
    <xsd:import namespace="ea37a463-b99d-470c-8a85-4153a11441a9"/>
    <xsd:import namespace="09adeec7-a0bd-407b-b455-6d71813d8a2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37a463-b99d-470c-8a85-4153a11441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deec7-a0bd-407b-b455-6d71813d8a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6C0244C-041A-4E11-BF4B-DDD595C5F48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9051EE-0699-4B8B-83FF-6E06AE9D007D}">
  <ds:schemaRefs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09adeec7-a0bd-407b-b455-6d71813d8a2b"/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ea37a463-b99d-470c-8a85-4153a11441a9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70ECC72-D98A-47F4-8181-501F1B6EDB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37a463-b99d-470c-8a85-4153a11441a9"/>
    <ds:schemaRef ds:uri="09adeec7-a0bd-407b-b455-6d71813d8a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4D7430E-60DE-4470-956D-77A5834F7478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Year 6 (SFY23) Program Funding</vt:lpstr>
      <vt:lpstr>Eligible NF &amp; Enroll Status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2022-01-14T20:19:44Z</dcterms:created>
  <dcterms:modified xsi:type="dcterms:W3CDTF">2022-05-16T17:28:57Z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0x010100F6C7FADE2BB3244CB946953B60974D2A</vt:lpwstr>
  </property>
  <property fmtid="{D5CDD505-2E9C-101B-9397-08002B2CF9AE}" pid="3" name="_dlc_DocIdItemGuid">
    <vt:lpwstr>8f60b019-79f6-4cef-b8cf-473f4df618d9</vt:lpwstr>
  </property>
</Properties>
</file>