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4EBD2558-F017-4831-BC4A-FDCC02F7B721}" xr6:coauthVersionLast="47" xr6:coauthVersionMax="47" xr10:uidLastSave="{00000000-0000-0000-0000-000000000000}"/>
  <workbookProtection workbookAlgorithmName="SHA-512" workbookHashValue="yYdUlalru3fIk8tTZ86afkCMBipOkoBdrfK3hHtpn/GjBFnD9tIoe+aCClirGyYYIUj0aVWdmJvKfmWS+HRBIQ==" workbookSaltValue="XOA+/qqAJXpQx2+lRI4FwQ==" workbookSpinCount="100000" lockStructure="1"/>
  <bookViews>
    <workbookView xWindow="-16080" yWindow="6150" windowWidth="15840" windowHeight="11835" tabRatio="829" xr2:uid="{00000000-000D-0000-FFFF-FFFF00000000}"/>
  </bookViews>
  <sheets>
    <sheet name="Worksheet A" sheetId="1" r:id="rId1"/>
    <sheet name="Worksheet B" sheetId="2" r:id="rId2"/>
    <sheet name="Worksheet C" sheetId="3" r:id="rId3"/>
    <sheet name="Worksheet D" sheetId="4" r:id="rId4"/>
    <sheet name="Worksheet E" sheetId="5" r:id="rId5"/>
    <sheet name="Sheet1" sheetId="6" state="hidden" r:id="rId6"/>
  </sheets>
  <definedNames>
    <definedName name="_xlnm.Print_Area" localSheetId="0">'Worksheet A'!$A$1:$M$71</definedName>
    <definedName name="_xlnm.Print_Area" localSheetId="1">'Worksheet B'!$A$1:$V$38</definedName>
    <definedName name="_xlnm.Print_Area" localSheetId="2">'Worksheet C'!$A$1:$R$72</definedName>
    <definedName name="_xlnm.Print_Area" localSheetId="3">'Worksheet D'!$A$1:$Y$31</definedName>
    <definedName name="_xlnm.Print_Area" localSheetId="4">'Worksheet E'!$A$1:$S$57</definedName>
    <definedName name="Z_1B20964B_81C2_409D_AA87_5E7EA2041992_.wvu.Cols" localSheetId="1" hidden="1">'Worksheet B'!$D:$D</definedName>
    <definedName name="Z_1B4A69D6_9BB0_4E98_A845_509C55125576_.wvu.Cols" localSheetId="1" hidden="1">'Worksheet B'!$D:$D</definedName>
    <definedName name="Z_3C0032D5_DA45_2C47_8E3F_3F24A9F2C0DF_.wvu.Cols" localSheetId="1" hidden="1">'Worksheet B'!$D:$D</definedName>
    <definedName name="Z_41C0AEDD_ABB8_4C1D_A05F_89B13B51ED06_.wvu.Cols" localSheetId="1" hidden="1">'Worksheet B'!$D:$D</definedName>
    <definedName name="Z_41C0AEDD_ABB8_4C1D_A05F_89B13B51ED06_.wvu.PrintArea" localSheetId="1" hidden="1">'Worksheet B'!$A$1:$W$39</definedName>
    <definedName name="Z_4CF7C104_0100_48C6_87FA_9D7DB5BB1A08_.wvu.Cols" localSheetId="1" hidden="1">'Worksheet B'!$D:$D</definedName>
    <definedName name="Z_4CF7C104_0100_48C6_87FA_9D7DB5BB1A08_.wvu.PrintArea" localSheetId="1" hidden="1">'Worksheet B'!$A$1:$W$39</definedName>
    <definedName name="Z_7373AB4E_8EAC_46C6_8BED_8404BFA8811B_.wvu.Cols" localSheetId="1" hidden="1">'Worksheet B'!$D:$D</definedName>
  </definedNames>
  <calcPr calcId="191028"/>
  <customWorkbookViews>
    <customWorkbookView name="Captain America  - Personal View" guid="{41C0AEDD-ABB8-4C1D-A05F-89B13B51ED06}" mergeInterval="0" personalView="1" maximized="1" xWindow="1912" yWindow="-8" windowWidth="1936" windowHeight="1056" tabRatio="829" activeSheetId="5"/>
    <customWorkbookView name="Marble,Laura (HHSC) - Personal View" guid="{7373AB4E-8EAC-46C6-8BED-8404BFA8811B}" mergeInterval="0" personalView="1" maximized="1" windowWidth="1280" windowHeight="795" tabRatio="829" activeSheetId="1"/>
    <customWorkbookView name="Heckman,Guerin (HHSC) - Personal View" guid="{1B20964B-81C2-409D-AA87-5E7EA2041992}" mergeInterval="0" personalView="1" maximized="1" windowWidth="1280" windowHeight="841" tabRatio="829" activeSheetId="1"/>
    <customWorkbookView name="Perez,Victor (HHSC) - Personal View" guid="{3C0032D5-DA45-2C47-8E3F-3F24A9F2C0DF}" mergeInterval="0" personalView="1" windowWidth="1117" windowHeight="523" tabRatio="829" activeSheetId="1"/>
    <customWorkbookView name="Diacont,Joseph (HHSC) - Personal View" guid="{4CF7C104-0100-48C6-87FA-9D7DB5BB1A08}" mergeInterval="0" personalView="1" maximized="1" xWindow="1912" yWindow="-8" windowWidth="1936" windowHeight="1056" tabRatio="829" activeSheetId="5"/>
    <customWorkbookView name="HHSC User - Personal View" guid="{1B4A69D6-9BB0-4E98-A845-509C55125576}" mergeInterval="0" personalView="1" maximized="1" xWindow="1911" yWindow="-9" windowWidth="1938" windowHeight="1048" tabRatio="82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3" l="1"/>
  <c r="L52" i="3"/>
  <c r="L5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10" i="3"/>
  <c r="K48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13" i="1"/>
  <c r="W23" i="4" l="1"/>
  <c r="W26" i="4"/>
  <c r="F47" i="3"/>
  <c r="I68" i="3" s="1"/>
  <c r="L59" i="3"/>
  <c r="F17" i="2"/>
  <c r="N17" i="2" s="1"/>
  <c r="U17" i="2" s="1"/>
  <c r="F19" i="2"/>
  <c r="N19" i="2" s="1"/>
  <c r="U19" i="2" s="1"/>
  <c r="N21" i="2"/>
  <c r="U21" i="2" s="1"/>
  <c r="N23" i="2"/>
  <c r="U23" i="2" s="1"/>
  <c r="F25" i="2"/>
  <c r="N25" i="2" s="1"/>
  <c r="U25" i="2" s="1"/>
  <c r="F27" i="2"/>
  <c r="N27" i="2" s="1"/>
  <c r="U27" i="2" s="1"/>
  <c r="U32" i="2"/>
  <c r="F50" i="1"/>
  <c r="K62" i="1" s="1"/>
  <c r="K53" i="1"/>
  <c r="K54" i="1"/>
  <c r="K55" i="1"/>
  <c r="W29" i="4" l="1"/>
  <c r="S37" i="5" s="1"/>
  <c r="L47" i="3"/>
  <c r="L54" i="3" s="1"/>
  <c r="N54" i="3"/>
  <c r="U29" i="2"/>
  <c r="U36" i="2" s="1"/>
  <c r="S6" i="5" s="1"/>
  <c r="K50" i="1"/>
  <c r="K59" i="1" s="1"/>
  <c r="K65" i="1" s="1"/>
  <c r="S20" i="5" s="1"/>
  <c r="Q54" i="3" l="1"/>
  <c r="L63" i="3" s="1"/>
  <c r="F68" i="3" s="1"/>
  <c r="L68" i="3" s="1"/>
  <c r="S9" i="5" s="1"/>
  <c r="S12" i="5" s="1"/>
  <c r="S17" i="5" s="1"/>
  <c r="S25" i="5" s="1"/>
  <c r="S28" i="5" s="1"/>
  <c r="S33" i="5" l="1"/>
  <c r="S40" i="5" s="1"/>
  <c r="S48" i="5" l="1"/>
  <c r="S43" i="5"/>
  <c r="S51" i="5" s="1"/>
  <c r="S55" i="5" s="1"/>
</calcChain>
</file>

<file path=xl/sharedStrings.xml><?xml version="1.0" encoding="utf-8"?>
<sst xmlns="http://schemas.openxmlformats.org/spreadsheetml/2006/main" count="537" uniqueCount="283">
  <si>
    <t xml:space="preserve">Nursing Facility (NF) Direct Care Staff Enhancement Worksheet
</t>
  </si>
  <si>
    <t>Worksheet A:  Estimate average direct care staff base rate</t>
  </si>
  <si>
    <t xml:space="preserve">                      NF Payment Rates can be found on the Provider Finance website under Payment Rate Information </t>
  </si>
  <si>
    <t xml:space="preserve">                          and can be accessed by clicking</t>
  </si>
  <si>
    <t>Payment Rate Information</t>
  </si>
  <si>
    <t>COLUMN A</t>
  </si>
  <si>
    <t>COLUMN B</t>
  </si>
  <si>
    <t>COLUMN C</t>
  </si>
  <si>
    <t xml:space="preserve">Medicaid Days of Service </t>
  </si>
  <si>
    <t xml:space="preserve">RUG </t>
  </si>
  <si>
    <t xml:space="preserve">(Fee-For-Service,  </t>
  </si>
  <si>
    <t>Total Direct</t>
  </si>
  <si>
    <t>Group</t>
  </si>
  <si>
    <t>Star+Plus &amp; Dual-Eligible)</t>
  </si>
  <si>
    <t xml:space="preserve">Direct Care Staff Base </t>
  </si>
  <si>
    <t xml:space="preserve">Care Staff per </t>
  </si>
  <si>
    <t xml:space="preserve">in Medicaid-Contracted  </t>
  </si>
  <si>
    <t>Rate per Resident Day</t>
  </si>
  <si>
    <t>Resident Day</t>
  </si>
  <si>
    <t>Beds (excluding Hospice)</t>
  </si>
  <si>
    <t>RAD</t>
  </si>
  <si>
    <t>x</t>
  </si>
  <si>
    <t>=</t>
  </si>
  <si>
    <t>RAC</t>
  </si>
  <si>
    <t>RAB</t>
  </si>
  <si>
    <t>RAA</t>
  </si>
  <si>
    <t>SE3</t>
  </si>
  <si>
    <t>SE2</t>
  </si>
  <si>
    <t>SE1</t>
  </si>
  <si>
    <t>SSC</t>
  </si>
  <si>
    <t>SSB</t>
  </si>
  <si>
    <t>SSA</t>
  </si>
  <si>
    <t>CC2</t>
  </si>
  <si>
    <t>CC1</t>
  </si>
  <si>
    <t>CB2</t>
  </si>
  <si>
    <t>CB1</t>
  </si>
  <si>
    <t>CA2</t>
  </si>
  <si>
    <t>CA1</t>
  </si>
  <si>
    <t>IB2</t>
  </si>
  <si>
    <t>IB1</t>
  </si>
  <si>
    <t>IA2</t>
  </si>
  <si>
    <t>IA1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</si>
  <si>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</si>
  <si>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</si>
  <si>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</si>
  <si>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</si>
  <si>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</si>
  <si>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</si>
  <si>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</si>
  <si>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</si>
  <si>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</si>
  <si>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</si>
  <si>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</si>
  <si>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</si>
  <si>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</si>
  <si>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</si>
  <si>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BC1</t>
  </si>
  <si>
    <t>PCE</t>
  </si>
  <si>
    <t>Total Medicaid 
Days of Service</t>
  </si>
  <si>
    <t>Box A1</t>
  </si>
  <si>
    <t xml:space="preserve">Total  </t>
  </si>
  <si>
    <t>Box A2</t>
  </si>
  <si>
    <t>Ventilator 
Continuous</t>
  </si>
  <si>
    <t>Box A3</t>
  </si>
  <si>
    <t>Ventilator 
Partial</t>
  </si>
  <si>
    <t>Box A4</t>
  </si>
  <si>
    <t>Pediatric
Tracheostomy</t>
  </si>
  <si>
    <t>Box A5</t>
  </si>
  <si>
    <t>Box A6</t>
  </si>
  <si>
    <t>Sum A2- A5</t>
  </si>
  <si>
    <t xml:space="preserve"> </t>
  </si>
  <si>
    <t>/</t>
  </si>
  <si>
    <t>Box A7</t>
  </si>
  <si>
    <t>From Box A1</t>
  </si>
  <si>
    <t>Box A8</t>
  </si>
  <si>
    <t>Box A6 divided by Box A7</t>
  </si>
  <si>
    <t>NOTE: This estimate is based on the distribution of your facility's days of service by RUGs as captured by this worksheet.</t>
  </si>
  <si>
    <t>If the distribution is incorrect or changes, your average direct care staff base rate will be incorrect or change.</t>
  </si>
  <si>
    <t xml:space="preserve">NF Direct Care Staff Enhancement Worksheet
</t>
  </si>
  <si>
    <t>Worksheet B:  Estimate LVN equivalent staffing level for Medicaid-contracted beds</t>
  </si>
  <si>
    <t xml:space="preserve">Enter only hours and days of service for Medicaid-contracted beds </t>
  </si>
  <si>
    <t>STEP B1</t>
  </si>
  <si>
    <t>Registered
Nurses
(including RN DONs)</t>
  </si>
  <si>
    <t>Licensed Vocational
Nurses
(including LVN DONs)</t>
  </si>
  <si>
    <t xml:space="preserve">
Medication Aides</t>
  </si>
  <si>
    <t>Restorative and
Certified Nurse Aides</t>
  </si>
  <si>
    <t>A</t>
  </si>
  <si>
    <t>Employee 
Hours</t>
  </si>
  <si>
    <t>Box
B1</t>
  </si>
  <si>
    <t>hrs.</t>
  </si>
  <si>
    <t>Box
B2</t>
  </si>
  <si>
    <t>Box
B3</t>
  </si>
  <si>
    <t>Box
B4</t>
  </si>
  <si>
    <t xml:space="preserve">Contract
Labor Hours  </t>
  </si>
  <si>
    <t>Box
B5</t>
  </si>
  <si>
    <t>Box B6</t>
  </si>
  <si>
    <t>Box
B7</t>
  </si>
  <si>
    <t>Box
B8</t>
  </si>
  <si>
    <t>B</t>
  </si>
  <si>
    <t xml:space="preserve">             Enter Total Days of Service (include Medicaid, Medicare, and other days in Medicaid-contracted beds)</t>
  </si>
  <si>
    <t>Box B9</t>
  </si>
  <si>
    <t>STEP B2</t>
  </si>
  <si>
    <t xml:space="preserve">Total Employee
RN hours  </t>
  </si>
  <si>
    <t>From B1</t>
  </si>
  <si>
    <t>Box B10</t>
  </si>
  <si>
    <t>+</t>
  </si>
  <si>
    <t>Total Contract
RN hours</t>
  </si>
  <si>
    <t>From B5</t>
  </si>
  <si>
    <t>Box B11</t>
  </si>
  <si>
    <t>C</t>
  </si>
  <si>
    <t xml:space="preserve">Total Employee LVN hours  </t>
  </si>
  <si>
    <t>From B2</t>
  </si>
  <si>
    <t>Box B12</t>
  </si>
  <si>
    <t>D</t>
  </si>
  <si>
    <t xml:space="preserve">Total Contract LVN hours  </t>
  </si>
  <si>
    <t>From B6</t>
  </si>
  <si>
    <t>Box B13</t>
  </si>
  <si>
    <t>E</t>
  </si>
  <si>
    <t xml:space="preserve">Total Employee
Aide hours  </t>
  </si>
  <si>
    <t>B3 + B4</t>
  </si>
  <si>
    <t>Box B14</t>
  </si>
  <si>
    <t>F</t>
  </si>
  <si>
    <t xml:space="preserve">Total Contract
Aide hours  </t>
  </si>
  <si>
    <t>B7 + B8</t>
  </si>
  <si>
    <t>Box B15</t>
  </si>
  <si>
    <t>G</t>
  </si>
  <si>
    <t>Total LVN equivalent minutes provided during selected reporting period</t>
  </si>
  <si>
    <t>Box B16</t>
  </si>
  <si>
    <t>Sum  B10 - B15</t>
  </si>
  <si>
    <t>H</t>
  </si>
  <si>
    <t>Total days of service in Medicaid-contracted beds during selected reporting period</t>
  </si>
  <si>
    <t>Box B17</t>
  </si>
  <si>
    <t>From Box B9</t>
  </si>
  <si>
    <t>I</t>
  </si>
  <si>
    <t>Estimated staffing level in LVN equivalent minutes per resident day during selected reporting period</t>
  </si>
  <si>
    <t>Box B18</t>
  </si>
  <si>
    <t>Box B16 divided by Box B17</t>
  </si>
  <si>
    <t>Worksheet C:
Estimate Minimum Required LVN Equivalent Minutes Per Resident Day for Participation</t>
  </si>
  <si>
    <t>STEP C1</t>
  </si>
  <si>
    <t>Medicaid Days of Service</t>
  </si>
  <si>
    <t xml:space="preserve">Minimum Required </t>
  </si>
  <si>
    <t xml:space="preserve">Total Minimum  </t>
  </si>
  <si>
    <t xml:space="preserve">(Fee-For- Service, </t>
  </si>
  <si>
    <t xml:space="preserve">Medicaid LVN Equivalent </t>
  </si>
  <si>
    <t xml:space="preserve">LVN Equivalent </t>
  </si>
  <si>
    <t xml:space="preserve"> Star+Plus, Dual-Eligible,</t>
  </si>
  <si>
    <t>Minutes per Resident Day</t>
  </si>
  <si>
    <t xml:space="preserve">Minutes per </t>
  </si>
  <si>
    <t xml:space="preserve">and Hospice) in </t>
  </si>
  <si>
    <t>Medicaid-Contracted Beds</t>
  </si>
  <si>
    <t>Box C1</t>
  </si>
  <si>
    <t>Box C2</t>
  </si>
  <si>
    <t>Box C3</t>
  </si>
  <si>
    <t>Box C4</t>
  </si>
  <si>
    <t>Box C5</t>
  </si>
  <si>
    <t>Box C6</t>
  </si>
  <si>
    <t>÷</t>
  </si>
  <si>
    <t>Box C7</t>
  </si>
  <si>
    <t>Sum C2 - C5</t>
  </si>
  <si>
    <t>From Box C1</t>
  </si>
  <si>
    <t>STEP C2</t>
  </si>
  <si>
    <t>Medicare
Days of Service in
Medicaid-Contracted Beds</t>
  </si>
  <si>
    <t>Medicare LVN Equivalent Minutes Per Resident Day</t>
  </si>
  <si>
    <t>Box C8</t>
  </si>
  <si>
    <t>Box C9</t>
  </si>
  <si>
    <t>STEP C3</t>
  </si>
  <si>
    <t>Other Days of Service
in Medicaid-Contracted Beds</t>
  </si>
  <si>
    <t>Enter the lower of RUG PD1 or the value in Box C7.</t>
  </si>
  <si>
    <t>Box C10</t>
  </si>
  <si>
    <t>Box C11</t>
  </si>
  <si>
    <t>STEP C4</t>
  </si>
  <si>
    <t>Estimated Minimum Required LVN Equivalent Minutes Per Resident Day for Participation</t>
  </si>
  <si>
    <t>Box C12</t>
  </si>
  <si>
    <t>Box C13</t>
  </si>
  <si>
    <t>Box C14</t>
  </si>
  <si>
    <t>Sum C6, C9, C11</t>
  </si>
  <si>
    <t>Sum C1, C8, C10</t>
  </si>
  <si>
    <t xml:space="preserve">NOTE: This estimate is based upon the distribution of your facility's days of service by RUGs and payor type as captured by this worksheet. If </t>
  </si>
  <si>
    <t>the distribution changes, your required minimum will change.</t>
  </si>
  <si>
    <t>Worksheet D:  Estimate average per diem direct care staff expenses</t>
  </si>
  <si>
    <t>Employee Salaries and Wages - Registered Nurses (including RN DONs) . . . . . . . . . . . . . . . . . . . . . . . . . . . . . . . . . . . . . . . . . . . . . . . . . .</t>
  </si>
  <si>
    <t>Box D1</t>
  </si>
  <si>
    <t>Employee Salaries and Wages - Licensed Vocational Nurses (including LVN DONs) . . . . . . . . . . . . . . . . . . . . . . . . . . . . . . . . . . . . . . . .</t>
  </si>
  <si>
    <t>Box D2</t>
  </si>
  <si>
    <t>Employee Salaries and Wages - Medication Aides . . . . . . . . . . . . . . . . . . . . . . . . . . . . . . . . . . . . . . . . . . . . . . . . . . . . . . . . .</t>
  </si>
  <si>
    <t>Box D3</t>
  </si>
  <si>
    <t>Employee Salaries and Wages - Certified Nurse Aides . . . . . . . . . . . . . . . . . . . . . . . . . . . . . . . . . . . . . . . . . . . . . . . . .</t>
  </si>
  <si>
    <t>Box D4</t>
  </si>
  <si>
    <t>Contract Staff Compensation - Registered Nurses (including RN DONs) . . . . . . . . . . . . . . . . . . . . . . . . . . . . . . . . . . . . . . . . . . . . . . . . . .</t>
  </si>
  <si>
    <t>Box D5</t>
  </si>
  <si>
    <t>Contract Staff Compensation - Licensed Vocational Nurses (including LVN DONs) . . . . . . . . . . . . . . . . . . . . . . . . . . . . . . . . . . . . . . . .</t>
  </si>
  <si>
    <t>Box D6</t>
  </si>
  <si>
    <t>Contract Staff Compensation - Medication Aides . . . . . . . . . . . . . . . . . . . . . . . . . . . . . . . . . . . . . . . . . . . . . . . . . . . . . . . . .</t>
  </si>
  <si>
    <t>Box D7</t>
  </si>
  <si>
    <t>Contract Staff Compensation - Certified Nurse Aides . . . . . . . . . . . . . . . . . . . . . . . . . . . . . . . . . . . . . . . . . . . . . . . . .</t>
  </si>
  <si>
    <t>Box D8</t>
  </si>
  <si>
    <t>Payroll Taxes - FICA and Medicare . . . . . . . . . . . . . . . . . . . . . . . . . . . . . . . . . . . . . . . . . . . . . . . . . . . . . . . . . . . . . . . . . . .</t>
  </si>
  <si>
    <t>Box D9</t>
  </si>
  <si>
    <t>Payroll Taxes - State and Federal Unemployment. . . . . . . . . . . . . . . . . . . . . . . . . . . . . . . . . . . . . . . . . . . . . . . . .</t>
  </si>
  <si>
    <t>Box D10</t>
  </si>
  <si>
    <t>Workers' Compensation - Insurance Premiums . . . . . . . . . . . . . . . . . . . . . . . . . . . . . . . . . . . . . . . . . . . . . . .</t>
  </si>
  <si>
    <t>Box D11</t>
  </si>
  <si>
    <t>Workers' Compensation - Paid Claims . . . . . . . . . . . . . . . . . . . . . . . . . . . . . . . . . . . . . . . . . . . . . . . . . . . . .</t>
  </si>
  <si>
    <t>Box D12</t>
  </si>
  <si>
    <t>Employee Benefits - Health Insurance . . . . . . . . . . . . . . . . . . . . . . . . . . . . . . . . . . . . . . . . . . . . . . . . . . . . .</t>
  </si>
  <si>
    <t>Box D13</t>
  </si>
  <si>
    <t>Employee Benefits - Life Insurance . . . . . . . . . . . . . . . . . . . . . . . . . . . . . . . . . . . . . . . . . . . . . . . . . . . . . . .</t>
  </si>
  <si>
    <t>Box D14</t>
  </si>
  <si>
    <t>Employee Benefits - Other Benefits . . . . . . . . . . . . . . . . . . . . . . . . . . . . . . . . . . . . . . . . . . . . . . . . . . . .</t>
  </si>
  <si>
    <t>Box D15</t>
  </si>
  <si>
    <t xml:space="preserve">Total Direct Care Cost (Sum Boxes D1 through D15) . . . . . . . . . . . . . . . . . . . </t>
  </si>
  <si>
    <t>Box D16</t>
  </si>
  <si>
    <t>Sum D1 - D15</t>
  </si>
  <si>
    <t xml:space="preserve">Total Days of Service in Medicaid-contracted beds (from Box B9). . . . . . . . . . . </t>
  </si>
  <si>
    <t>Box D17</t>
  </si>
  <si>
    <t>From B9</t>
  </si>
  <si>
    <t xml:space="preserve">Direct Care Cost Per Unit of Service for selected reporting period. . . . . . . . . . . </t>
  </si>
  <si>
    <t>Box D18</t>
  </si>
  <si>
    <t>Box D16 divided by D17</t>
  </si>
  <si>
    <t>Worksheet E:  Estimate adjusted staffing level</t>
  </si>
  <si>
    <t xml:space="preserve">Enter estimated staffing level in LVN equivalent minutes per resident day
</t>
  </si>
  <si>
    <t>Box E1</t>
  </si>
  <si>
    <t>(from Box B18)</t>
  </si>
  <si>
    <t>From Box B18</t>
  </si>
  <si>
    <t xml:space="preserve">Enter estimated minimum required LVN equivalent minutes per resident day for  </t>
  </si>
  <si>
    <t>Box E2</t>
  </si>
  <si>
    <t>participation (from Box C14)</t>
  </si>
  <si>
    <t>From Box C14</t>
  </si>
  <si>
    <r>
      <t xml:space="preserve">Subtract Box E2 from Box E1. </t>
    </r>
    <r>
      <rPr>
        <b/>
        <sz val="11"/>
        <rFont val="Verdana"/>
        <family val="2"/>
      </rPr>
      <t xml:space="preserve">Round </t>
    </r>
    <r>
      <rPr>
        <b/>
        <u/>
        <sz val="11"/>
        <rFont val="Verdana"/>
        <family val="2"/>
      </rPr>
      <t>down</t>
    </r>
    <r>
      <rPr>
        <b/>
        <sz val="11"/>
        <rFont val="Verdana"/>
        <family val="2"/>
      </rPr>
      <t xml:space="preserve"> to the nearest whole number.</t>
    </r>
    <r>
      <rPr>
        <sz val="11"/>
        <rFont val="Verdana"/>
        <family val="2"/>
      </rPr>
      <t xml:space="preserve"> </t>
    </r>
  </si>
  <si>
    <t>Box E3</t>
  </si>
  <si>
    <t xml:space="preserve">Enter the result in Box E3. The value in Box E3 is the estimated number of LVN </t>
  </si>
  <si>
    <t xml:space="preserve">equivalent minutes above the minimum staffing requirement that the facility  </t>
  </si>
  <si>
    <t>achieved during the reporting period.</t>
  </si>
  <si>
    <t xml:space="preserve">If the value in Box E3 is negative, enter "0" in Box E4. If the value in Box E3 is zero or positive, enter the value from Box E3 </t>
  </si>
  <si>
    <t>Box E4</t>
  </si>
  <si>
    <t>in Box E4.</t>
  </si>
  <si>
    <r>
      <t>Enter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estimated average direct care staff base rate (from Box A8).</t>
    </r>
  </si>
  <si>
    <t>Box E5</t>
  </si>
  <si>
    <t>From Box A8</t>
  </si>
  <si>
    <t>Box E6</t>
  </si>
  <si>
    <t>Multiply the value in Box E4 by E6 and enter the product in Box E7.</t>
  </si>
  <si>
    <t>Box E7</t>
  </si>
  <si>
    <t>Box E4 times Box E6</t>
  </si>
  <si>
    <t xml:space="preserve">Determine direct care revenue for staffing level currently achieved by summing </t>
  </si>
  <si>
    <t>Box E8</t>
  </si>
  <si>
    <t xml:space="preserve">Boxes E5 and E7 and entering the result in Box E8. </t>
  </si>
  <si>
    <t>Sum Boxes E5 and E7</t>
  </si>
  <si>
    <t>Box E9</t>
  </si>
  <si>
    <t xml:space="preserve">Determine direct care spending requirement associated with direct care revenue  </t>
  </si>
  <si>
    <t>Box E10</t>
  </si>
  <si>
    <t xml:space="preserve">for staffing level currently achieved by multiplying Box E8 by Box E9. </t>
  </si>
  <si>
    <t>Enter the result in Box E10.</t>
  </si>
  <si>
    <t>Box E8 times Box E9</t>
  </si>
  <si>
    <t>Enter direct care cost per unit of service (from Box D18)</t>
  </si>
  <si>
    <t>Box E11</t>
  </si>
  <si>
    <t>From Box D18</t>
  </si>
  <si>
    <t>J</t>
  </si>
  <si>
    <t xml:space="preserve">Determine current estimated direct care staff surplus expenses by subtracting </t>
  </si>
  <si>
    <t>Box E12</t>
  </si>
  <si>
    <t>Box E10 from Box E11. Enter the result in Box E12.</t>
  </si>
  <si>
    <t>Box E11 minus Box E10</t>
  </si>
  <si>
    <t>K</t>
  </si>
  <si>
    <t xml:space="preserve">If the value in Box E12 is less than or equal to zero, your facility is not estimated </t>
  </si>
  <si>
    <t>Box E13</t>
  </si>
  <si>
    <t xml:space="preserve">to qualify to purchase credit for additional LVN equivalent minutes; enter a "1" in </t>
  </si>
  <si>
    <t>Box E13 and skip to Box E15. If the value in Box E12 is greater than zero, enter</t>
  </si>
  <si>
    <t>a "2" in Box E13 and continue with Box E14.</t>
  </si>
  <si>
    <t>L</t>
  </si>
  <si>
    <t xml:space="preserve">Compute surplus minutes purchased by dividing Box E12 by Box E6.  Enter the </t>
  </si>
  <si>
    <t>Box E14</t>
  </si>
  <si>
    <t>result in Box E14.</t>
  </si>
  <si>
    <t>Box E12 divided by Box E6</t>
  </si>
  <si>
    <t>M</t>
  </si>
  <si>
    <t xml:space="preserve">Compute adjusted LVN equivalent minutes. If Box E13 equals "1", enter the value </t>
  </si>
  <si>
    <t>Box E15</t>
  </si>
  <si>
    <t xml:space="preserve">from Box E1 in Box E15. If Box E13 equals "2", sum Boxes E1 and E14, and </t>
  </si>
  <si>
    <t>enter the result in Box E15.</t>
  </si>
  <si>
    <t>N</t>
  </si>
  <si>
    <t xml:space="preserve">Compute adjusted estimated LVN equivalent minutes above the minimum staffing </t>
  </si>
  <si>
    <t>Box E16</t>
  </si>
  <si>
    <t xml:space="preserve">requirement that the facility achieved during the reporting period. Subtract Box E2 </t>
  </si>
  <si>
    <t>from Box E15 and enter the result in Box E16.</t>
  </si>
  <si>
    <t>Box E15 minus Box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</si>
</sst>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"/>
    <numFmt numFmtId="165" formatCode=".00"/>
    <numFmt numFmtId="166" formatCode="&quot;$&quot;#,##0.00"/>
    <numFmt numFmtId="167" formatCode="0.00_)"/>
    <numFmt numFmtId="168" formatCode="\ \ \ @"/>
    <numFmt numFmtId="169" formatCode="#,##0.00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Tms Rmn"/>
    </font>
    <font>
      <sz val="10"/>
      <name val="Tms Rmn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imes New Roman"/>
      <family val="1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1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8"/>
      <name val="Verdana"/>
      <family val="2"/>
    </font>
    <font>
      <b/>
      <sz val="11"/>
      <name val="Verdana"/>
      <family val="2"/>
    </font>
    <font>
      <u/>
      <sz val="11"/>
      <color theme="10"/>
      <name val="Arial"/>
      <family val="2"/>
    </font>
    <font>
      <vertAlign val="superscript"/>
      <sz val="11"/>
      <name val="Verdana"/>
      <family val="2"/>
    </font>
    <font>
      <vertAlign val="subscript"/>
      <sz val="11"/>
      <name val="Verdana"/>
      <family val="2"/>
    </font>
    <font>
      <u/>
      <sz val="11"/>
      <name val="Verdana"/>
      <family val="2"/>
    </font>
    <font>
      <b/>
      <u/>
      <sz val="11"/>
      <name val="Verdana"/>
      <family val="2"/>
    </font>
    <font>
      <u/>
      <sz val="11"/>
      <color theme="10"/>
      <name val="Verdana"/>
      <family val="2"/>
    </font>
  </fonts>
  <fills count="7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4" fontId="2" fillId="2" borderId="1"/>
    <xf numFmtId="0" fontId="3" fillId="0" borderId="0" applyFont="0" applyFill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8" fontId="4" fillId="3" borderId="0" applyNumberFormat="0" applyBorder="0" applyAlignment="0" applyProtection="0"/>
    <xf numFmtId="10" fontId="4" fillId="4" borderId="2" applyNumberFormat="0" applyBorder="0" applyAlignment="0" applyProtection="0"/>
    <xf numFmtId="37" fontId="5" fillId="0" borderId="0"/>
    <xf numFmtId="37" fontId="9" fillId="0" borderId="0"/>
    <xf numFmtId="167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0" fontId="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03">
    <xf numFmtId="0" fontId="0" fillId="0" borderId="0" xfId="0"/>
    <xf numFmtId="39" fontId="0" fillId="0" borderId="0" xfId="0" applyNumberFormat="1"/>
    <xf numFmtId="38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166" fontId="11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right"/>
    </xf>
    <xf numFmtId="166" fontId="11" fillId="0" borderId="0" xfId="0" applyNumberFormat="1" applyFont="1"/>
    <xf numFmtId="0" fontId="15" fillId="0" borderId="0" xfId="0" applyFont="1" applyAlignment="1">
      <alignment vertical="top"/>
    </xf>
    <xf numFmtId="0" fontId="16" fillId="0" borderId="4" xfId="0" applyFont="1" applyBorder="1"/>
    <xf numFmtId="0" fontId="16" fillId="0" borderId="0" xfId="0" applyFont="1"/>
    <xf numFmtId="4" fontId="11" fillId="0" borderId="0" xfId="0" applyNumberFormat="1" applyFont="1"/>
    <xf numFmtId="0" fontId="14" fillId="0" borderId="0" xfId="0" applyFont="1"/>
    <xf numFmtId="165" fontId="16" fillId="0" borderId="5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38" fontId="16" fillId="0" borderId="0" xfId="0" applyNumberFormat="1" applyFont="1"/>
    <xf numFmtId="165" fontId="16" fillId="0" borderId="12" xfId="0" applyNumberFormat="1" applyFont="1" applyBorder="1" applyAlignment="1">
      <alignment horizontal="right"/>
    </xf>
    <xf numFmtId="165" fontId="16" fillId="0" borderId="11" xfId="0" applyNumberFormat="1" applyFont="1" applyBorder="1" applyAlignment="1">
      <alignment horizontal="right"/>
    </xf>
    <xf numFmtId="38" fontId="16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Continuous"/>
    </xf>
    <xf numFmtId="39" fontId="11" fillId="0" borderId="0" xfId="0" applyNumberFormat="1" applyFont="1"/>
    <xf numFmtId="3" fontId="11" fillId="0" borderId="0" xfId="0" applyNumberFormat="1" applyFont="1"/>
    <xf numFmtId="0" fontId="16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8" xfId="0" applyFont="1" applyBorder="1"/>
    <xf numFmtId="0" fontId="20" fillId="0" borderId="1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38" fontId="16" fillId="5" borderId="8" xfId="0" applyNumberFormat="1" applyFont="1" applyFill="1" applyBorder="1" applyProtection="1">
      <protection locked="0"/>
    </xf>
    <xf numFmtId="39" fontId="16" fillId="0" borderId="6" xfId="0" applyNumberFormat="1" applyFont="1" applyBorder="1" applyAlignment="1">
      <alignment vertical="center"/>
    </xf>
    <xf numFmtId="39" fontId="16" fillId="0" borderId="11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3" fontId="16" fillId="0" borderId="11" xfId="0" applyNumberFormat="1" applyFont="1" applyBorder="1" applyAlignment="1">
      <alignment vertical="center"/>
    </xf>
    <xf numFmtId="38" fontId="16" fillId="0" borderId="6" xfId="0" applyNumberFormat="1" applyFont="1" applyBorder="1"/>
    <xf numFmtId="0" fontId="20" fillId="0" borderId="8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6" xfId="0" applyFont="1" applyBorder="1"/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68" fontId="16" fillId="0" borderId="13" xfId="0" applyNumberFormat="1" applyFont="1" applyBorder="1" applyAlignment="1">
      <alignment horizontal="right"/>
    </xf>
    <xf numFmtId="3" fontId="16" fillId="0" borderId="12" xfId="0" applyNumberFormat="1" applyFont="1" applyBorder="1" applyAlignment="1">
      <alignment horizontal="center"/>
    </xf>
    <xf numFmtId="3" fontId="16" fillId="5" borderId="5" xfId="0" applyNumberFormat="1" applyFont="1" applyFill="1" applyBorder="1" applyProtection="1">
      <protection locked="0"/>
    </xf>
    <xf numFmtId="0" fontId="20" fillId="0" borderId="4" xfId="0" applyFont="1" applyBorder="1" applyAlignment="1">
      <alignment horizontal="center" wrapText="1"/>
    </xf>
    <xf numFmtId="166" fontId="16" fillId="5" borderId="2" xfId="0" applyNumberFormat="1" applyFont="1" applyFill="1" applyBorder="1" applyAlignment="1" applyProtection="1">
      <alignment horizontal="center"/>
      <protection locked="0"/>
    </xf>
    <xf numFmtId="0" fontId="20" fillId="0" borderId="0" xfId="0" quotePrefix="1" applyFont="1" applyAlignment="1">
      <alignment horizontal="center" wrapText="1"/>
    </xf>
    <xf numFmtId="0" fontId="16" fillId="0" borderId="12" xfId="0" applyFont="1" applyBorder="1"/>
    <xf numFmtId="166" fontId="16" fillId="0" borderId="2" xfId="0" quotePrefix="1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right"/>
    </xf>
    <xf numFmtId="168" fontId="16" fillId="0" borderId="4" xfId="0" applyNumberFormat="1" applyFont="1" applyBorder="1" applyAlignment="1">
      <alignment horizontal="left"/>
    </xf>
    <xf numFmtId="168" fontId="16" fillId="0" borderId="0" xfId="0" applyNumberFormat="1" applyFont="1" applyAlignment="1">
      <alignment horizontal="left"/>
    </xf>
    <xf numFmtId="3" fontId="16" fillId="0" borderId="0" xfId="0" applyNumberFormat="1" applyFont="1"/>
    <xf numFmtId="3" fontId="16" fillId="0" borderId="0" xfId="0" applyNumberFormat="1" applyFont="1" applyAlignment="1">
      <alignment horizontal="left"/>
    </xf>
    <xf numFmtId="168" fontId="16" fillId="0" borderId="0" xfId="0" applyNumberFormat="1" applyFont="1"/>
    <xf numFmtId="166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4" xfId="0" applyFont="1" applyBorder="1" applyAlignment="1">
      <alignment horizontal="right"/>
    </xf>
    <xf numFmtId="3" fontId="22" fillId="0" borderId="1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166" fontId="22" fillId="0" borderId="0" xfId="0" applyNumberFormat="1" applyFont="1" applyAlignment="1">
      <alignment horizontal="left" vertical="top"/>
    </xf>
    <xf numFmtId="0" fontId="22" fillId="0" borderId="1" xfId="0" applyFont="1" applyBorder="1" applyAlignment="1">
      <alignment horizontal="center" vertical="center"/>
    </xf>
    <xf numFmtId="166" fontId="16" fillId="0" borderId="5" xfId="0" applyNumberFormat="1" applyFont="1" applyBorder="1" applyAlignment="1">
      <alignment horizontal="right"/>
    </xf>
    <xf numFmtId="0" fontId="16" fillId="0" borderId="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quotePrefix="1" applyFont="1" applyAlignment="1">
      <alignment horizontal="center"/>
    </xf>
    <xf numFmtId="0" fontId="16" fillId="0" borderId="9" xfId="0" quotePrefix="1" applyFont="1" applyBorder="1" applyAlignment="1">
      <alignment horizontal="center" vertical="center"/>
    </xf>
    <xf numFmtId="0" fontId="16" fillId="0" borderId="9" xfId="0" applyFont="1" applyBorder="1" applyAlignment="1">
      <alignment horizontal="right"/>
    </xf>
    <xf numFmtId="0" fontId="16" fillId="0" borderId="0" xfId="0" quotePrefix="1" applyFont="1" applyAlignment="1">
      <alignment horizontal="center" wrapText="1"/>
    </xf>
    <xf numFmtId="0" fontId="22" fillId="0" borderId="3" xfId="0" applyFont="1" applyBorder="1" applyAlignment="1">
      <alignment horizontal="center" vertical="center"/>
    </xf>
    <xf numFmtId="166" fontId="16" fillId="0" borderId="11" xfId="0" applyNumberFormat="1" applyFont="1" applyBorder="1" applyAlignment="1">
      <alignment horizontal="right"/>
    </xf>
    <xf numFmtId="0" fontId="16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3" fillId="0" borderId="15" xfId="0" applyFont="1" applyBorder="1"/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Continuous"/>
    </xf>
    <xf numFmtId="3" fontId="16" fillId="0" borderId="11" xfId="0" applyNumberFormat="1" applyFont="1" applyBorder="1"/>
    <xf numFmtId="0" fontId="16" fillId="0" borderId="0" xfId="0" applyFont="1" applyAlignment="1">
      <alignment vertical="center"/>
    </xf>
    <xf numFmtId="0" fontId="16" fillId="0" borderId="15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left"/>
    </xf>
    <xf numFmtId="0" fontId="16" fillId="0" borderId="9" xfId="0" applyFont="1" applyBorder="1" applyAlignment="1">
      <alignment horizontal="center"/>
    </xf>
    <xf numFmtId="0" fontId="16" fillId="6" borderId="3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 wrapText="1"/>
    </xf>
    <xf numFmtId="0" fontId="16" fillId="6" borderId="6" xfId="0" applyFont="1" applyFill="1" applyBorder="1"/>
    <xf numFmtId="0" fontId="16" fillId="6" borderId="6" xfId="0" applyFont="1" applyFill="1" applyBorder="1" applyAlignment="1">
      <alignment horizontal="left"/>
    </xf>
    <xf numFmtId="0" fontId="16" fillId="6" borderId="6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5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6" borderId="9" xfId="0" applyFont="1" applyFill="1" applyBorder="1"/>
    <xf numFmtId="0" fontId="16" fillId="6" borderId="9" xfId="0" applyFont="1" applyFill="1" applyBorder="1" applyAlignment="1">
      <alignment horizontal="left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166" fontId="16" fillId="5" borderId="20" xfId="0" applyNumberFormat="1" applyFont="1" applyFill="1" applyBorder="1" applyAlignment="1" applyProtection="1">
      <alignment horizontal="center"/>
      <protection locked="0"/>
    </xf>
    <xf numFmtId="0" fontId="16" fillId="0" borderId="9" xfId="0" applyFont="1" applyBorder="1" applyAlignment="1">
      <alignment horizontal="centerContinuous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16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22" fillId="0" borderId="1" xfId="0" applyFont="1" applyBorder="1" applyAlignment="1">
      <alignment horizontal="left" vertical="top" wrapText="1"/>
    </xf>
    <xf numFmtId="3" fontId="16" fillId="5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5" xfId="0" applyFont="1" applyBorder="1" applyAlignment="1">
      <alignment horizontal="right" wrapText="1"/>
    </xf>
    <xf numFmtId="0" fontId="16" fillId="0" borderId="10" xfId="0" applyFont="1" applyBorder="1" applyAlignment="1">
      <alignment horizontal="right" wrapText="1"/>
    </xf>
    <xf numFmtId="0" fontId="22" fillId="0" borderId="8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right" wrapText="1"/>
    </xf>
    <xf numFmtId="0" fontId="22" fillId="0" borderId="0" xfId="0" applyFont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6" fillId="0" borderId="13" xfId="0" applyFont="1" applyBorder="1"/>
    <xf numFmtId="0" fontId="16" fillId="0" borderId="3" xfId="0" applyFont="1" applyBorder="1" applyAlignment="1">
      <alignment horizontal="center"/>
    </xf>
    <xf numFmtId="0" fontId="20" fillId="0" borderId="6" xfId="0" applyFont="1" applyBorder="1"/>
    <xf numFmtId="0" fontId="16" fillId="0" borderId="11" xfId="0" applyFont="1" applyBorder="1"/>
    <xf numFmtId="0" fontId="16" fillId="0" borderId="17" xfId="0" applyFont="1" applyBorder="1" applyAlignment="1">
      <alignment horizontal="center" vertical="center"/>
    </xf>
    <xf numFmtId="0" fontId="16" fillId="0" borderId="14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wrapText="1"/>
    </xf>
    <xf numFmtId="3" fontId="16" fillId="0" borderId="8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169" fontId="16" fillId="0" borderId="8" xfId="0" quotePrefix="1" applyNumberFormat="1" applyFont="1" applyBorder="1" applyAlignment="1">
      <alignment horizontal="right" vertical="center"/>
    </xf>
    <xf numFmtId="0" fontId="16" fillId="0" borderId="5" xfId="0" applyFont="1" applyBorder="1"/>
    <xf numFmtId="0" fontId="22" fillId="0" borderId="1" xfId="0" applyFont="1" applyBorder="1" applyAlignment="1">
      <alignment horizontal="left" vertical="top"/>
    </xf>
    <xf numFmtId="4" fontId="16" fillId="0" borderId="8" xfId="0" quotePrefix="1" applyNumberFormat="1" applyFont="1" applyBorder="1" applyAlignment="1">
      <alignment horizontal="right" vertical="center"/>
    </xf>
    <xf numFmtId="0" fontId="16" fillId="0" borderId="18" xfId="0" applyFont="1" applyBorder="1"/>
    <xf numFmtId="0" fontId="16" fillId="0" borderId="4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6" fillId="0" borderId="8" xfId="0" quotePrefix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3" xfId="0" applyFont="1" applyBorder="1" applyAlignment="1">
      <alignment horizontal="right" vertical="center"/>
    </xf>
    <xf numFmtId="0" fontId="16" fillId="0" borderId="18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1" fontId="16" fillId="0" borderId="13" xfId="0" applyNumberFormat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6" xfId="0" applyFont="1" applyBorder="1"/>
    <xf numFmtId="0" fontId="16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right"/>
    </xf>
    <xf numFmtId="0" fontId="22" fillId="0" borderId="3" xfId="0" applyFont="1" applyBorder="1" applyAlignment="1">
      <alignment horizontal="left" vertical="top"/>
    </xf>
    <xf numFmtId="4" fontId="16" fillId="0" borderId="11" xfId="0" quotePrefix="1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right"/>
    </xf>
    <xf numFmtId="0" fontId="22" fillId="0" borderId="15" xfId="0" applyFont="1" applyBorder="1" applyAlignment="1">
      <alignment horizontal="left" vertical="top"/>
    </xf>
    <xf numFmtId="0" fontId="23" fillId="0" borderId="10" xfId="0" applyFont="1" applyBorder="1" applyAlignment="1">
      <alignment horizontal="center"/>
    </xf>
    <xf numFmtId="0" fontId="22" fillId="0" borderId="3" xfId="0" applyFont="1" applyBorder="1" applyAlignment="1">
      <alignment horizontal="left" vertical="top" wrapText="1"/>
    </xf>
    <xf numFmtId="3" fontId="16" fillId="0" borderId="11" xfId="0" applyNumberFormat="1" applyFont="1" applyBorder="1" applyAlignment="1">
      <alignment horizontal="right" vertical="center" wrapText="1"/>
    </xf>
    <xf numFmtId="0" fontId="22" fillId="0" borderId="15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/>
    <xf numFmtId="0" fontId="16" fillId="0" borderId="16" xfId="0" applyFont="1" applyBorder="1" applyAlignment="1">
      <alignment horizontal="right" wrapText="1"/>
    </xf>
    <xf numFmtId="0" fontId="16" fillId="0" borderId="12" xfId="0" applyFont="1" applyBorder="1" applyAlignment="1">
      <alignment vertical="center"/>
    </xf>
    <xf numFmtId="0" fontId="16" fillId="0" borderId="13" xfId="0" quotePrefix="1" applyFont="1" applyBorder="1" applyAlignment="1">
      <alignment horizontal="center" vertical="center"/>
    </xf>
    <xf numFmtId="0" fontId="20" fillId="0" borderId="5" xfId="0" applyFont="1" applyBorder="1"/>
    <xf numFmtId="0" fontId="16" fillId="0" borderId="8" xfId="0" applyFont="1" applyBorder="1"/>
    <xf numFmtId="0" fontId="16" fillId="0" borderId="3" xfId="0" applyFont="1" applyBorder="1"/>
    <xf numFmtId="168" fontId="16" fillId="0" borderId="0" xfId="0" applyNumberFormat="1" applyFont="1" applyAlignment="1">
      <alignment horizontal="right"/>
    </xf>
    <xf numFmtId="0" fontId="20" fillId="0" borderId="0" xfId="0" applyFont="1" applyAlignment="1">
      <alignment horizontal="center" wrapText="1"/>
    </xf>
    <xf numFmtId="2" fontId="16" fillId="0" borderId="0" xfId="0" applyNumberFormat="1" applyFont="1" applyAlignment="1">
      <alignment horizontal="center"/>
    </xf>
    <xf numFmtId="4" fontId="16" fillId="0" borderId="2" xfId="0" quotePrefix="1" applyNumberFormat="1" applyFont="1" applyBorder="1" applyAlignment="1">
      <alignment wrapText="1"/>
    </xf>
    <xf numFmtId="2" fontId="16" fillId="0" borderId="0" xfId="0" applyNumberFormat="1" applyFont="1"/>
    <xf numFmtId="0" fontId="16" fillId="0" borderId="0" xfId="0" applyFont="1" applyAlignment="1">
      <alignment vertical="top"/>
    </xf>
    <xf numFmtId="3" fontId="16" fillId="0" borderId="5" xfId="0" applyNumberFormat="1" applyFont="1" applyBorder="1" applyAlignment="1">
      <alignment horizontal="center"/>
    </xf>
    <xf numFmtId="4" fontId="16" fillId="0" borderId="5" xfId="0" applyNumberFormat="1" applyFont="1" applyBorder="1" applyAlignment="1">
      <alignment horizontal="right"/>
    </xf>
    <xf numFmtId="4" fontId="16" fillId="0" borderId="0" xfId="0" applyNumberFormat="1" applyFont="1" applyAlignment="1">
      <alignment horizontal="right"/>
    </xf>
    <xf numFmtId="0" fontId="16" fillId="0" borderId="4" xfId="0" applyFont="1" applyBorder="1" applyAlignment="1">
      <alignment horizontal="right" wrapText="1"/>
    </xf>
    <xf numFmtId="3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 vertical="center" wrapText="1"/>
    </xf>
    <xf numFmtId="0" fontId="16" fillId="0" borderId="0" xfId="0" quotePrefix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" fontId="16" fillId="0" borderId="11" xfId="0" applyNumberFormat="1" applyFont="1" applyBorder="1" applyAlignment="1">
      <alignment horizontal="right"/>
    </xf>
    <xf numFmtId="3" fontId="16" fillId="0" borderId="19" xfId="0" applyNumberFormat="1" applyFont="1" applyBorder="1" applyAlignment="1">
      <alignment horizontal="center"/>
    </xf>
    <xf numFmtId="0" fontId="16" fillId="0" borderId="0" xfId="0" quotePrefix="1" applyFont="1"/>
    <xf numFmtId="0" fontId="22" fillId="0" borderId="3" xfId="0" applyFont="1" applyBorder="1" applyAlignment="1">
      <alignment vertical="center"/>
    </xf>
    <xf numFmtId="4" fontId="16" fillId="0" borderId="11" xfId="0" applyNumberFormat="1" applyFont="1" applyBorder="1" applyAlignment="1">
      <alignment vertical="center"/>
    </xf>
    <xf numFmtId="0" fontId="23" fillId="0" borderId="20" xfId="0" applyFont="1" applyBorder="1" applyAlignment="1">
      <alignment horizontal="center"/>
    </xf>
    <xf numFmtId="4" fontId="16" fillId="0" borderId="10" xfId="0" applyNumberFormat="1" applyFont="1" applyBorder="1" applyAlignment="1">
      <alignment vertical="center"/>
    </xf>
    <xf numFmtId="0" fontId="16" fillId="0" borderId="6" xfId="0" applyFont="1" applyBorder="1" applyAlignment="1">
      <alignment horizontal="center" wrapText="1"/>
    </xf>
    <xf numFmtId="0" fontId="22" fillId="0" borderId="1" xfId="0" applyFont="1" applyBorder="1" applyAlignment="1">
      <alignment horizontal="left" vertical="center"/>
    </xf>
    <xf numFmtId="3" fontId="16" fillId="5" borderId="5" xfId="0" applyNumberFormat="1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>
      <alignment horizontal="center"/>
    </xf>
    <xf numFmtId="4" fontId="16" fillId="0" borderId="5" xfId="0" applyNumberFormat="1" applyFont="1" applyBorder="1" applyAlignment="1">
      <alignment horizontal="right" vertical="center"/>
    </xf>
    <xf numFmtId="4" fontId="16" fillId="5" borderId="2" xfId="0" applyNumberFormat="1" applyFont="1" applyFill="1" applyBorder="1" applyAlignment="1" applyProtection="1">
      <alignment horizontal="right" vertical="center"/>
      <protection locked="0"/>
    </xf>
    <xf numFmtId="0" fontId="16" fillId="0" borderId="8" xfId="0" applyFont="1" applyBorder="1" applyAlignment="1">
      <alignment horizontal="center"/>
    </xf>
    <xf numFmtId="0" fontId="16" fillId="0" borderId="6" xfId="0" applyFont="1" applyBorder="1" applyAlignment="1">
      <alignment wrapText="1"/>
    </xf>
    <xf numFmtId="0" fontId="22" fillId="0" borderId="3" xfId="0" applyFont="1" applyBorder="1" applyAlignment="1">
      <alignment horizontal="left" vertical="center"/>
    </xf>
    <xf numFmtId="3" fontId="16" fillId="0" borderId="11" xfId="0" applyNumberFormat="1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right" vertical="center"/>
    </xf>
    <xf numFmtId="0" fontId="16" fillId="0" borderId="16" xfId="0" applyFont="1" applyBorder="1" applyAlignment="1">
      <alignment vertical="center" wrapText="1"/>
    </xf>
    <xf numFmtId="0" fontId="22" fillId="0" borderId="15" xfId="0" applyFont="1" applyBorder="1" applyAlignment="1">
      <alignment horizontal="left" vertical="center"/>
    </xf>
    <xf numFmtId="4" fontId="16" fillId="0" borderId="10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wrapText="1"/>
    </xf>
    <xf numFmtId="0" fontId="16" fillId="0" borderId="6" xfId="0" applyFont="1" applyBorder="1" applyAlignment="1">
      <alignment horizontal="left" wrapText="1"/>
    </xf>
    <xf numFmtId="0" fontId="16" fillId="6" borderId="0" xfId="0" applyFont="1" applyFill="1"/>
    <xf numFmtId="0" fontId="16" fillId="6" borderId="6" xfId="0" applyFont="1" applyFill="1" applyBorder="1" applyAlignment="1">
      <alignment wrapText="1"/>
    </xf>
    <xf numFmtId="0" fontId="16" fillId="6" borderId="11" xfId="0" applyFont="1" applyFill="1" applyBorder="1"/>
    <xf numFmtId="0" fontId="16" fillId="6" borderId="15" xfId="0" applyFont="1" applyFill="1" applyBorder="1"/>
    <xf numFmtId="0" fontId="16" fillId="6" borderId="9" xfId="0" applyFont="1" applyFill="1" applyBorder="1" applyAlignment="1">
      <alignment wrapText="1"/>
    </xf>
    <xf numFmtId="0" fontId="16" fillId="6" borderId="10" xfId="0" applyFont="1" applyFill="1" applyBorder="1"/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left"/>
    </xf>
    <xf numFmtId="164" fontId="16" fillId="0" borderId="0" xfId="0" quotePrefix="1" applyNumberFormat="1" applyFont="1" applyAlignment="1">
      <alignment horizontal="left"/>
    </xf>
    <xf numFmtId="0" fontId="16" fillId="0" borderId="0" xfId="0" quotePrefix="1" applyFont="1" applyAlignment="1">
      <alignment horizontal="left"/>
    </xf>
    <xf numFmtId="164" fontId="22" fillId="0" borderId="1" xfId="0" applyNumberFormat="1" applyFont="1" applyBorder="1" applyAlignment="1">
      <alignment horizontal="left" vertical="top"/>
    </xf>
    <xf numFmtId="0" fontId="16" fillId="0" borderId="0" xfId="0" applyFont="1" applyAlignment="1">
      <alignment vertical="top" wrapText="1"/>
    </xf>
    <xf numFmtId="164" fontId="16" fillId="0" borderId="0" xfId="0" quotePrefix="1" applyNumberFormat="1" applyFont="1" applyAlignment="1">
      <alignment horizontal="left" vertical="center"/>
    </xf>
    <xf numFmtId="0" fontId="16" fillId="0" borderId="0" xfId="17" applyFont="1" applyAlignment="1">
      <alignment horizontal="left"/>
    </xf>
    <xf numFmtId="164" fontId="16" fillId="0" borderId="0" xfId="0" quotePrefix="1" applyNumberFormat="1" applyFont="1" applyAlignment="1">
      <alignment horizontal="left" vertical="center" wrapText="1"/>
    </xf>
    <xf numFmtId="164" fontId="16" fillId="0" borderId="0" xfId="0" quotePrefix="1" applyNumberFormat="1" applyFont="1" applyAlignment="1">
      <alignment horizontal="right" vertical="center"/>
    </xf>
    <xf numFmtId="164" fontId="22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164" fontId="22" fillId="0" borderId="3" xfId="0" applyNumberFormat="1" applyFont="1" applyBorder="1" applyAlignment="1">
      <alignment horizontal="left" vertical="top"/>
    </xf>
    <xf numFmtId="164" fontId="22" fillId="0" borderId="15" xfId="0" applyNumberFormat="1" applyFont="1" applyBorder="1" applyAlignment="1">
      <alignment horizontal="left" vertical="top"/>
    </xf>
    <xf numFmtId="38" fontId="23" fillId="0" borderId="9" xfId="0" applyNumberFormat="1" applyFont="1" applyBorder="1"/>
    <xf numFmtId="165" fontId="16" fillId="0" borderId="10" xfId="0" applyNumberFormat="1" applyFont="1" applyBorder="1" applyAlignment="1">
      <alignment horizontal="right"/>
    </xf>
    <xf numFmtId="0" fontId="20" fillId="0" borderId="0" xfId="0" applyFont="1" applyAlignment="1">
      <alignment wrapText="1"/>
    </xf>
    <xf numFmtId="0" fontId="16" fillId="0" borderId="0" xfId="0" applyFont="1" applyAlignment="1">
      <alignment horizontal="centerContinuous" vertical="center"/>
    </xf>
    <xf numFmtId="165" fontId="16" fillId="0" borderId="12" xfId="0" applyNumberFormat="1" applyFont="1" applyBorder="1" applyAlignment="1">
      <alignment horizontal="centerContinuous" vertical="center"/>
    </xf>
    <xf numFmtId="0" fontId="16" fillId="0" borderId="10" xfId="0" applyFont="1" applyBorder="1" applyAlignment="1">
      <alignment horizontal="right"/>
    </xf>
    <xf numFmtId="0" fontId="23" fillId="0" borderId="10" xfId="0" applyFont="1" applyBorder="1"/>
    <xf numFmtId="0" fontId="22" fillId="0" borderId="3" xfId="0" applyFont="1" applyBorder="1"/>
    <xf numFmtId="0" fontId="16" fillId="0" borderId="13" xfId="0" applyFont="1" applyBorder="1" applyAlignment="1">
      <alignment wrapText="1"/>
    </xf>
    <xf numFmtId="0" fontId="16" fillId="0" borderId="13" xfId="0" applyFont="1" applyBorder="1" applyAlignment="1">
      <alignment vertical="top" wrapText="1"/>
    </xf>
    <xf numFmtId="0" fontId="16" fillId="0" borderId="14" xfId="0" applyFont="1" applyBorder="1"/>
    <xf numFmtId="4" fontId="16" fillId="0" borderId="11" xfId="0" applyNumberFormat="1" applyFont="1" applyBorder="1" applyAlignment="1">
      <alignment vertical="center" wrapText="1"/>
    </xf>
    <xf numFmtId="0" fontId="22" fillId="0" borderId="4" xfId="0" applyFont="1" applyBorder="1"/>
    <xf numFmtId="4" fontId="16" fillId="0" borderId="12" xfId="0" applyNumberFormat="1" applyFont="1" applyBorder="1" applyAlignment="1">
      <alignment vertical="center" wrapText="1"/>
    </xf>
    <xf numFmtId="0" fontId="22" fillId="0" borderId="15" xfId="0" applyFont="1" applyBorder="1"/>
    <xf numFmtId="4" fontId="16" fillId="0" borderId="10" xfId="0" applyNumberFormat="1" applyFont="1" applyBorder="1" applyAlignment="1">
      <alignment vertical="center" wrapText="1"/>
    </xf>
    <xf numFmtId="0" fontId="22" fillId="0" borderId="0" xfId="0" applyFont="1"/>
    <xf numFmtId="4" fontId="16" fillId="0" borderId="0" xfId="0" applyNumberFormat="1" applyFont="1" applyAlignment="1">
      <alignment horizontal="right" vertical="center" wrapText="1"/>
    </xf>
    <xf numFmtId="0" fontId="16" fillId="0" borderId="12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166" fontId="16" fillId="0" borderId="11" xfId="0" applyNumberFormat="1" applyFont="1" applyBorder="1" applyAlignment="1">
      <alignment horizontal="right" vertical="center"/>
    </xf>
    <xf numFmtId="0" fontId="22" fillId="0" borderId="1" xfId="0" applyFont="1" applyBorder="1"/>
    <xf numFmtId="166" fontId="20" fillId="0" borderId="5" xfId="0" applyNumberFormat="1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 wrapText="1"/>
    </xf>
    <xf numFmtId="0" fontId="22" fillId="0" borderId="3" xfId="0" applyFont="1" applyBorder="1" applyAlignment="1">
      <alignment vertical="top"/>
    </xf>
    <xf numFmtId="166" fontId="16" fillId="0" borderId="11" xfId="0" applyNumberFormat="1" applyFont="1" applyBorder="1" applyAlignment="1">
      <alignment vertical="center" wrapText="1"/>
    </xf>
    <xf numFmtId="166" fontId="16" fillId="0" borderId="12" xfId="0" applyNumberFormat="1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2" fillId="0" borderId="3" xfId="0" applyFont="1" applyBorder="1" applyAlignment="1">
      <alignment vertical="top" wrapText="1"/>
    </xf>
    <xf numFmtId="0" fontId="16" fillId="0" borderId="11" xfId="0" applyFont="1" applyBorder="1" applyAlignment="1">
      <alignment vertical="center" wrapText="1"/>
    </xf>
    <xf numFmtId="0" fontId="16" fillId="0" borderId="4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4" fontId="16" fillId="0" borderId="12" xfId="0" applyNumberFormat="1" applyFont="1" applyBorder="1" applyAlignment="1">
      <alignment vertical="center"/>
    </xf>
    <xf numFmtId="0" fontId="16" fillId="0" borderId="10" xfId="0" applyFont="1" applyBorder="1" applyAlignment="1">
      <alignment wrapText="1"/>
    </xf>
    <xf numFmtId="0" fontId="18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12" xfId="0" applyFont="1" applyBorder="1" applyAlignment="1">
      <alignment horizontal="center"/>
    </xf>
    <xf numFmtId="0" fontId="21" fillId="0" borderId="6" xfId="34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Continuous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 wrapText="1"/>
    </xf>
    <xf numFmtId="0" fontId="21" fillId="0" borderId="9" xfId="34" applyFont="1" applyFill="1" applyBorder="1" applyAlignment="1" applyProtection="1">
      <alignment horizontal="center" wrapText="1"/>
    </xf>
    <xf numFmtId="0" fontId="26" fillId="0" borderId="9" xfId="34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9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1" fillId="0" borderId="6" xfId="0" applyFont="1" applyBorder="1"/>
    <xf numFmtId="0" fontId="11" fillId="0" borderId="11" xfId="0" applyFont="1" applyBorder="1"/>
    <xf numFmtId="0" fontId="26" fillId="0" borderId="10" xfId="34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6" fillId="0" borderId="0" xfId="0" quotePrefix="1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35">
    <cellStyle name="COSTREPORT" xfId="1" xr:uid="{00000000-0005-0000-0000-000000000000}"/>
    <cellStyle name="cr" xfId="2" xr:uid="{00000000-0005-0000-0000-000001000000}"/>
    <cellStyle name="Currency 2" xfId="3" xr:uid="{00000000-0005-0000-0000-000002000000}"/>
    <cellStyle name="Currency 2 2" xfId="4" xr:uid="{00000000-0005-0000-0000-000003000000}"/>
    <cellStyle name="Currency 3" xfId="5" xr:uid="{00000000-0005-0000-0000-000004000000}"/>
    <cellStyle name="Grey" xfId="6" xr:uid="{00000000-0005-0000-0000-000005000000}"/>
    <cellStyle name="Hyperlink" xfId="34" builtinId="8"/>
    <cellStyle name="Input [yellow]" xfId="7" xr:uid="{00000000-0005-0000-0000-000006000000}"/>
    <cellStyle name="no dec" xfId="8" xr:uid="{00000000-0005-0000-0000-000007000000}"/>
    <cellStyle name="no dec 2" xfId="9" xr:uid="{00000000-0005-0000-0000-000008000000}"/>
    <cellStyle name="Normal" xfId="0" builtinId="0"/>
    <cellStyle name="Normal - Style1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_99cr-nf" xfId="17" xr:uid="{00000000-0005-0000-0000-000011000000}"/>
    <cellStyle name="Percent [2]" xfId="18" xr:uid="{00000000-0005-0000-0000-000012000000}"/>
    <cellStyle name="Percent [2] 2" xfId="19" xr:uid="{00000000-0005-0000-0000-000013000000}"/>
    <cellStyle name="Percent [2] 3" xfId="20" xr:uid="{00000000-0005-0000-0000-000014000000}"/>
    <cellStyle name="Percent [2] 3 2" xfId="21" xr:uid="{00000000-0005-0000-0000-000015000000}"/>
    <cellStyle name="Percent [2] 4" xfId="22" xr:uid="{00000000-0005-0000-0000-000016000000}"/>
    <cellStyle name="Percent 10" xfId="23" xr:uid="{00000000-0005-0000-0000-000017000000}"/>
    <cellStyle name="Percent 11" xfId="24" xr:uid="{00000000-0005-0000-0000-000018000000}"/>
    <cellStyle name="Percent 2" xfId="25" xr:uid="{00000000-0005-0000-0000-000019000000}"/>
    <cellStyle name="Percent 3" xfId="26" xr:uid="{00000000-0005-0000-0000-00001A000000}"/>
    <cellStyle name="Percent 4" xfId="27" xr:uid="{00000000-0005-0000-0000-00001B000000}"/>
    <cellStyle name="Percent 4 2" xfId="28" xr:uid="{00000000-0005-0000-0000-00001C000000}"/>
    <cellStyle name="Percent 5" xfId="29" xr:uid="{00000000-0005-0000-0000-00001D000000}"/>
    <cellStyle name="Percent 6" xfId="30" xr:uid="{00000000-0005-0000-0000-00001E000000}"/>
    <cellStyle name="Percent 7" xfId="31" xr:uid="{00000000-0005-0000-0000-00001F000000}"/>
    <cellStyle name="Percent 8" xfId="32" xr:uid="{00000000-0005-0000-0000-000020000000}"/>
    <cellStyle name="Percent 9" xfId="33" xr:uid="{00000000-0005-0000-0000-00002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2</xdr:col>
      <xdr:colOff>207805</xdr:colOff>
      <xdr:row>37</xdr:row>
      <xdr:rowOff>0</xdr:rowOff>
    </xdr:to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3D3D2A0F-15B3-4A84-82E5-3AB4678C62EF}"/>
            </a:ext>
          </a:extLst>
        </xdr:cNvPr>
        <xdr:cNvSpPr txBox="1">
          <a:spLocks noChangeArrowheads="1"/>
        </xdr:cNvSpPr>
      </xdr:nvSpPr>
      <xdr:spPr bwMode="auto">
        <a:xfrm>
          <a:off x="0" y="10134600"/>
          <a:ext cx="647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C4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2</xdr:col>
      <xdr:colOff>207805</xdr:colOff>
      <xdr:row>55</xdr:row>
      <xdr:rowOff>0</xdr:rowOff>
    </xdr:to>
    <xdr:sp macro="" textlink="">
      <xdr:nvSpPr>
        <xdr:cNvPr id="15362" name="Text Box 2">
          <a:extLst>
            <a:ext uri="{FF2B5EF4-FFF2-40B4-BE49-F238E27FC236}">
              <a16:creationId xmlns:a16="http://schemas.microsoft.com/office/drawing/2014/main" id="{BEA21D22-1665-4AF8-9E44-000516C81C29}"/>
            </a:ext>
          </a:extLst>
        </xdr:cNvPr>
        <xdr:cNvSpPr txBox="1">
          <a:spLocks noChangeArrowheads="1"/>
        </xdr:cNvSpPr>
      </xdr:nvSpPr>
      <xdr:spPr bwMode="auto">
        <a:xfrm>
          <a:off x="0" y="13954125"/>
          <a:ext cx="647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C4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pfd.hhs.texas.gov/rate-packe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Q71"/>
  <sheetViews>
    <sheetView tabSelected="1" zoomScaleNormal="100" workbookViewId="0">
      <selection activeCell="P19" sqref="P19"/>
    </sheetView>
  </sheetViews>
  <sheetFormatPr defaultColWidth="9.42578125" defaultRowHeight="12.75" x14ac:dyDescent="0.2"/>
  <cols>
    <col min="1" max="1" width="15.85546875" style="3" customWidth="1"/>
    <col min="2" max="2" width="4.5703125" style="3" customWidth="1"/>
    <col min="3" max="3" width="7.42578125" style="3" customWidth="1"/>
    <col min="4" max="4" width="3.5703125" style="3" customWidth="1"/>
    <col min="5" max="5" width="5.5703125" style="3" customWidth="1"/>
    <col min="6" max="6" width="26.42578125" style="4" bestFit="1" customWidth="1"/>
    <col min="7" max="7" width="3.5703125" style="3" customWidth="1"/>
    <col min="8" max="8" width="26.42578125" style="3" customWidth="1"/>
    <col min="9" max="9" width="3.5703125" style="3" customWidth="1"/>
    <col min="10" max="10" width="5.5703125" style="3" customWidth="1"/>
    <col min="11" max="11" width="14.5703125" style="5" customWidth="1"/>
    <col min="12" max="12" width="12.28515625" style="5" customWidth="1"/>
    <col min="13" max="13" width="10.140625" style="3" customWidth="1"/>
    <col min="14" max="14" width="10.42578125" style="3" bestFit="1" customWidth="1"/>
    <col min="15" max="15" width="12.5703125" style="3" customWidth="1"/>
    <col min="16" max="16384" width="9.42578125" style="3"/>
  </cols>
  <sheetData>
    <row r="1" spans="1:17" ht="2.25" customHeight="1" x14ac:dyDescent="0.2"/>
    <row r="2" spans="1:17" ht="53.1" customHeight="1" x14ac:dyDescent="0.2">
      <c r="A2" s="280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7" ht="15" customHeight="1" x14ac:dyDescent="0.2">
      <c r="A3" s="283"/>
      <c r="L3" s="284"/>
    </row>
    <row r="4" spans="1:17" s="6" customFormat="1" ht="35.1" customHeight="1" x14ac:dyDescent="0.25">
      <c r="A4" s="30"/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7" ht="26.1" customHeight="1" x14ac:dyDescent="0.2">
      <c r="A5" s="293" t="s">
        <v>2</v>
      </c>
      <c r="B5" s="111"/>
      <c r="C5" s="291"/>
      <c r="D5" s="111"/>
      <c r="E5" s="111"/>
      <c r="F5" s="111"/>
      <c r="G5" s="285"/>
      <c r="H5" s="294"/>
      <c r="I5" s="43"/>
      <c r="J5" s="285"/>
      <c r="K5" s="43"/>
      <c r="L5" s="295"/>
    </row>
    <row r="6" spans="1:17" ht="23.1" customHeight="1" x14ac:dyDescent="0.2">
      <c r="A6" s="42"/>
      <c r="B6" s="292" t="s">
        <v>3</v>
      </c>
      <c r="C6" s="287"/>
      <c r="D6" s="288"/>
      <c r="E6" s="288"/>
      <c r="F6" s="288"/>
      <c r="G6" s="289"/>
      <c r="H6" s="290" t="s">
        <v>4</v>
      </c>
      <c r="I6" s="91"/>
      <c r="J6" s="289"/>
      <c r="K6" s="91"/>
      <c r="L6" s="296"/>
    </row>
    <row r="7" spans="1:17" ht="12.75" customHeight="1" x14ac:dyDescent="0.2">
      <c r="A7" s="12"/>
      <c r="B7" s="13"/>
      <c r="C7" s="13"/>
      <c r="D7" s="13"/>
      <c r="E7" s="13"/>
      <c r="F7" s="286" t="s">
        <v>5</v>
      </c>
      <c r="G7" s="13"/>
      <c r="H7" s="109" t="s">
        <v>6</v>
      </c>
      <c r="I7" s="13"/>
      <c r="J7" s="13"/>
      <c r="K7" s="286" t="s">
        <v>7</v>
      </c>
      <c r="L7" s="46"/>
    </row>
    <row r="8" spans="1:17" ht="12.75" customHeight="1" x14ac:dyDescent="0.2">
      <c r="A8" s="12"/>
      <c r="B8" s="13"/>
      <c r="C8" s="13"/>
      <c r="D8" s="13"/>
      <c r="E8" s="13"/>
      <c r="F8" s="107" t="s">
        <v>8</v>
      </c>
      <c r="G8" s="13"/>
      <c r="H8" s="13"/>
      <c r="I8" s="13"/>
      <c r="J8" s="13"/>
      <c r="K8" s="106"/>
      <c r="L8" s="46"/>
    </row>
    <row r="9" spans="1:17" ht="12.75" customHeight="1" x14ac:dyDescent="0.2">
      <c r="A9" s="12"/>
      <c r="B9" s="13"/>
      <c r="C9" s="13" t="s">
        <v>9</v>
      </c>
      <c r="D9" s="13"/>
      <c r="E9" s="13"/>
      <c r="F9" s="75" t="s">
        <v>10</v>
      </c>
      <c r="G9" s="13"/>
      <c r="H9" s="13"/>
      <c r="I9" s="13"/>
      <c r="J9" s="13"/>
      <c r="K9" s="75" t="s">
        <v>11</v>
      </c>
      <c r="L9" s="46"/>
    </row>
    <row r="10" spans="1:17" ht="12.75" customHeight="1" x14ac:dyDescent="0.2">
      <c r="A10" s="12"/>
      <c r="B10" s="13"/>
      <c r="C10" s="13" t="s">
        <v>12</v>
      </c>
      <c r="D10" s="13"/>
      <c r="E10" s="13"/>
      <c r="F10" s="75" t="s">
        <v>13</v>
      </c>
      <c r="G10" s="13"/>
      <c r="H10" s="75" t="s">
        <v>14</v>
      </c>
      <c r="I10" s="13"/>
      <c r="J10" s="13"/>
      <c r="K10" s="75" t="s">
        <v>15</v>
      </c>
      <c r="L10" s="46"/>
    </row>
    <row r="11" spans="1:17" ht="12.75" customHeight="1" x14ac:dyDescent="0.2">
      <c r="A11" s="12"/>
      <c r="B11" s="13"/>
      <c r="C11" s="13"/>
      <c r="D11" s="13"/>
      <c r="E11" s="13"/>
      <c r="F11" s="75" t="s">
        <v>16</v>
      </c>
      <c r="G11" s="13"/>
      <c r="H11" s="75" t="s">
        <v>17</v>
      </c>
      <c r="I11" s="13"/>
      <c r="J11" s="13"/>
      <c r="K11" s="75" t="s">
        <v>18</v>
      </c>
      <c r="L11" s="46"/>
    </row>
    <row r="12" spans="1:17" ht="12.75" customHeight="1" x14ac:dyDescent="0.2">
      <c r="A12" s="12"/>
      <c r="B12" s="13"/>
      <c r="C12" s="91"/>
      <c r="D12" s="13"/>
      <c r="E12" s="13"/>
      <c r="F12" s="75" t="s">
        <v>19</v>
      </c>
      <c r="G12" s="13"/>
      <c r="H12" s="109"/>
      <c r="I12" s="13"/>
      <c r="J12" s="13"/>
      <c r="K12" s="75"/>
      <c r="L12" s="46"/>
    </row>
    <row r="13" spans="1:17" ht="20.100000000000001" customHeight="1" x14ac:dyDescent="0.2">
      <c r="A13" s="12"/>
      <c r="B13" s="13"/>
      <c r="C13" s="47" t="s">
        <v>20</v>
      </c>
      <c r="D13" s="48"/>
      <c r="E13" s="49"/>
      <c r="F13" s="50"/>
      <c r="G13" s="51" t="s">
        <v>21</v>
      </c>
      <c r="H13" s="108"/>
      <c r="I13" s="53" t="s">
        <v>22</v>
      </c>
      <c r="J13" s="54"/>
      <c r="K13" s="55">
        <f>F13*H13</f>
        <v>0</v>
      </c>
      <c r="L13" s="56"/>
      <c r="N13" s="7"/>
      <c r="O13" s="8"/>
    </row>
    <row r="14" spans="1:17" ht="20.100000000000001" customHeight="1" x14ac:dyDescent="0.2">
      <c r="A14" s="12"/>
      <c r="B14" s="13"/>
      <c r="C14" s="57" t="s">
        <v>23</v>
      </c>
      <c r="D14" s="58"/>
      <c r="E14" s="49"/>
      <c r="F14" s="50"/>
      <c r="G14" s="51" t="s">
        <v>21</v>
      </c>
      <c r="H14" s="52"/>
      <c r="I14" s="53" t="s">
        <v>22</v>
      </c>
      <c r="J14" s="54"/>
      <c r="K14" s="55">
        <f t="shared" ref="K14:K47" si="0">F14*H14</f>
        <v>0</v>
      </c>
      <c r="L14" s="56"/>
      <c r="N14" s="7"/>
      <c r="O14" s="9"/>
    </row>
    <row r="15" spans="1:17" ht="20.100000000000001" customHeight="1" x14ac:dyDescent="0.2">
      <c r="A15" s="12"/>
      <c r="B15" s="13"/>
      <c r="C15" s="57" t="s">
        <v>24</v>
      </c>
      <c r="D15" s="58"/>
      <c r="E15" s="49"/>
      <c r="F15" s="50"/>
      <c r="G15" s="51" t="s">
        <v>21</v>
      </c>
      <c r="H15" s="52"/>
      <c r="I15" s="53" t="s">
        <v>22</v>
      </c>
      <c r="J15" s="54"/>
      <c r="K15" s="55">
        <f t="shared" si="0"/>
        <v>0</v>
      </c>
      <c r="L15" s="56"/>
      <c r="N15" s="7"/>
      <c r="O15" s="9"/>
    </row>
    <row r="16" spans="1:17" ht="20.100000000000001" customHeight="1" x14ac:dyDescent="0.2">
      <c r="A16" s="12"/>
      <c r="B16" s="13"/>
      <c r="C16" s="57" t="s">
        <v>25</v>
      </c>
      <c r="D16" s="58"/>
      <c r="E16" s="49"/>
      <c r="F16" s="50"/>
      <c r="G16" s="51" t="s">
        <v>21</v>
      </c>
      <c r="H16" s="52"/>
      <c r="I16" s="53" t="s">
        <v>22</v>
      </c>
      <c r="J16" s="54"/>
      <c r="K16" s="55">
        <f t="shared" si="0"/>
        <v>0</v>
      </c>
      <c r="L16" s="56"/>
      <c r="N16" s="7"/>
      <c r="O16" s="9"/>
      <c r="Q16" s="10"/>
    </row>
    <row r="17" spans="1:17" ht="20.100000000000001" customHeight="1" x14ac:dyDescent="0.2">
      <c r="A17" s="12"/>
      <c r="B17" s="13"/>
      <c r="C17" s="57" t="s">
        <v>26</v>
      </c>
      <c r="D17" s="58"/>
      <c r="E17" s="49"/>
      <c r="F17" s="50"/>
      <c r="G17" s="51" t="s">
        <v>21</v>
      </c>
      <c r="H17" s="52"/>
      <c r="I17" s="53" t="s">
        <v>22</v>
      </c>
      <c r="J17" s="54"/>
      <c r="K17" s="55">
        <f t="shared" si="0"/>
        <v>0</v>
      </c>
      <c r="L17" s="56"/>
      <c r="N17" s="7"/>
      <c r="O17" s="9"/>
      <c r="Q17" s="10"/>
    </row>
    <row r="18" spans="1:17" ht="20.100000000000001" customHeight="1" x14ac:dyDescent="0.2">
      <c r="A18" s="12"/>
      <c r="B18" s="13"/>
      <c r="C18" s="57" t="s">
        <v>27</v>
      </c>
      <c r="D18" s="58"/>
      <c r="E18" s="49"/>
      <c r="F18" s="50"/>
      <c r="G18" s="51" t="s">
        <v>21</v>
      </c>
      <c r="H18" s="52"/>
      <c r="I18" s="53" t="s">
        <v>22</v>
      </c>
      <c r="J18" s="54"/>
      <c r="K18" s="55">
        <f t="shared" si="0"/>
        <v>0</v>
      </c>
      <c r="L18" s="56"/>
      <c r="N18" s="7"/>
      <c r="O18" s="9"/>
    </row>
    <row r="19" spans="1:17" ht="20.100000000000001" customHeight="1" x14ac:dyDescent="0.2">
      <c r="A19" s="12"/>
      <c r="B19" s="13"/>
      <c r="C19" s="57" t="s">
        <v>28</v>
      </c>
      <c r="D19" s="58"/>
      <c r="E19" s="49"/>
      <c r="F19" s="50"/>
      <c r="G19" s="51" t="s">
        <v>21</v>
      </c>
      <c r="H19" s="52"/>
      <c r="I19" s="53" t="s">
        <v>22</v>
      </c>
      <c r="J19" s="54"/>
      <c r="K19" s="55">
        <f t="shared" si="0"/>
        <v>0</v>
      </c>
      <c r="L19" s="56"/>
      <c r="N19" s="7"/>
      <c r="O19" s="9"/>
    </row>
    <row r="20" spans="1:17" ht="20.100000000000001" customHeight="1" x14ac:dyDescent="0.2">
      <c r="A20" s="12"/>
      <c r="B20" s="13"/>
      <c r="C20" s="57" t="s">
        <v>29</v>
      </c>
      <c r="D20" s="58"/>
      <c r="E20" s="49"/>
      <c r="F20" s="50"/>
      <c r="G20" s="51" t="s">
        <v>21</v>
      </c>
      <c r="H20" s="52"/>
      <c r="I20" s="53" t="s">
        <v>22</v>
      </c>
      <c r="J20" s="54"/>
      <c r="K20" s="55">
        <f t="shared" si="0"/>
        <v>0</v>
      </c>
      <c r="L20" s="56"/>
      <c r="N20" s="7"/>
      <c r="O20" s="9"/>
    </row>
    <row r="21" spans="1:17" ht="20.100000000000001" customHeight="1" x14ac:dyDescent="0.2">
      <c r="A21" s="12"/>
      <c r="B21" s="13"/>
      <c r="C21" s="57" t="s">
        <v>30</v>
      </c>
      <c r="D21" s="58"/>
      <c r="E21" s="49"/>
      <c r="F21" s="50"/>
      <c r="G21" s="51" t="s">
        <v>21</v>
      </c>
      <c r="H21" s="52"/>
      <c r="I21" s="53" t="s">
        <v>22</v>
      </c>
      <c r="J21" s="54"/>
      <c r="K21" s="55">
        <f t="shared" si="0"/>
        <v>0</v>
      </c>
      <c r="L21" s="56"/>
      <c r="N21" s="7"/>
      <c r="O21" s="9"/>
    </row>
    <row r="22" spans="1:17" ht="20.100000000000001" customHeight="1" x14ac:dyDescent="0.2">
      <c r="A22" s="12"/>
      <c r="B22" s="13"/>
      <c r="C22" s="57" t="s">
        <v>31</v>
      </c>
      <c r="D22" s="58"/>
      <c r="E22" s="49"/>
      <c r="F22" s="50"/>
      <c r="G22" s="51" t="s">
        <v>21</v>
      </c>
      <c r="H22" s="52"/>
      <c r="I22" s="53" t="s">
        <v>22</v>
      </c>
      <c r="J22" s="54"/>
      <c r="K22" s="55">
        <f t="shared" si="0"/>
        <v>0</v>
      </c>
      <c r="L22" s="56"/>
      <c r="N22" s="7"/>
      <c r="O22" s="9"/>
    </row>
    <row r="23" spans="1:17" ht="20.100000000000001" customHeight="1" x14ac:dyDescent="0.2">
      <c r="A23" s="12"/>
      <c r="B23" s="13"/>
      <c r="C23" s="57" t="s">
        <v>32</v>
      </c>
      <c r="D23" s="58"/>
      <c r="E23" s="49"/>
      <c r="F23" s="50"/>
      <c r="G23" s="51" t="s">
        <v>21</v>
      </c>
      <c r="H23" s="52"/>
      <c r="I23" s="53" t="s">
        <v>22</v>
      </c>
      <c r="J23" s="54"/>
      <c r="K23" s="55">
        <f t="shared" si="0"/>
        <v>0</v>
      </c>
      <c r="L23" s="56"/>
      <c r="N23" s="7"/>
      <c r="O23" s="9"/>
    </row>
    <row r="24" spans="1:17" ht="20.100000000000001" customHeight="1" x14ac:dyDescent="0.2">
      <c r="A24" s="12"/>
      <c r="B24" s="13"/>
      <c r="C24" s="57" t="s">
        <v>33</v>
      </c>
      <c r="D24" s="58"/>
      <c r="E24" s="49"/>
      <c r="F24" s="50"/>
      <c r="G24" s="51" t="s">
        <v>21</v>
      </c>
      <c r="H24" s="52"/>
      <c r="I24" s="53" t="s">
        <v>22</v>
      </c>
      <c r="J24" s="54"/>
      <c r="K24" s="55">
        <f t="shared" si="0"/>
        <v>0</v>
      </c>
      <c r="L24" s="56"/>
      <c r="N24" s="7"/>
      <c r="O24" s="9"/>
    </row>
    <row r="25" spans="1:17" ht="20.100000000000001" customHeight="1" x14ac:dyDescent="0.2">
      <c r="A25" s="12"/>
      <c r="B25" s="13"/>
      <c r="C25" s="57" t="s">
        <v>34</v>
      </c>
      <c r="D25" s="58"/>
      <c r="E25" s="49"/>
      <c r="F25" s="50"/>
      <c r="G25" s="51" t="s">
        <v>21</v>
      </c>
      <c r="H25" s="52"/>
      <c r="I25" s="53" t="s">
        <v>22</v>
      </c>
      <c r="J25" s="54"/>
      <c r="K25" s="55">
        <f t="shared" si="0"/>
        <v>0</v>
      </c>
      <c r="L25" s="56"/>
      <c r="N25" s="7"/>
      <c r="O25" s="9"/>
    </row>
    <row r="26" spans="1:17" ht="20.100000000000001" customHeight="1" x14ac:dyDescent="0.2">
      <c r="A26" s="12"/>
      <c r="B26" s="13"/>
      <c r="C26" s="57" t="s">
        <v>35</v>
      </c>
      <c r="D26" s="58"/>
      <c r="E26" s="49"/>
      <c r="F26" s="50"/>
      <c r="G26" s="51" t="s">
        <v>21</v>
      </c>
      <c r="H26" s="52"/>
      <c r="I26" s="53" t="s">
        <v>22</v>
      </c>
      <c r="J26" s="54"/>
      <c r="K26" s="55">
        <f t="shared" si="0"/>
        <v>0</v>
      </c>
      <c r="L26" s="56"/>
      <c r="N26" s="7"/>
      <c r="O26" s="9"/>
    </row>
    <row r="27" spans="1:17" ht="20.100000000000001" customHeight="1" x14ac:dyDescent="0.2">
      <c r="A27" s="12"/>
      <c r="B27" s="13"/>
      <c r="C27" s="57" t="s">
        <v>36</v>
      </c>
      <c r="D27" s="58"/>
      <c r="E27" s="49"/>
      <c r="F27" s="50"/>
      <c r="G27" s="51" t="s">
        <v>21</v>
      </c>
      <c r="H27" s="52"/>
      <c r="I27" s="53" t="s">
        <v>22</v>
      </c>
      <c r="J27" s="54"/>
      <c r="K27" s="55">
        <f t="shared" si="0"/>
        <v>0</v>
      </c>
      <c r="L27" s="56"/>
      <c r="N27" s="7"/>
      <c r="O27" s="9"/>
    </row>
    <row r="28" spans="1:17" ht="20.100000000000001" customHeight="1" x14ac:dyDescent="0.2">
      <c r="A28" s="12"/>
      <c r="B28" s="13"/>
      <c r="C28" s="57" t="s">
        <v>37</v>
      </c>
      <c r="D28" s="58"/>
      <c r="E28" s="49"/>
      <c r="F28" s="50"/>
      <c r="G28" s="51" t="s">
        <v>21</v>
      </c>
      <c r="H28" s="52"/>
      <c r="I28" s="53" t="s">
        <v>22</v>
      </c>
      <c r="J28" s="54"/>
      <c r="K28" s="55">
        <f t="shared" si="0"/>
        <v>0</v>
      </c>
      <c r="L28" s="56"/>
      <c r="N28" s="7"/>
      <c r="O28" s="9"/>
    </row>
    <row r="29" spans="1:17" ht="20.100000000000001" customHeight="1" x14ac:dyDescent="0.2">
      <c r="A29" s="12"/>
      <c r="B29" s="13"/>
      <c r="C29" s="57" t="s">
        <v>38</v>
      </c>
      <c r="D29" s="58"/>
      <c r="E29" s="49"/>
      <c r="F29" s="50"/>
      <c r="G29" s="51" t="s">
        <v>21</v>
      </c>
      <c r="H29" s="52"/>
      <c r="I29" s="53" t="s">
        <v>22</v>
      </c>
      <c r="J29" s="54"/>
      <c r="K29" s="55">
        <f t="shared" si="0"/>
        <v>0</v>
      </c>
      <c r="L29" s="56"/>
      <c r="N29" s="7"/>
      <c r="O29" s="9"/>
    </row>
    <row r="30" spans="1:17" ht="20.100000000000001" customHeight="1" x14ac:dyDescent="0.2">
      <c r="A30" s="12"/>
      <c r="B30" s="13"/>
      <c r="C30" s="57" t="s">
        <v>39</v>
      </c>
      <c r="D30" s="58"/>
      <c r="E30" s="49"/>
      <c r="F30" s="50"/>
      <c r="G30" s="51" t="s">
        <v>21</v>
      </c>
      <c r="H30" s="52"/>
      <c r="I30" s="53" t="s">
        <v>22</v>
      </c>
      <c r="J30" s="54"/>
      <c r="K30" s="55">
        <f t="shared" si="0"/>
        <v>0</v>
      </c>
      <c r="L30" s="56"/>
      <c r="N30" s="7"/>
      <c r="O30" s="9"/>
    </row>
    <row r="31" spans="1:17" ht="20.100000000000001" customHeight="1" x14ac:dyDescent="0.2">
      <c r="A31" s="12"/>
      <c r="B31" s="13"/>
      <c r="C31" s="57" t="s">
        <v>40</v>
      </c>
      <c r="D31" s="58"/>
      <c r="E31" s="49"/>
      <c r="F31" s="50"/>
      <c r="G31" s="51" t="s">
        <v>21</v>
      </c>
      <c r="H31" s="52"/>
      <c r="I31" s="53" t="s">
        <v>22</v>
      </c>
      <c r="J31" s="54"/>
      <c r="K31" s="55">
        <f t="shared" si="0"/>
        <v>0</v>
      </c>
      <c r="L31" s="56"/>
      <c r="N31" s="7"/>
      <c r="O31" s="9"/>
    </row>
    <row r="32" spans="1:17" ht="20.100000000000001" customHeight="1" x14ac:dyDescent="0.2">
      <c r="A32" s="12"/>
      <c r="B32" s="13"/>
      <c r="C32" s="57" t="s">
        <v>41</v>
      </c>
      <c r="D32" s="58"/>
      <c r="E32" s="49"/>
      <c r="F32" s="50"/>
      <c r="G32" s="51" t="s">
        <v>21</v>
      </c>
      <c r="H32" s="52"/>
      <c r="I32" s="53" t="s">
        <v>22</v>
      </c>
      <c r="J32" s="54"/>
      <c r="K32" s="55">
        <f t="shared" si="0"/>
        <v>0</v>
      </c>
      <c r="L32" s="56"/>
      <c r="N32" s="7"/>
      <c r="O32" s="9"/>
    </row>
    <row r="33" spans="1:15" ht="20.100000000000001" customHeight="1" x14ac:dyDescent="0.2">
      <c r="A33" s="12"/>
      <c r="B33" s="13"/>
      <c r="C33" s="57" t="s">
        <v>42</v>
      </c>
      <c r="D33" s="58"/>
      <c r="E33" s="49"/>
      <c r="F33" s="50"/>
      <c r="G33" s="51" t="s">
        <v>21</v>
      </c>
      <c r="H33" s="52"/>
      <c r="I33" s="53" t="s">
        <v>22</v>
      </c>
      <c r="J33" s="54"/>
      <c r="K33" s="55">
        <f t="shared" si="0"/>
        <v>0</v>
      </c>
      <c r="L33" s="56"/>
      <c r="N33" s="7"/>
      <c r="O33" s="9"/>
    </row>
    <row r="34" spans="1:15" ht="20.100000000000001" customHeight="1" x14ac:dyDescent="0.2">
      <c r="A34" s="12"/>
      <c r="B34" s="13"/>
      <c r="C34" s="57" t="s">
        <v>43</v>
      </c>
      <c r="D34" s="58"/>
      <c r="E34" s="49"/>
      <c r="F34" s="50"/>
      <c r="G34" s="51" t="s">
        <v>21</v>
      </c>
      <c r="H34" s="52"/>
      <c r="I34" s="53" t="s">
        <v>22</v>
      </c>
      <c r="J34" s="54"/>
      <c r="K34" s="55">
        <f t="shared" si="0"/>
        <v>0</v>
      </c>
      <c r="L34" s="56"/>
      <c r="N34" s="7"/>
      <c r="O34" s="9"/>
    </row>
    <row r="35" spans="1:15" ht="20.100000000000001" customHeight="1" x14ac:dyDescent="0.2">
      <c r="A35" s="12"/>
      <c r="B35" s="13"/>
      <c r="C35" s="57" t="s">
        <v>44</v>
      </c>
      <c r="D35" s="58"/>
      <c r="E35" s="49"/>
      <c r="F35" s="50"/>
      <c r="G35" s="51" t="s">
        <v>21</v>
      </c>
      <c r="H35" s="52"/>
      <c r="I35" s="53" t="s">
        <v>22</v>
      </c>
      <c r="J35" s="54"/>
      <c r="K35" s="55">
        <f t="shared" si="0"/>
        <v>0</v>
      </c>
      <c r="L35" s="56"/>
      <c r="N35" s="7"/>
      <c r="O35" s="9"/>
    </row>
    <row r="36" spans="1:15" ht="20.100000000000001" customHeight="1" x14ac:dyDescent="0.2">
      <c r="A36" s="12"/>
      <c r="B36" s="13"/>
      <c r="C36" s="57" t="s">
        <v>45</v>
      </c>
      <c r="D36" s="58"/>
      <c r="E36" s="49"/>
      <c r="F36" s="50"/>
      <c r="G36" s="51" t="s">
        <v>21</v>
      </c>
      <c r="H36" s="52"/>
      <c r="I36" s="53" t="s">
        <v>22</v>
      </c>
      <c r="J36" s="54"/>
      <c r="K36" s="55">
        <f t="shared" si="0"/>
        <v>0</v>
      </c>
      <c r="L36" s="56"/>
      <c r="M36" s="7"/>
      <c r="N36" s="7"/>
      <c r="O36" s="9"/>
    </row>
    <row r="37" spans="1:15" ht="20.100000000000001" customHeight="1" x14ac:dyDescent="0.2">
      <c r="A37" s="12"/>
      <c r="B37" s="13"/>
      <c r="C37" s="57" t="s">
        <v>46</v>
      </c>
      <c r="D37" s="58"/>
      <c r="E37" s="49"/>
      <c r="F37" s="50"/>
      <c r="G37" s="51" t="s">
        <v>21</v>
      </c>
      <c r="H37" s="52"/>
      <c r="I37" s="53" t="s">
        <v>22</v>
      </c>
      <c r="J37" s="54"/>
      <c r="K37" s="55">
        <f t="shared" si="0"/>
        <v>0</v>
      </c>
      <c r="L37" s="56"/>
      <c r="M37" s="11"/>
      <c r="N37" s="7"/>
      <c r="O37" s="9"/>
    </row>
    <row r="38" spans="1:15" ht="20.100000000000001" customHeight="1" x14ac:dyDescent="0.2">
      <c r="A38" s="12"/>
      <c r="B38" s="13"/>
      <c r="C38" s="57" t="s">
        <v>47</v>
      </c>
      <c r="D38" s="58"/>
      <c r="E38" s="49"/>
      <c r="F38" s="50"/>
      <c r="G38" s="51" t="s">
        <v>21</v>
      </c>
      <c r="H38" s="52"/>
      <c r="I38" s="53" t="s">
        <v>22</v>
      </c>
      <c r="J38" s="54"/>
      <c r="K38" s="55">
        <f t="shared" si="0"/>
        <v>0</v>
      </c>
      <c r="L38" s="56"/>
      <c r="N38" s="7"/>
      <c r="O38" s="9"/>
    </row>
    <row r="39" spans="1:15" ht="20.100000000000001" customHeight="1" x14ac:dyDescent="0.2">
      <c r="A39" s="12"/>
      <c r="B39" s="13"/>
      <c r="C39" s="57" t="s">
        <v>48</v>
      </c>
      <c r="D39" s="58"/>
      <c r="E39" s="49"/>
      <c r="F39" s="50"/>
      <c r="G39" s="51" t="s">
        <v>21</v>
      </c>
      <c r="H39" s="52"/>
      <c r="I39" s="53" t="s">
        <v>22</v>
      </c>
      <c r="J39" s="54"/>
      <c r="K39" s="55">
        <f t="shared" si="0"/>
        <v>0</v>
      </c>
      <c r="L39" s="56"/>
      <c r="N39" s="7"/>
      <c r="O39" s="9"/>
    </row>
    <row r="40" spans="1:15" ht="20.100000000000001" customHeight="1" x14ac:dyDescent="0.2">
      <c r="A40" s="12"/>
      <c r="B40" s="13"/>
      <c r="C40" s="57" t="s">
        <v>49</v>
      </c>
      <c r="D40" s="58"/>
      <c r="E40" s="49"/>
      <c r="F40" s="50"/>
      <c r="G40" s="51" t="s">
        <v>21</v>
      </c>
      <c r="H40" s="52"/>
      <c r="I40" s="53" t="s">
        <v>22</v>
      </c>
      <c r="J40" s="54"/>
      <c r="K40" s="55">
        <f t="shared" si="0"/>
        <v>0</v>
      </c>
      <c r="L40" s="56"/>
      <c r="N40" s="7"/>
      <c r="O40" s="9"/>
    </row>
    <row r="41" spans="1:15" ht="20.100000000000001" customHeight="1" x14ac:dyDescent="0.2">
      <c r="A41" s="12"/>
      <c r="B41" s="13"/>
      <c r="C41" s="47" t="s">
        <v>50</v>
      </c>
      <c r="D41" s="48"/>
      <c r="E41" s="49"/>
      <c r="F41" s="50"/>
      <c r="G41" s="51" t="s">
        <v>21</v>
      </c>
      <c r="H41" s="52"/>
      <c r="I41" s="53" t="s">
        <v>22</v>
      </c>
      <c r="J41" s="54"/>
      <c r="K41" s="55">
        <f t="shared" si="0"/>
        <v>0</v>
      </c>
      <c r="L41" s="56"/>
      <c r="N41" s="7"/>
      <c r="O41" s="9"/>
    </row>
    <row r="42" spans="1:15" ht="20.100000000000001" customHeight="1" x14ac:dyDescent="0.2">
      <c r="A42" s="12"/>
      <c r="B42" s="13"/>
      <c r="C42" s="57" t="s">
        <v>51</v>
      </c>
      <c r="D42" s="58"/>
      <c r="E42" s="49"/>
      <c r="F42" s="50"/>
      <c r="G42" s="51" t="s">
        <v>21</v>
      </c>
      <c r="H42" s="52"/>
      <c r="I42" s="53" t="s">
        <v>22</v>
      </c>
      <c r="J42" s="54"/>
      <c r="K42" s="55">
        <f t="shared" si="0"/>
        <v>0</v>
      </c>
      <c r="L42" s="56"/>
      <c r="N42" s="7"/>
      <c r="O42" s="9"/>
    </row>
    <row r="43" spans="1:15" ht="20.100000000000001" customHeight="1" x14ac:dyDescent="0.2">
      <c r="A43" s="12"/>
      <c r="B43" s="13"/>
      <c r="C43" s="47" t="s">
        <v>52</v>
      </c>
      <c r="D43" s="58"/>
      <c r="E43" s="49"/>
      <c r="F43" s="50"/>
      <c r="G43" s="51" t="s">
        <v>21</v>
      </c>
      <c r="H43" s="52"/>
      <c r="I43" s="53" t="s">
        <v>22</v>
      </c>
      <c r="J43" s="54"/>
      <c r="K43" s="55">
        <f t="shared" si="0"/>
        <v>0</v>
      </c>
      <c r="L43" s="56"/>
      <c r="O43" s="10"/>
    </row>
    <row r="44" spans="1:15" ht="20.100000000000001" customHeight="1" x14ac:dyDescent="0.2">
      <c r="A44" s="12"/>
      <c r="B44" s="13"/>
      <c r="C44" s="57" t="s">
        <v>53</v>
      </c>
      <c r="D44" s="58"/>
      <c r="E44" s="49"/>
      <c r="F44" s="50"/>
      <c r="G44" s="51" t="s">
        <v>21</v>
      </c>
      <c r="H44" s="52"/>
      <c r="I44" s="53" t="s">
        <v>22</v>
      </c>
      <c r="J44" s="54"/>
      <c r="K44" s="55">
        <f t="shared" si="0"/>
        <v>0</v>
      </c>
      <c r="L44" s="56"/>
      <c r="O44" s="10"/>
    </row>
    <row r="45" spans="1:15" ht="20.100000000000001" customHeight="1" x14ac:dyDescent="0.2">
      <c r="A45" s="12"/>
      <c r="B45" s="13"/>
      <c r="C45" s="57" t="s">
        <v>54</v>
      </c>
      <c r="D45" s="58"/>
      <c r="E45" s="49"/>
      <c r="F45" s="50"/>
      <c r="G45" s="51" t="s">
        <v>21</v>
      </c>
      <c r="H45" s="52"/>
      <c r="I45" s="53" t="s">
        <v>22</v>
      </c>
      <c r="J45" s="54"/>
      <c r="K45" s="55">
        <f t="shared" si="0"/>
        <v>0</v>
      </c>
      <c r="L45" s="56"/>
      <c r="O45" s="10"/>
    </row>
    <row r="46" spans="1:15" ht="20.100000000000001" customHeight="1" x14ac:dyDescent="0.2">
      <c r="A46" s="12"/>
      <c r="B46" s="13"/>
      <c r="C46" s="57" t="s">
        <v>55</v>
      </c>
      <c r="D46" s="58"/>
      <c r="E46" s="49"/>
      <c r="F46" s="50"/>
      <c r="G46" s="51" t="s">
        <v>21</v>
      </c>
      <c r="H46" s="52"/>
      <c r="I46" s="53" t="s">
        <v>22</v>
      </c>
      <c r="J46" s="54"/>
      <c r="K46" s="55">
        <f t="shared" si="0"/>
        <v>0</v>
      </c>
      <c r="L46" s="56"/>
      <c r="O46" s="10"/>
    </row>
    <row r="47" spans="1:15" ht="20.100000000000001" customHeight="1" x14ac:dyDescent="0.2">
      <c r="A47" s="12"/>
      <c r="B47" s="13"/>
      <c r="C47" s="57" t="s">
        <v>56</v>
      </c>
      <c r="D47" s="58"/>
      <c r="E47" s="49"/>
      <c r="F47" s="50"/>
      <c r="G47" s="51" t="s">
        <v>21</v>
      </c>
      <c r="H47" s="52"/>
      <c r="I47" s="53" t="s">
        <v>22</v>
      </c>
      <c r="J47" s="54"/>
      <c r="K47" s="55">
        <f t="shared" si="0"/>
        <v>0</v>
      </c>
      <c r="L47" s="56"/>
      <c r="O47" s="10"/>
    </row>
    <row r="48" spans="1:15" ht="20.100000000000001" customHeight="1" x14ac:dyDescent="0.2">
      <c r="A48" s="12"/>
      <c r="B48" s="13"/>
      <c r="C48" s="57" t="s">
        <v>57</v>
      </c>
      <c r="D48" s="58"/>
      <c r="E48" s="49"/>
      <c r="F48" s="50"/>
      <c r="G48" s="51" t="s">
        <v>21</v>
      </c>
      <c r="H48" s="52"/>
      <c r="I48" s="53" t="s">
        <v>22</v>
      </c>
      <c r="J48" s="54"/>
      <c r="K48" s="55">
        <f>F48*H48</f>
        <v>0</v>
      </c>
      <c r="L48" s="56"/>
      <c r="O48" s="10"/>
    </row>
    <row r="49" spans="1:14" ht="5.0999999999999996" customHeight="1" x14ac:dyDescent="0.2">
      <c r="A49" s="59"/>
      <c r="B49" s="60"/>
      <c r="C49" s="60"/>
      <c r="D49" s="60"/>
      <c r="E49" s="61"/>
      <c r="F49" s="62"/>
      <c r="G49" s="63"/>
      <c r="H49" s="64"/>
      <c r="I49" s="65"/>
      <c r="J49" s="65"/>
      <c r="K49" s="65"/>
      <c r="L49" s="46"/>
    </row>
    <row r="50" spans="1:14" ht="21.75" customHeight="1" x14ac:dyDescent="0.2">
      <c r="A50" s="74" t="s">
        <v>58</v>
      </c>
      <c r="B50" s="66"/>
      <c r="D50" s="13"/>
      <c r="E50" s="68" t="s">
        <v>59</v>
      </c>
      <c r="F50" s="69">
        <f>SUM(E13:F48)</f>
        <v>0</v>
      </c>
      <c r="G50" s="70"/>
      <c r="H50" s="71"/>
      <c r="I50" s="70" t="s">
        <v>60</v>
      </c>
      <c r="J50" s="72" t="s">
        <v>61</v>
      </c>
      <c r="K50" s="73">
        <f>SUM(K13:K48)</f>
        <v>0</v>
      </c>
      <c r="L50" s="46"/>
      <c r="N50" s="10"/>
    </row>
    <row r="51" spans="1:14" ht="5.0999999999999996" customHeight="1" x14ac:dyDescent="0.2">
      <c r="A51" s="74"/>
      <c r="B51" s="75"/>
      <c r="C51" s="67"/>
      <c r="D51" s="44"/>
      <c r="E51" s="61"/>
      <c r="F51" s="61"/>
      <c r="G51" s="13"/>
      <c r="H51" s="64"/>
      <c r="I51" s="65"/>
      <c r="J51" s="76"/>
      <c r="K51" s="70"/>
      <c r="L51" s="46"/>
    </row>
    <row r="52" spans="1:14" ht="5.0999999999999996" customHeight="1" x14ac:dyDescent="0.2">
      <c r="A52" s="12"/>
      <c r="B52" s="13"/>
      <c r="C52" s="67"/>
      <c r="D52" s="44"/>
      <c r="E52" s="13"/>
      <c r="F52" s="75"/>
      <c r="G52" s="13"/>
      <c r="H52" s="13"/>
      <c r="I52" s="77"/>
      <c r="J52" s="78"/>
      <c r="K52" s="79"/>
      <c r="L52" s="46"/>
    </row>
    <row r="53" spans="1:14" ht="20.100000000000001" customHeight="1" x14ac:dyDescent="0.2">
      <c r="A53" s="12"/>
      <c r="B53" s="66"/>
      <c r="C53" s="67" t="s">
        <v>62</v>
      </c>
      <c r="D53" s="75"/>
      <c r="E53" s="49"/>
      <c r="F53" s="50"/>
      <c r="G53" s="45" t="s">
        <v>21</v>
      </c>
      <c r="H53" s="52"/>
      <c r="I53" s="80" t="s">
        <v>22</v>
      </c>
      <c r="J53" s="81" t="s">
        <v>63</v>
      </c>
      <c r="K53" s="82">
        <f>E53*H53</f>
        <v>0</v>
      </c>
      <c r="L53" s="56"/>
      <c r="N53" s="10"/>
    </row>
    <row r="54" spans="1:14" ht="20.100000000000001" customHeight="1" x14ac:dyDescent="0.2">
      <c r="A54" s="12"/>
      <c r="B54" s="66"/>
      <c r="C54" s="67" t="s">
        <v>64</v>
      </c>
      <c r="D54" s="44"/>
      <c r="E54" s="49"/>
      <c r="F54" s="50"/>
      <c r="G54" s="45" t="s">
        <v>21</v>
      </c>
      <c r="H54" s="52"/>
      <c r="I54" s="80" t="s">
        <v>22</v>
      </c>
      <c r="J54" s="81" t="s">
        <v>65</v>
      </c>
      <c r="K54" s="82">
        <f>E54*H54</f>
        <v>0</v>
      </c>
      <c r="L54" s="56"/>
    </row>
    <row r="55" spans="1:14" ht="20.100000000000001" customHeight="1" x14ac:dyDescent="0.2">
      <c r="A55" s="12"/>
      <c r="B55" s="66"/>
      <c r="C55" s="67" t="s">
        <v>66</v>
      </c>
      <c r="D55" s="44"/>
      <c r="E55" s="49"/>
      <c r="F55" s="50"/>
      <c r="G55" s="45" t="s">
        <v>21</v>
      </c>
      <c r="H55" s="52"/>
      <c r="I55" s="80" t="s">
        <v>22</v>
      </c>
      <c r="J55" s="72" t="s">
        <v>67</v>
      </c>
      <c r="K55" s="73">
        <f>E55*H55</f>
        <v>0</v>
      </c>
      <c r="L55" s="56"/>
    </row>
    <row r="56" spans="1:14" ht="5.0999999999999996" customHeight="1" x14ac:dyDescent="0.2">
      <c r="A56" s="12"/>
      <c r="B56" s="13"/>
      <c r="C56" s="13"/>
      <c r="D56" s="44"/>
      <c r="E56" s="13"/>
      <c r="F56" s="75"/>
      <c r="G56" s="13"/>
      <c r="H56" s="13"/>
      <c r="I56" s="77"/>
      <c r="J56" s="83"/>
      <c r="K56" s="70"/>
      <c r="L56" s="46"/>
    </row>
    <row r="57" spans="1:14" ht="5.0999999999999996" customHeight="1" x14ac:dyDescent="0.2">
      <c r="A57" s="12"/>
      <c r="B57" s="13"/>
      <c r="C57" s="13"/>
      <c r="D57" s="44"/>
      <c r="E57" s="13"/>
      <c r="F57" s="75"/>
      <c r="G57" s="13"/>
      <c r="H57" s="13"/>
      <c r="I57" s="77"/>
      <c r="J57" s="83"/>
      <c r="K57" s="70"/>
      <c r="L57" s="46"/>
    </row>
    <row r="58" spans="1:14" ht="5.0999999999999996" customHeight="1" x14ac:dyDescent="0.2">
      <c r="A58" s="12"/>
      <c r="B58" s="13"/>
      <c r="C58" s="13"/>
      <c r="D58" s="13"/>
      <c r="E58" s="13"/>
      <c r="F58" s="75"/>
      <c r="G58" s="13"/>
      <c r="H58" s="13"/>
      <c r="I58" s="13"/>
      <c r="J58" s="76"/>
      <c r="K58" s="70"/>
      <c r="L58" s="46"/>
    </row>
    <row r="59" spans="1:14" ht="15" customHeight="1" x14ac:dyDescent="0.2">
      <c r="A59" s="12"/>
      <c r="B59" s="13"/>
      <c r="C59" s="13"/>
      <c r="D59" s="13"/>
      <c r="E59" s="84"/>
      <c r="F59" s="84"/>
      <c r="G59" s="84"/>
      <c r="H59" s="84"/>
      <c r="I59" s="13"/>
      <c r="J59" s="81" t="s">
        <v>68</v>
      </c>
      <c r="K59" s="82">
        <f>K50+K53+K54+K55</f>
        <v>0</v>
      </c>
      <c r="L59" s="54"/>
    </row>
    <row r="60" spans="1:14" ht="9.75" customHeight="1" x14ac:dyDescent="0.3">
      <c r="A60" s="12"/>
      <c r="B60" s="13"/>
      <c r="C60" s="13"/>
      <c r="D60" s="13"/>
      <c r="E60" s="84"/>
      <c r="F60" s="84"/>
      <c r="G60" s="84"/>
      <c r="H60" s="84"/>
      <c r="I60" s="13"/>
      <c r="J60" s="85" t="s">
        <v>69</v>
      </c>
      <c r="K60" s="86"/>
      <c r="L60" s="87" t="s">
        <v>70</v>
      </c>
    </row>
    <row r="61" spans="1:14" ht="10.5" customHeight="1" x14ac:dyDescent="0.2">
      <c r="A61" s="12"/>
      <c r="B61" s="13"/>
      <c r="C61" s="13"/>
      <c r="D61" s="13"/>
      <c r="E61" s="84"/>
      <c r="F61" s="84"/>
      <c r="G61" s="84"/>
      <c r="H61" s="84"/>
      <c r="I61" s="13"/>
      <c r="J61" s="13"/>
      <c r="K61" s="13"/>
      <c r="L61" s="54"/>
    </row>
    <row r="62" spans="1:14" ht="15" customHeight="1" x14ac:dyDescent="0.2">
      <c r="A62" s="12"/>
      <c r="B62" s="13"/>
      <c r="C62" s="84"/>
      <c r="D62" s="13"/>
      <c r="E62" s="84"/>
      <c r="F62" s="84"/>
      <c r="G62" s="84"/>
      <c r="H62" s="84"/>
      <c r="I62" s="298" t="s">
        <v>71</v>
      </c>
      <c r="J62" s="81" t="s">
        <v>72</v>
      </c>
      <c r="K62" s="88">
        <f>F50</f>
        <v>0</v>
      </c>
      <c r="L62" s="54"/>
    </row>
    <row r="63" spans="1:14" ht="9.75" customHeight="1" x14ac:dyDescent="0.3">
      <c r="A63" s="12"/>
      <c r="B63" s="13"/>
      <c r="C63" s="84"/>
      <c r="D63" s="89"/>
      <c r="E63" s="84"/>
      <c r="F63" s="84"/>
      <c r="G63" s="84"/>
      <c r="H63" s="84"/>
      <c r="I63" s="298"/>
      <c r="J63" s="85" t="s">
        <v>73</v>
      </c>
      <c r="K63" s="86"/>
      <c r="L63" s="87" t="s">
        <v>70</v>
      </c>
    </row>
    <row r="64" spans="1:14" ht="5.0999999999999996" customHeight="1" x14ac:dyDescent="0.2">
      <c r="A64" s="12"/>
      <c r="B64" s="13"/>
      <c r="C64" s="84"/>
      <c r="D64" s="89"/>
      <c r="E64" s="84"/>
      <c r="F64" s="84"/>
      <c r="G64" s="84"/>
      <c r="H64" s="84"/>
      <c r="I64" s="13"/>
      <c r="J64" s="13"/>
      <c r="K64" s="13"/>
      <c r="L64" s="54"/>
    </row>
    <row r="65" spans="1:12" ht="15" customHeight="1" x14ac:dyDescent="0.2">
      <c r="A65" s="12"/>
      <c r="B65" s="13"/>
      <c r="C65" s="84"/>
      <c r="D65" s="89"/>
      <c r="E65" s="84"/>
      <c r="F65" s="84"/>
      <c r="G65" s="84"/>
      <c r="H65" s="84"/>
      <c r="I65" s="13"/>
      <c r="J65" s="81" t="s">
        <v>74</v>
      </c>
      <c r="K65" s="82">
        <f>IFERROR(K59/K62,0)</f>
        <v>0</v>
      </c>
      <c r="L65" s="54"/>
    </row>
    <row r="66" spans="1:12" ht="9.6" customHeight="1" x14ac:dyDescent="0.3">
      <c r="A66" s="12"/>
      <c r="B66" s="13"/>
      <c r="C66" s="84"/>
      <c r="D66" s="89"/>
      <c r="E66" s="84"/>
      <c r="F66" s="84"/>
      <c r="G66" s="84"/>
      <c r="H66" s="84"/>
      <c r="I66" s="13"/>
      <c r="J66" s="85" t="s">
        <v>75</v>
      </c>
      <c r="K66" s="86"/>
      <c r="L66" s="87" t="s">
        <v>70</v>
      </c>
    </row>
    <row r="67" spans="1:12" ht="5.0999999999999996" customHeight="1" x14ac:dyDescent="0.2">
      <c r="A67" s="90"/>
      <c r="B67" s="91"/>
      <c r="C67" s="91"/>
      <c r="D67" s="91"/>
      <c r="E67" s="91"/>
      <c r="F67" s="92"/>
      <c r="G67" s="91"/>
      <c r="H67" s="91"/>
      <c r="I67" s="91"/>
      <c r="J67" s="91"/>
      <c r="K67" s="93"/>
      <c r="L67" s="86"/>
    </row>
    <row r="68" spans="1:12" ht="14.25" x14ac:dyDescent="0.2">
      <c r="A68" s="12"/>
      <c r="B68" s="13"/>
      <c r="C68" s="13"/>
      <c r="D68" s="13"/>
      <c r="E68" s="13"/>
      <c r="F68" s="75"/>
      <c r="G68" s="13"/>
      <c r="H68" s="13"/>
      <c r="I68" s="13"/>
      <c r="J68" s="13"/>
      <c r="K68" s="65"/>
      <c r="L68" s="46"/>
    </row>
    <row r="69" spans="1:12" ht="14.25" x14ac:dyDescent="0.2">
      <c r="A69" s="94" t="s">
        <v>76</v>
      </c>
      <c r="B69" s="95"/>
      <c r="C69" s="96"/>
      <c r="D69" s="96"/>
      <c r="E69" s="96"/>
      <c r="F69" s="97"/>
      <c r="G69" s="96"/>
      <c r="H69" s="96"/>
      <c r="I69" s="96"/>
      <c r="J69" s="96"/>
      <c r="K69" s="98"/>
      <c r="L69" s="99"/>
    </row>
    <row r="70" spans="1:12" ht="14.25" x14ac:dyDescent="0.2">
      <c r="A70" s="100" t="s">
        <v>77</v>
      </c>
      <c r="B70" s="101"/>
      <c r="C70" s="102"/>
      <c r="D70" s="102"/>
      <c r="E70" s="102"/>
      <c r="F70" s="103"/>
      <c r="G70" s="102"/>
      <c r="H70" s="102"/>
      <c r="I70" s="102"/>
      <c r="J70" s="102"/>
      <c r="K70" s="104"/>
      <c r="L70" s="105"/>
    </row>
    <row r="71" spans="1:12" x14ac:dyDescent="0.2">
      <c r="A71" s="297"/>
    </row>
  </sheetData>
  <sheetProtection algorithmName="SHA-512" hashValue="q7QgsuvUaghDd/p3iZ+YQMtBjC6Z+ouW51C3oF+9YeQHMRG5WjZp+yxdj7duyckNTdmR4YuQFTcfufDiqse2/Q==" saltValue="mDVvdUWhn2/Wo5gVRrmObw==" spinCount="100000" sheet="1" objects="1" scenarios="1"/>
  <customSheetViews>
    <customSheetView guid="{41C0AEDD-ABB8-4C1D-A05F-89B13B51ED06}" topLeftCell="A13">
      <selection activeCell="H50" sqref="H50"/>
      <rowBreaks count="1" manualBreakCount="1">
        <brk id="31" max="16383" man="1"/>
      </rowBreaks>
      <pageMargins left="0" right="0" top="0" bottom="0" header="0" footer="0"/>
      <printOptions horizontalCentered="1"/>
      <pageSetup scale="98" orientation="portrait" r:id="rId1"/>
      <headerFooter alignWithMargins="0">
        <oddFooter xml:space="preserve">&amp;C2020 NF Enhancement Worksheets
Worksheet A - Page &amp;P of &amp;N
</oddFooter>
      </headerFooter>
    </customSheetView>
    <customSheetView guid="{7373AB4E-8EAC-46C6-8BED-8404BFA8811B}">
      <rowBreaks count="1" manualBreakCount="1">
        <brk id="31" max="16383" man="1"/>
      </rowBreaks>
      <pageMargins left="0" right="0" top="0" bottom="0" header="0" footer="0"/>
      <printOptions horizontalCentered="1"/>
      <pageSetup scale="98" orientation="portrait"/>
      <headerFooter alignWithMargins="0">
        <oddFooter xml:space="preserve">&amp;C2014 NF Enhancement Worksheets
Worksheet A - Page &amp;P of &amp;N
</oddFooter>
      </headerFooter>
    </customSheetView>
    <customSheetView guid="{1B20964B-81C2-409D-AA87-5E7EA2041992}">
      <rowBreaks count="1" manualBreakCount="1">
        <brk id="31" max="16383" man="1"/>
      </rowBreaks>
      <pageMargins left="0" right="0" top="0" bottom="0" header="0" footer="0"/>
      <printOptions horizontalCentered="1"/>
      <pageSetup scale="98" orientation="portrait"/>
      <headerFooter alignWithMargins="0">
        <oddFooter xml:space="preserve">&amp;C2014 NF Enhancement Worksheets
Worksheet A - Page &amp;P of &amp;N
</oddFooter>
      </headerFooter>
    </customSheetView>
    <customSheetView guid="{3C0032D5-DA45-2C47-8E3F-3F24A9F2C0DF}">
      <selection activeCell="P7" sqref="P7"/>
      <rowBreaks count="1" manualBreakCount="1">
        <brk id="31" max="16383" man="1"/>
      </rowBreaks>
      <pageMargins left="0" right="0" top="0" bottom="0" header="0" footer="0"/>
      <printOptions horizontalCentered="1"/>
      <pageSetup scale="98" orientation="portrait"/>
      <headerFooter alignWithMargins="0">
        <oddFooter xml:space="preserve">&amp;C2014 NF Enhancement Worksheets
Worksheet A - Page &amp;P of &amp;N
</oddFooter>
      </headerFooter>
    </customSheetView>
    <customSheetView guid="{4CF7C104-0100-48C6-87FA-9D7DB5BB1A08}" showPageBreaks="1">
      <selection activeCell="T10" sqref="T10"/>
      <rowBreaks count="1" manualBreakCount="1">
        <brk id="31" max="16383" man="1"/>
      </rowBreaks>
      <pageMargins left="0" right="0" top="0" bottom="0" header="0" footer="0"/>
      <printOptions horizontalCentered="1"/>
      <pageSetup scale="98" orientation="portrait" r:id="rId2"/>
      <headerFooter alignWithMargins="0">
        <oddFooter xml:space="preserve">&amp;C2020 NF Enhancement Worksheets
Worksheet A - Page &amp;P of &amp;N
</oddFooter>
      </headerFooter>
    </customSheetView>
    <customSheetView guid="{1B4A69D6-9BB0-4E98-A845-509C55125576}" showPageBreaks="1">
      <selection activeCell="A4" sqref="A4:L4"/>
      <rowBreaks count="2" manualBreakCount="2">
        <brk id="31" max="16383" man="1"/>
        <brk id="86" max="16383" man="1"/>
      </rowBreaks>
      <pageMargins left="0" right="0" top="0" bottom="0" header="0" footer="0"/>
      <printOptions horizontalCentered="1"/>
      <pageSetup scale="98" orientation="portrait" r:id="rId3"/>
      <headerFooter alignWithMargins="0">
        <oddFooter xml:space="preserve">&amp;C2019 NF Enhancement Worksheets
Worksheet A - Page &amp;P of &amp;N
</oddFooter>
      </headerFooter>
    </customSheetView>
  </customSheetViews>
  <mergeCells count="1">
    <mergeCell ref="I62:I63"/>
  </mergeCells>
  <phoneticPr fontId="0" type="noConversion"/>
  <hyperlinks>
    <hyperlink ref="H6" r:id="rId4" xr:uid="{0408E06D-63C3-42F3-B5B8-5C0A7488D6D4}"/>
  </hyperlinks>
  <printOptions horizontalCentered="1"/>
  <pageMargins left="0.5" right="0" top="0.5" bottom="0.5" header="0" footer="0"/>
  <pageSetup scale="58" orientation="portrait" r:id="rId5"/>
  <headerFooter alignWithMargins="0">
    <oddFooter xml:space="preserve">&amp;C2019 NF Enhancement Worksheets
Worksheet A - Page &amp;P of &amp;N
</oddFooter>
  </headerFooter>
  <rowBreaks count="1" manualBreakCount="1">
    <brk id="91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43"/>
  <sheetViews>
    <sheetView zoomScaleNormal="100" workbookViewId="0">
      <selection activeCell="Y13" sqref="Y13"/>
    </sheetView>
  </sheetViews>
  <sheetFormatPr defaultColWidth="9.42578125" defaultRowHeight="12.75" x14ac:dyDescent="0.2"/>
  <cols>
    <col min="1" max="1" width="3.42578125" style="3" customWidth="1"/>
    <col min="2" max="2" width="17.5703125" style="3" customWidth="1"/>
    <col min="3" max="3" width="4" style="3" customWidth="1"/>
    <col min="4" max="4" width="0.5703125" style="3" hidden="1" customWidth="1"/>
    <col min="5" max="5" width="5.5703125" style="3" customWidth="1"/>
    <col min="6" max="6" width="13.28515625" style="3" customWidth="1"/>
    <col min="7" max="9" width="5.5703125" style="3" customWidth="1"/>
    <col min="10" max="10" width="13.28515625" style="3" customWidth="1"/>
    <col min="11" max="12" width="5.5703125" style="3" customWidth="1"/>
    <col min="13" max="13" width="5.7109375" style="3" customWidth="1"/>
    <col min="14" max="14" width="13.28515625" style="3" customWidth="1"/>
    <col min="15" max="17" width="5.5703125" style="3" customWidth="1"/>
    <col min="18" max="18" width="13.28515625" style="3" customWidth="1"/>
    <col min="19" max="19" width="5.5703125" style="3" customWidth="1"/>
    <col min="20" max="20" width="4.5703125" style="3" customWidth="1"/>
    <col min="21" max="21" width="18.140625" style="3" customWidth="1"/>
    <col min="22" max="22" width="1.42578125" style="3" customWidth="1"/>
    <col min="23" max="16384" width="9.42578125" style="3"/>
  </cols>
  <sheetData>
    <row r="1" spans="1:23" ht="4.5" customHeight="1" x14ac:dyDescent="0.2"/>
    <row r="2" spans="1:23" ht="53.1" customHeight="1" x14ac:dyDescent="0.2">
      <c r="A2" s="27" t="s">
        <v>78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 ht="9.75" customHeight="1" x14ac:dyDescent="0.2">
      <c r="I3" s="5"/>
    </row>
    <row r="4" spans="1:23" s="6" customFormat="1" ht="35.1" customHeight="1" x14ac:dyDescent="0.25">
      <c r="A4" s="30" t="s">
        <v>79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  <c r="W4" s="13"/>
    </row>
    <row r="5" spans="1:23" s="6" customFormat="1" ht="9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13"/>
    </row>
    <row r="6" spans="1:23" s="6" customFormat="1" ht="5.0999999999999996" customHeight="1" x14ac:dyDescent="0.25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2"/>
      <c r="W6" s="13"/>
    </row>
    <row r="7" spans="1:23" s="13" customFormat="1" ht="20.100000000000001" customHeight="1" x14ac:dyDescent="0.2">
      <c r="A7" s="12"/>
      <c r="B7" s="25" t="s">
        <v>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V7" s="115"/>
    </row>
    <row r="8" spans="1:23" s="6" customFormat="1" ht="9.75" customHeight="1" x14ac:dyDescent="0.25">
      <c r="A8" s="116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56"/>
      <c r="W8" s="13"/>
    </row>
    <row r="9" spans="1:23" s="6" customFormat="1" ht="57.95" customHeight="1" x14ac:dyDescent="0.25">
      <c r="A9" s="116"/>
      <c r="B9" s="117" t="s">
        <v>81</v>
      </c>
      <c r="C9" s="84"/>
      <c r="D9" s="84"/>
      <c r="E9" s="118"/>
      <c r="F9" s="119" t="s">
        <v>82</v>
      </c>
      <c r="G9" s="120"/>
      <c r="H9" s="115"/>
      <c r="I9" s="119"/>
      <c r="J9" s="119" t="s">
        <v>83</v>
      </c>
      <c r="K9" s="120"/>
      <c r="L9" s="115"/>
      <c r="M9" s="118"/>
      <c r="N9" s="119" t="s">
        <v>84</v>
      </c>
      <c r="O9" s="120"/>
      <c r="P9" s="115"/>
      <c r="Q9" s="119"/>
      <c r="R9" s="119" t="s">
        <v>85</v>
      </c>
      <c r="S9" s="120"/>
      <c r="T9" s="45"/>
      <c r="U9" s="84"/>
      <c r="V9" s="56"/>
      <c r="W9" s="13"/>
    </row>
    <row r="10" spans="1:23" s="6" customFormat="1" ht="24.75" customHeight="1" x14ac:dyDescent="0.25">
      <c r="A10" s="299" t="s">
        <v>86</v>
      </c>
      <c r="B10" s="84" t="s">
        <v>87</v>
      </c>
      <c r="C10" s="13"/>
      <c r="D10" s="70"/>
      <c r="E10" s="121" t="s">
        <v>88</v>
      </c>
      <c r="F10" s="122"/>
      <c r="G10" s="123" t="s">
        <v>89</v>
      </c>
      <c r="H10" s="178"/>
      <c r="I10" s="125" t="s">
        <v>90</v>
      </c>
      <c r="J10" s="122"/>
      <c r="K10" s="123" t="s">
        <v>89</v>
      </c>
      <c r="L10" s="178"/>
      <c r="M10" s="121" t="s">
        <v>91</v>
      </c>
      <c r="N10" s="122"/>
      <c r="O10" s="124" t="s">
        <v>89</v>
      </c>
      <c r="P10" s="178"/>
      <c r="Q10" s="125" t="s">
        <v>92</v>
      </c>
      <c r="R10" s="122"/>
      <c r="S10" s="123" t="s">
        <v>89</v>
      </c>
      <c r="T10" s="44"/>
      <c r="U10" s="84"/>
      <c r="V10" s="56"/>
      <c r="W10" s="13"/>
    </row>
    <row r="11" spans="1:23" s="6" customFormat="1" ht="24.75" customHeight="1" x14ac:dyDescent="0.25">
      <c r="A11" s="300"/>
      <c r="B11" s="128" t="s">
        <v>93</v>
      </c>
      <c r="C11" s="126"/>
      <c r="D11" s="44"/>
      <c r="E11" s="121" t="s">
        <v>94</v>
      </c>
      <c r="F11" s="122"/>
      <c r="G11" s="123" t="s">
        <v>89</v>
      </c>
      <c r="H11" s="178"/>
      <c r="I11" s="125" t="s">
        <v>95</v>
      </c>
      <c r="J11" s="122"/>
      <c r="K11" s="123" t="s">
        <v>89</v>
      </c>
      <c r="L11" s="178"/>
      <c r="M11" s="121" t="s">
        <v>96</v>
      </c>
      <c r="N11" s="122"/>
      <c r="O11" s="123" t="s">
        <v>89</v>
      </c>
      <c r="P11" s="178"/>
      <c r="Q11" s="125" t="s">
        <v>97</v>
      </c>
      <c r="R11" s="122"/>
      <c r="S11" s="123" t="s">
        <v>89</v>
      </c>
      <c r="T11" s="127"/>
      <c r="U11" s="128"/>
      <c r="V11" s="129"/>
      <c r="W11" s="13"/>
    </row>
    <row r="12" spans="1:23" s="6" customFormat="1" ht="20.100000000000001" customHeight="1" x14ac:dyDescent="0.25">
      <c r="A12" s="116"/>
      <c r="B12" s="44"/>
      <c r="C12" s="44"/>
      <c r="D12" s="44"/>
      <c r="E12" s="130"/>
      <c r="F12" s="130"/>
      <c r="G12" s="131"/>
      <c r="H12" s="44"/>
      <c r="I12" s="132"/>
      <c r="J12" s="44"/>
      <c r="K12" s="44"/>
      <c r="L12" s="44"/>
      <c r="M12" s="132"/>
      <c r="N12" s="132"/>
      <c r="O12" s="44"/>
      <c r="P12" s="44"/>
      <c r="Q12" s="132"/>
      <c r="R12" s="44"/>
      <c r="S12" s="44"/>
      <c r="T12" s="44"/>
      <c r="U12" s="84"/>
      <c r="V12" s="56"/>
      <c r="W12" s="13"/>
    </row>
    <row r="13" spans="1:23" s="6" customFormat="1" ht="24.75" customHeight="1" x14ac:dyDescent="0.25">
      <c r="A13" s="133" t="s">
        <v>98</v>
      </c>
      <c r="B13" s="155" t="s">
        <v>99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79"/>
      <c r="Q13" s="121" t="s">
        <v>100</v>
      </c>
      <c r="R13" s="122"/>
      <c r="S13" s="123"/>
      <c r="T13" s="127"/>
      <c r="U13" s="128"/>
      <c r="V13" s="129"/>
      <c r="W13" s="13"/>
    </row>
    <row r="14" spans="1:23" s="6" customFormat="1" ht="5.0999999999999996" customHeight="1" x14ac:dyDescent="0.25">
      <c r="A14" s="116"/>
      <c r="B14" s="44"/>
      <c r="C14" s="44"/>
      <c r="D14" s="44"/>
      <c r="E14" s="132"/>
      <c r="F14" s="132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84"/>
      <c r="V14" s="56"/>
      <c r="W14" s="13"/>
    </row>
    <row r="15" spans="1:23" ht="9.75" customHeight="1" x14ac:dyDescent="0.2">
      <c r="A15" s="106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13"/>
    </row>
    <row r="16" spans="1:23" ht="40.5" customHeight="1" x14ac:dyDescent="0.2">
      <c r="A16" s="135"/>
      <c r="B16" s="136" t="s">
        <v>101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137"/>
      <c r="W16" s="13"/>
    </row>
    <row r="17" spans="1:24" ht="28.5" customHeight="1" x14ac:dyDescent="0.3">
      <c r="A17" s="138" t="s">
        <v>86</v>
      </c>
      <c r="B17" s="128" t="s">
        <v>102</v>
      </c>
      <c r="C17" s="126"/>
      <c r="D17" s="139"/>
      <c r="E17" s="140"/>
      <c r="F17" s="141">
        <f>F10</f>
        <v>0</v>
      </c>
      <c r="G17" s="142" t="s">
        <v>103</v>
      </c>
      <c r="H17" s="152"/>
      <c r="I17" s="143" t="s">
        <v>21</v>
      </c>
      <c r="J17" s="143">
        <v>1.4615</v>
      </c>
      <c r="K17" s="180" t="s">
        <v>22</v>
      </c>
      <c r="L17" s="83"/>
      <c r="M17" s="145"/>
      <c r="N17" s="146">
        <f>F17*J17</f>
        <v>0</v>
      </c>
      <c r="O17" s="147"/>
      <c r="P17" s="13"/>
      <c r="Q17" s="143" t="s">
        <v>21</v>
      </c>
      <c r="R17" s="143">
        <v>60</v>
      </c>
      <c r="S17" s="144" t="s">
        <v>22</v>
      </c>
      <c r="T17" s="148" t="s">
        <v>104</v>
      </c>
      <c r="U17" s="149">
        <f>N17*R17</f>
        <v>0</v>
      </c>
      <c r="V17" s="150"/>
      <c r="W17" s="13"/>
    </row>
    <row r="18" spans="1:24" ht="9.75" customHeight="1" x14ac:dyDescent="0.3">
      <c r="A18" s="151"/>
      <c r="B18" s="13"/>
      <c r="C18" s="13"/>
      <c r="D18" s="13"/>
      <c r="E18" s="13"/>
      <c r="F18" s="13"/>
      <c r="G18" s="13"/>
      <c r="H18" s="13"/>
      <c r="I18" s="76"/>
      <c r="J18" s="76"/>
      <c r="K18" s="76"/>
      <c r="L18" s="76"/>
      <c r="M18" s="76"/>
      <c r="N18" s="76"/>
      <c r="O18" s="152"/>
      <c r="P18" s="152"/>
      <c r="Q18" s="76"/>
      <c r="R18" s="76"/>
      <c r="S18" s="76"/>
      <c r="T18" s="153" t="s">
        <v>105</v>
      </c>
      <c r="U18" s="154"/>
      <c r="V18" s="54"/>
      <c r="W18" s="13"/>
    </row>
    <row r="19" spans="1:24" ht="28.5" customHeight="1" x14ac:dyDescent="0.3">
      <c r="A19" s="138" t="s">
        <v>98</v>
      </c>
      <c r="B19" s="128" t="s">
        <v>106</v>
      </c>
      <c r="C19" s="155"/>
      <c r="D19" s="156"/>
      <c r="E19" s="140"/>
      <c r="F19" s="141">
        <f>F11</f>
        <v>0</v>
      </c>
      <c r="G19" s="142" t="s">
        <v>107</v>
      </c>
      <c r="H19" s="152"/>
      <c r="I19" s="143" t="s">
        <v>21</v>
      </c>
      <c r="J19" s="143">
        <v>1.4615</v>
      </c>
      <c r="K19" s="180" t="s">
        <v>22</v>
      </c>
      <c r="L19" s="83"/>
      <c r="M19" s="145"/>
      <c r="N19" s="146">
        <f>F19*J19</f>
        <v>0</v>
      </c>
      <c r="O19" s="147"/>
      <c r="P19" s="13"/>
      <c r="Q19" s="143" t="s">
        <v>21</v>
      </c>
      <c r="R19" s="143">
        <v>60</v>
      </c>
      <c r="S19" s="144" t="s">
        <v>22</v>
      </c>
      <c r="T19" s="148" t="s">
        <v>108</v>
      </c>
      <c r="U19" s="149">
        <f>N19*R19</f>
        <v>0</v>
      </c>
      <c r="V19" s="150"/>
      <c r="W19" s="13"/>
    </row>
    <row r="20" spans="1:24" ht="9.75" customHeight="1" x14ac:dyDescent="0.3">
      <c r="A20" s="151"/>
      <c r="B20" s="13"/>
      <c r="C20" s="70"/>
      <c r="D20" s="70"/>
      <c r="E20" s="152"/>
      <c r="F20" s="152"/>
      <c r="G20" s="65"/>
      <c r="H20" s="65"/>
      <c r="I20" s="76"/>
      <c r="J20" s="76"/>
      <c r="K20" s="83"/>
      <c r="L20" s="83"/>
      <c r="M20" s="83"/>
      <c r="N20" s="83"/>
      <c r="O20" s="13"/>
      <c r="P20" s="13"/>
      <c r="Q20" s="76"/>
      <c r="R20" s="76"/>
      <c r="S20" s="83"/>
      <c r="T20" s="153" t="s">
        <v>105</v>
      </c>
      <c r="U20" s="154"/>
      <c r="V20" s="54"/>
      <c r="W20" s="13"/>
    </row>
    <row r="21" spans="1:24" ht="24.75" customHeight="1" x14ac:dyDescent="0.3">
      <c r="A21" s="133" t="s">
        <v>109</v>
      </c>
      <c r="B21" s="134"/>
      <c r="C21" s="134"/>
      <c r="D21" s="134"/>
      <c r="E21" s="157"/>
      <c r="F21" s="157"/>
      <c r="G21" s="155"/>
      <c r="H21" s="155"/>
      <c r="I21" s="155"/>
      <c r="J21" s="157"/>
      <c r="K21" s="157" t="s">
        <v>110</v>
      </c>
      <c r="L21" s="164"/>
      <c r="M21" s="140"/>
      <c r="N21" s="141">
        <f>J10</f>
        <v>0</v>
      </c>
      <c r="O21" s="142" t="s">
        <v>111</v>
      </c>
      <c r="P21" s="152"/>
      <c r="Q21" s="143" t="s">
        <v>21</v>
      </c>
      <c r="R21" s="143">
        <v>60</v>
      </c>
      <c r="S21" s="144" t="s">
        <v>22</v>
      </c>
      <c r="T21" s="148" t="s">
        <v>112</v>
      </c>
      <c r="U21" s="149">
        <f>N21*R21</f>
        <v>0</v>
      </c>
      <c r="V21" s="158"/>
      <c r="W21" s="13"/>
    </row>
    <row r="22" spans="1:24" ht="9.75" customHeight="1" x14ac:dyDescent="0.3">
      <c r="A22" s="15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2"/>
      <c r="P22" s="152"/>
      <c r="Q22" s="45"/>
      <c r="R22" s="13"/>
      <c r="S22" s="13"/>
      <c r="T22" s="153" t="s">
        <v>105</v>
      </c>
      <c r="U22" s="154"/>
      <c r="V22" s="54"/>
      <c r="W22" s="13"/>
      <c r="X22" s="14"/>
    </row>
    <row r="23" spans="1:24" ht="24.75" customHeight="1" x14ac:dyDescent="0.3">
      <c r="A23" s="133" t="s">
        <v>113</v>
      </c>
      <c r="B23" s="134"/>
      <c r="C23" s="134"/>
      <c r="D23" s="134"/>
      <c r="E23" s="157"/>
      <c r="F23" s="157"/>
      <c r="G23" s="155"/>
      <c r="H23" s="155"/>
      <c r="I23" s="155"/>
      <c r="J23" s="157"/>
      <c r="K23" s="157" t="s">
        <v>114</v>
      </c>
      <c r="L23" s="164"/>
      <c r="M23" s="140"/>
      <c r="N23" s="141">
        <f>J11</f>
        <v>0</v>
      </c>
      <c r="O23" s="142" t="s">
        <v>115</v>
      </c>
      <c r="P23" s="152"/>
      <c r="Q23" s="143" t="s">
        <v>21</v>
      </c>
      <c r="R23" s="143">
        <v>60</v>
      </c>
      <c r="S23" s="144" t="s">
        <v>22</v>
      </c>
      <c r="T23" s="148" t="s">
        <v>116</v>
      </c>
      <c r="U23" s="149">
        <f>N23*R23</f>
        <v>0</v>
      </c>
      <c r="V23" s="158"/>
      <c r="W23" s="13"/>
    </row>
    <row r="24" spans="1:24" ht="9.75" customHeight="1" x14ac:dyDescent="0.2">
      <c r="A24" s="151"/>
      <c r="B24" s="75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76"/>
      <c r="R24" s="76"/>
      <c r="S24" s="76"/>
      <c r="T24" s="153" t="s">
        <v>105</v>
      </c>
      <c r="U24" s="154"/>
      <c r="V24" s="159"/>
      <c r="W24" s="13"/>
    </row>
    <row r="25" spans="1:24" ht="28.5" customHeight="1" x14ac:dyDescent="0.3">
      <c r="A25" s="138" t="s">
        <v>117</v>
      </c>
      <c r="B25" s="301" t="s">
        <v>118</v>
      </c>
      <c r="C25" s="301"/>
      <c r="D25" s="302"/>
      <c r="E25" s="140"/>
      <c r="F25" s="141">
        <f>N10+R10</f>
        <v>0</v>
      </c>
      <c r="G25" s="142" t="s">
        <v>119</v>
      </c>
      <c r="H25" s="152"/>
      <c r="I25" s="143" t="s">
        <v>21</v>
      </c>
      <c r="J25" s="143">
        <v>0.48720000000000002</v>
      </c>
      <c r="K25" s="180" t="s">
        <v>22</v>
      </c>
      <c r="L25" s="83"/>
      <c r="M25" s="145"/>
      <c r="N25" s="146">
        <f>F25*J25</f>
        <v>0</v>
      </c>
      <c r="O25" s="147"/>
      <c r="P25" s="13"/>
      <c r="Q25" s="143" t="s">
        <v>21</v>
      </c>
      <c r="R25" s="160">
        <v>60</v>
      </c>
      <c r="S25" s="144" t="s">
        <v>22</v>
      </c>
      <c r="T25" s="148" t="s">
        <v>120</v>
      </c>
      <c r="U25" s="149">
        <f>N25*R25</f>
        <v>0</v>
      </c>
      <c r="V25" s="150"/>
      <c r="W25" s="13"/>
      <c r="X25" s="14"/>
    </row>
    <row r="26" spans="1:24" ht="9.75" customHeight="1" x14ac:dyDescent="0.3">
      <c r="A26" s="151"/>
      <c r="B26" s="13"/>
      <c r="C26" s="13"/>
      <c r="D26" s="13"/>
      <c r="E26" s="13"/>
      <c r="F26" s="13"/>
      <c r="G26" s="13"/>
      <c r="H26" s="13"/>
      <c r="I26" s="76"/>
      <c r="J26" s="76"/>
      <c r="K26" s="76"/>
      <c r="L26" s="76"/>
      <c r="M26" s="76"/>
      <c r="N26" s="76"/>
      <c r="O26" s="152"/>
      <c r="P26" s="152"/>
      <c r="Q26" s="76"/>
      <c r="R26" s="76"/>
      <c r="S26" s="76"/>
      <c r="T26" s="161" t="s">
        <v>105</v>
      </c>
      <c r="U26" s="162"/>
      <c r="V26" s="54"/>
      <c r="W26" s="13"/>
    </row>
    <row r="27" spans="1:24" ht="27" customHeight="1" x14ac:dyDescent="0.3">
      <c r="A27" s="138" t="s">
        <v>121</v>
      </c>
      <c r="B27" s="301" t="s">
        <v>122</v>
      </c>
      <c r="C27" s="301"/>
      <c r="D27" s="302"/>
      <c r="E27" s="140"/>
      <c r="F27" s="141">
        <f>N11+R11</f>
        <v>0</v>
      </c>
      <c r="G27" s="142" t="s">
        <v>123</v>
      </c>
      <c r="H27" s="152"/>
      <c r="I27" s="143" t="s">
        <v>21</v>
      </c>
      <c r="J27" s="143">
        <v>0.48720000000000002</v>
      </c>
      <c r="K27" s="180" t="s">
        <v>22</v>
      </c>
      <c r="L27" s="83"/>
      <c r="M27" s="145"/>
      <c r="N27" s="146">
        <f>F27*J27</f>
        <v>0</v>
      </c>
      <c r="O27" s="147"/>
      <c r="P27" s="13"/>
      <c r="Q27" s="143" t="s">
        <v>21</v>
      </c>
      <c r="R27" s="160">
        <v>60</v>
      </c>
      <c r="S27" s="144" t="s">
        <v>22</v>
      </c>
      <c r="T27" s="148" t="s">
        <v>124</v>
      </c>
      <c r="U27" s="149">
        <f>N27*R27</f>
        <v>0</v>
      </c>
      <c r="V27" s="163"/>
      <c r="W27" s="13"/>
    </row>
    <row r="28" spans="1:24" ht="5.0999999999999996" customHeight="1" x14ac:dyDescent="0.2">
      <c r="A28" s="15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54"/>
      <c r="W28" s="13"/>
    </row>
    <row r="29" spans="1:24" ht="18" customHeight="1" x14ac:dyDescent="0.2">
      <c r="A29" s="151" t="s">
        <v>125</v>
      </c>
      <c r="B29" s="13"/>
      <c r="C29" s="16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65" t="s">
        <v>126</v>
      </c>
      <c r="T29" s="166" t="s">
        <v>127</v>
      </c>
      <c r="U29" s="167">
        <f>U17+U19+U21+U23+U25+U27</f>
        <v>0</v>
      </c>
      <c r="V29" s="163"/>
      <c r="W29" s="13"/>
      <c r="X29" s="14"/>
    </row>
    <row r="30" spans="1:24" ht="9.9499999999999993" customHeight="1" x14ac:dyDescent="0.3">
      <c r="A30" s="133"/>
      <c r="B30" s="134"/>
      <c r="C30" s="157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68"/>
      <c r="T30" s="169"/>
      <c r="U30" s="170" t="s">
        <v>128</v>
      </c>
      <c r="V30" s="150"/>
      <c r="W30" s="13"/>
    </row>
    <row r="31" spans="1:24" ht="6" customHeight="1" x14ac:dyDescent="0.2">
      <c r="A31" s="15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84"/>
      <c r="U31" s="84"/>
      <c r="V31" s="54"/>
      <c r="W31" s="13"/>
    </row>
    <row r="32" spans="1:24" ht="18" customHeight="1" x14ac:dyDescent="0.2">
      <c r="A32" s="151" t="s">
        <v>129</v>
      </c>
      <c r="B32" s="16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65" t="s">
        <v>130</v>
      </c>
      <c r="T32" s="171" t="s">
        <v>131</v>
      </c>
      <c r="U32" s="172">
        <f>R13</f>
        <v>0</v>
      </c>
      <c r="V32" s="163"/>
      <c r="W32" s="13"/>
    </row>
    <row r="33" spans="1:23" ht="10.5" customHeight="1" x14ac:dyDescent="0.3">
      <c r="A33" s="133"/>
      <c r="B33" s="157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68"/>
      <c r="T33" s="173"/>
      <c r="U33" s="174" t="s">
        <v>132</v>
      </c>
      <c r="V33" s="150"/>
      <c r="W33" s="13"/>
    </row>
    <row r="34" spans="1:23" ht="5.0999999999999996" customHeight="1" x14ac:dyDescent="0.2">
      <c r="A34" s="15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91"/>
      <c r="U34" s="91"/>
      <c r="V34" s="54"/>
      <c r="W34" s="13"/>
    </row>
    <row r="35" spans="1:23" ht="5.0999999999999996" customHeight="1" x14ac:dyDescent="0.2">
      <c r="A35" s="15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54"/>
      <c r="W35" s="13"/>
    </row>
    <row r="36" spans="1:23" ht="30.95" customHeight="1" x14ac:dyDescent="0.2">
      <c r="A36" s="138" t="s">
        <v>133</v>
      </c>
      <c r="B36" s="13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65" t="s">
        <v>134</v>
      </c>
      <c r="T36" s="166" t="s">
        <v>135</v>
      </c>
      <c r="U36" s="167">
        <f>IFERROR(U29/U32,0)</f>
        <v>0</v>
      </c>
      <c r="V36" s="150"/>
      <c r="W36" s="13"/>
    </row>
    <row r="37" spans="1:23" ht="10.5" customHeight="1" x14ac:dyDescent="0.3">
      <c r="A37" s="17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70"/>
      <c r="T37" s="169" t="s">
        <v>136</v>
      </c>
      <c r="U37" s="174"/>
      <c r="V37" s="54"/>
      <c r="W37" s="13"/>
    </row>
    <row r="38" spans="1:23" ht="5.0999999999999996" customHeight="1" x14ac:dyDescent="0.2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177"/>
      <c r="W38" s="13"/>
    </row>
    <row r="39" spans="1:23" ht="18" x14ac:dyDescent="0.25">
      <c r="A39" s="6"/>
    </row>
    <row r="40" spans="1:23" ht="18" x14ac:dyDescent="0.25">
      <c r="A40" s="6"/>
    </row>
    <row r="41" spans="1:23" ht="18" x14ac:dyDescent="0.25">
      <c r="A41" s="6"/>
    </row>
    <row r="42" spans="1:23" ht="18" x14ac:dyDescent="0.25">
      <c r="A42" s="6"/>
    </row>
    <row r="43" spans="1:23" ht="18" x14ac:dyDescent="0.25">
      <c r="A43" s="6"/>
    </row>
  </sheetData>
  <sheetProtection algorithmName="SHA-512" hashValue="zAge/1Yc4S3N1K3XXxz5tX8tAwDSe/nPsGj56iTYjTOlaZv+SOIUcz7Snzk/t2Mn2FGxKxleEqzZoq8gLXcnsw==" saltValue="f14fSPv3p4XinULlCi0Khg==" spinCount="100000" sheet="1" objects="1" scenarios="1"/>
  <customSheetViews>
    <customSheetView guid="{41C0AEDD-ABB8-4C1D-A05F-89B13B51ED06}" fitToPage="1" hiddenColumns="1" topLeftCell="A7">
      <selection activeCell="O15" sqref="O15"/>
      <pageMargins left="0" right="0" top="0" bottom="0" header="0" footer="0"/>
      <pageSetup scale="83" orientation="portrait" verticalDpi="300" r:id="rId1"/>
      <headerFooter alignWithMargins="0">
        <oddFooter>&amp;C2020 NF Enhancement Worksheets
Worksheet B - Page &amp;P of &amp;N</oddFooter>
      </headerFooter>
    </customSheetView>
    <customSheetView guid="{7373AB4E-8EAC-46C6-8BED-8404BFA8811B}" hiddenColumns="1">
      <pageMargins left="0" right="0" top="0" bottom="0" header="0" footer="0"/>
      <pageSetup scale="96" orientation="portrait" verticalDpi="300"/>
      <headerFooter alignWithMargins="0">
        <oddFooter>&amp;C2014 NF Enhancement Worksheets
Worksheet B - Page &amp;P of &amp;N</oddFooter>
      </headerFooter>
    </customSheetView>
    <customSheetView guid="{1B20964B-81C2-409D-AA87-5E7EA2041992}" hiddenColumns="1">
      <pageMargins left="0" right="0" top="0" bottom="0" header="0" footer="0"/>
      <pageSetup scale="96" orientation="portrait" verticalDpi="300"/>
      <headerFooter alignWithMargins="0">
        <oddFooter>&amp;C2014 NF Enhancement Worksheets
Worksheet B - Page &amp;P of &amp;N</oddFooter>
      </headerFooter>
    </customSheetView>
    <customSheetView guid="{3C0032D5-DA45-2C47-8E3F-3F24A9F2C0DF}" hiddenColumns="1" topLeftCell="A14">
      <selection activeCell="R24" sqref="R24"/>
      <pageMargins left="0" right="0" top="0" bottom="0" header="0" footer="0"/>
      <pageSetup scale="96" orientation="portrait" verticalDpi="300"/>
      <headerFooter alignWithMargins="0">
        <oddFooter>&amp;C2014 NF Enhancement Worksheets
Worksheet B - Page &amp;P of &amp;N</oddFooter>
      </headerFooter>
    </customSheetView>
    <customSheetView guid="{4CF7C104-0100-48C6-87FA-9D7DB5BB1A08}" showPageBreaks="1" fitToPage="1" printArea="1" hiddenColumns="1" topLeftCell="A19">
      <selection activeCell="AA42" sqref="AA42"/>
      <pageMargins left="0" right="0" top="0" bottom="0" header="0" footer="0"/>
      <pageSetup scale="83" orientation="portrait" verticalDpi="300" r:id="rId2"/>
      <headerFooter alignWithMargins="0">
        <oddFooter>&amp;C2020 NF Enhancement Worksheets
Worksheet B - Page &amp;P of &amp;N</oddFooter>
      </headerFooter>
    </customSheetView>
    <customSheetView guid="{1B4A69D6-9BB0-4E98-A845-509C55125576}" showPageBreaks="1" hiddenColumns="1">
      <selection activeCell="I16" sqref="I16"/>
      <pageMargins left="0" right="0" top="0" bottom="0" header="0" footer="0"/>
      <pageSetup scale="96" orientation="portrait" verticalDpi="300" r:id="rId3"/>
      <headerFooter alignWithMargins="0">
        <oddFooter>&amp;C2019 NF Enhancement Worksheets
Worksheet B - Page &amp;P of &amp;N</oddFooter>
      </headerFooter>
    </customSheetView>
  </customSheetViews>
  <mergeCells count="3">
    <mergeCell ref="A10:A11"/>
    <mergeCell ref="B25:D25"/>
    <mergeCell ref="B27:D27"/>
  </mergeCells>
  <phoneticPr fontId="0" type="noConversion"/>
  <pageMargins left="0" right="0" top="0.5" bottom="1" header="0" footer="0.5"/>
  <pageSetup scale="64" orientation="portrait" verticalDpi="300" r:id="rId4"/>
  <headerFooter alignWithMargins="0">
    <oddFooter>&amp;C2019 NF Enhancement Worksheets
Worksheet B -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U76"/>
  <sheetViews>
    <sheetView zoomScaleNormal="100" workbookViewId="0"/>
  </sheetViews>
  <sheetFormatPr defaultColWidth="9.42578125" defaultRowHeight="12.75" x14ac:dyDescent="0.2"/>
  <cols>
    <col min="1" max="1" width="1.42578125" style="3" customWidth="1"/>
    <col min="2" max="2" width="5" style="3" customWidth="1"/>
    <col min="3" max="3" width="6.42578125" style="3" customWidth="1"/>
    <col min="4" max="4" width="3" style="3" customWidth="1"/>
    <col min="5" max="5" width="6.7109375" style="3" customWidth="1"/>
    <col min="6" max="6" width="27.42578125" style="4" customWidth="1"/>
    <col min="7" max="7" width="3.42578125" style="3" customWidth="1"/>
    <col min="8" max="8" width="5" style="3" customWidth="1"/>
    <col min="9" max="9" width="27.42578125" style="3" customWidth="1"/>
    <col min="10" max="10" width="3.5703125" style="3" customWidth="1"/>
    <col min="11" max="11" width="7.140625" style="3" customWidth="1"/>
    <col min="12" max="12" width="16.42578125" style="5" customWidth="1"/>
    <col min="13" max="13" width="3.140625" style="3" customWidth="1"/>
    <col min="14" max="14" width="10.28515625" style="3" customWidth="1"/>
    <col min="15" max="15" width="2.5703125" style="3" customWidth="1"/>
    <col min="16" max="16" width="5.5703125" style="3" customWidth="1"/>
    <col min="17" max="17" width="12.42578125" style="3" customWidth="1"/>
    <col min="18" max="18" width="2.7109375" style="3" customWidth="1"/>
    <col min="19" max="16384" width="9.42578125" style="3"/>
  </cols>
  <sheetData>
    <row r="1" spans="1:21" ht="38.1" customHeight="1" x14ac:dyDescent="0.2">
      <c r="A1" s="27" t="s">
        <v>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1" s="13" customFormat="1" ht="26.1" customHeight="1" x14ac:dyDescent="0.2">
      <c r="A2" s="30" t="s">
        <v>137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81"/>
    </row>
    <row r="3" spans="1:21" s="13" customFormat="1" ht="6" customHeight="1" x14ac:dyDescent="0.2">
      <c r="A3" s="65"/>
      <c r="E3" s="182"/>
      <c r="F3" s="182"/>
      <c r="G3" s="182"/>
      <c r="H3" s="182"/>
      <c r="I3" s="182"/>
      <c r="J3" s="182"/>
      <c r="K3" s="182"/>
    </row>
    <row r="4" spans="1:21" s="13" customFormat="1" ht="12.75" customHeight="1" x14ac:dyDescent="0.2">
      <c r="A4" s="183"/>
      <c r="B4" s="43"/>
      <c r="C4" s="136" t="s">
        <v>138</v>
      </c>
      <c r="D4" s="43"/>
      <c r="F4" s="93" t="s">
        <v>5</v>
      </c>
      <c r="I4" s="93" t="s">
        <v>6</v>
      </c>
      <c r="L4" s="211" t="s">
        <v>7</v>
      </c>
      <c r="M4" s="43"/>
      <c r="N4" s="43"/>
      <c r="O4" s="43"/>
      <c r="P4" s="43"/>
      <c r="Q4" s="43"/>
      <c r="R4" s="137"/>
    </row>
    <row r="5" spans="1:21" s="13" customFormat="1" ht="12.75" customHeight="1" x14ac:dyDescent="0.2">
      <c r="A5" s="12"/>
      <c r="F5" s="75" t="s">
        <v>139</v>
      </c>
      <c r="I5" s="75" t="s">
        <v>140</v>
      </c>
      <c r="L5" s="75" t="s">
        <v>141</v>
      </c>
      <c r="R5" s="54"/>
    </row>
    <row r="6" spans="1:21" s="13" customFormat="1" ht="12.75" customHeight="1" x14ac:dyDescent="0.2">
      <c r="A6" s="12"/>
      <c r="C6" s="13" t="s">
        <v>9</v>
      </c>
      <c r="F6" s="75" t="s">
        <v>142</v>
      </c>
      <c r="I6" s="75" t="s">
        <v>143</v>
      </c>
      <c r="L6" s="75" t="s">
        <v>144</v>
      </c>
      <c r="R6" s="54"/>
    </row>
    <row r="7" spans="1:21" s="13" customFormat="1" ht="12.75" customHeight="1" x14ac:dyDescent="0.2">
      <c r="A7" s="12"/>
      <c r="C7" s="13" t="s">
        <v>12</v>
      </c>
      <c r="F7" s="75" t="s">
        <v>145</v>
      </c>
      <c r="I7" s="75" t="s">
        <v>146</v>
      </c>
      <c r="L7" s="75" t="s">
        <v>147</v>
      </c>
      <c r="R7" s="54"/>
    </row>
    <row r="8" spans="1:21" s="13" customFormat="1" ht="12.75" customHeight="1" x14ac:dyDescent="0.2">
      <c r="A8" s="12"/>
      <c r="F8" s="75" t="s">
        <v>148</v>
      </c>
      <c r="I8" s="65"/>
      <c r="L8" s="75" t="s">
        <v>18</v>
      </c>
      <c r="R8" s="54"/>
    </row>
    <row r="9" spans="1:21" s="13" customFormat="1" ht="12.75" customHeight="1" x14ac:dyDescent="0.2">
      <c r="A9" s="12"/>
      <c r="F9" s="75" t="s">
        <v>149</v>
      </c>
      <c r="I9" s="65"/>
      <c r="L9" s="65"/>
      <c r="R9" s="54"/>
    </row>
    <row r="10" spans="1:21" s="13" customFormat="1" ht="18.95" customHeight="1" x14ac:dyDescent="0.2">
      <c r="A10" s="12"/>
      <c r="C10" s="47" t="s">
        <v>20</v>
      </c>
      <c r="D10" s="184"/>
      <c r="E10" s="49"/>
      <c r="F10" s="50"/>
      <c r="G10" s="45" t="s">
        <v>21</v>
      </c>
      <c r="H10" s="185"/>
      <c r="I10" s="186">
        <v>241.68</v>
      </c>
      <c r="J10" s="80" t="s">
        <v>22</v>
      </c>
      <c r="L10" s="187">
        <f>F10*I10</f>
        <v>0</v>
      </c>
      <c r="O10" s="64"/>
      <c r="R10" s="54"/>
      <c r="T10" s="186"/>
      <c r="U10" s="188"/>
    </row>
    <row r="11" spans="1:21" s="13" customFormat="1" ht="18.95" customHeight="1" x14ac:dyDescent="0.2">
      <c r="A11" s="12"/>
      <c r="C11" s="57" t="s">
        <v>23</v>
      </c>
      <c r="D11" s="184"/>
      <c r="E11" s="49"/>
      <c r="F11" s="50"/>
      <c r="G11" s="45" t="s">
        <v>21</v>
      </c>
      <c r="H11" s="185"/>
      <c r="I11" s="186">
        <v>204.5</v>
      </c>
      <c r="J11" s="80" t="s">
        <v>22</v>
      </c>
      <c r="L11" s="187">
        <f t="shared" ref="L11:L45" si="0">F11*I11</f>
        <v>0</v>
      </c>
      <c r="O11" s="64"/>
      <c r="R11" s="54"/>
      <c r="U11" s="188"/>
    </row>
    <row r="12" spans="1:21" s="13" customFormat="1" ht="18.95" customHeight="1" x14ac:dyDescent="0.2">
      <c r="A12" s="12"/>
      <c r="C12" s="57" t="s">
        <v>24</v>
      </c>
      <c r="D12" s="184"/>
      <c r="E12" s="49"/>
      <c r="F12" s="50"/>
      <c r="G12" s="45" t="s">
        <v>21</v>
      </c>
      <c r="H12" s="185"/>
      <c r="I12" s="186">
        <v>187.38</v>
      </c>
      <c r="J12" s="80" t="s">
        <v>22</v>
      </c>
      <c r="L12" s="187">
        <f t="shared" si="0"/>
        <v>0</v>
      </c>
      <c r="O12" s="64"/>
      <c r="R12" s="54"/>
      <c r="U12" s="188"/>
    </row>
    <row r="13" spans="1:21" s="13" customFormat="1" ht="18.95" customHeight="1" x14ac:dyDescent="0.2">
      <c r="A13" s="12"/>
      <c r="C13" s="57" t="s">
        <v>25</v>
      </c>
      <c r="D13" s="184"/>
      <c r="E13" s="49"/>
      <c r="F13" s="50"/>
      <c r="G13" s="45" t="s">
        <v>21</v>
      </c>
      <c r="H13" s="185"/>
      <c r="I13" s="186">
        <v>155.51</v>
      </c>
      <c r="J13" s="80" t="s">
        <v>22</v>
      </c>
      <c r="L13" s="187">
        <f t="shared" si="0"/>
        <v>0</v>
      </c>
      <c r="O13" s="64"/>
      <c r="R13" s="54"/>
      <c r="U13" s="188"/>
    </row>
    <row r="14" spans="1:21" s="13" customFormat="1" ht="18.95" customHeight="1" x14ac:dyDescent="0.2">
      <c r="A14" s="12"/>
      <c r="C14" s="57" t="s">
        <v>26</v>
      </c>
      <c r="D14" s="184"/>
      <c r="E14" s="49"/>
      <c r="F14" s="50"/>
      <c r="G14" s="45" t="s">
        <v>21</v>
      </c>
      <c r="H14" s="185"/>
      <c r="I14" s="186">
        <v>303.60000000000002</v>
      </c>
      <c r="J14" s="80" t="s">
        <v>22</v>
      </c>
      <c r="L14" s="187">
        <f t="shared" si="0"/>
        <v>0</v>
      </c>
      <c r="O14" s="64"/>
      <c r="R14" s="54"/>
      <c r="U14" s="188"/>
    </row>
    <row r="15" spans="1:21" s="13" customFormat="1" ht="18.95" customHeight="1" x14ac:dyDescent="0.2">
      <c r="A15" s="12"/>
      <c r="C15" s="57" t="s">
        <v>27</v>
      </c>
      <c r="D15" s="184"/>
      <c r="E15" s="49"/>
      <c r="F15" s="50"/>
      <c r="G15" s="45" t="s">
        <v>21</v>
      </c>
      <c r="H15" s="185"/>
      <c r="I15" s="186">
        <v>246.13</v>
      </c>
      <c r="J15" s="80" t="s">
        <v>22</v>
      </c>
      <c r="L15" s="187">
        <f t="shared" si="0"/>
        <v>0</v>
      </c>
      <c r="O15" s="64"/>
      <c r="R15" s="54"/>
      <c r="U15" s="188"/>
    </row>
    <row r="16" spans="1:21" s="13" customFormat="1" ht="18.95" customHeight="1" x14ac:dyDescent="0.2">
      <c r="A16" s="12"/>
      <c r="C16" s="57" t="s">
        <v>28</v>
      </c>
      <c r="D16" s="184"/>
      <c r="E16" s="49"/>
      <c r="F16" s="50"/>
      <c r="G16" s="45" t="s">
        <v>21</v>
      </c>
      <c r="H16" s="185"/>
      <c r="I16" s="186">
        <v>203.61</v>
      </c>
      <c r="J16" s="80" t="s">
        <v>22</v>
      </c>
      <c r="L16" s="187">
        <f t="shared" si="0"/>
        <v>0</v>
      </c>
      <c r="O16" s="64"/>
      <c r="R16" s="54"/>
      <c r="U16" s="188"/>
    </row>
    <row r="17" spans="1:21" s="13" customFormat="1" ht="18.95" customHeight="1" x14ac:dyDescent="0.2">
      <c r="A17" s="12"/>
      <c r="C17" s="57" t="s">
        <v>29</v>
      </c>
      <c r="D17" s="184"/>
      <c r="E17" s="49"/>
      <c r="F17" s="50"/>
      <c r="G17" s="45" t="s">
        <v>21</v>
      </c>
      <c r="H17" s="185"/>
      <c r="I17" s="186">
        <v>197.05</v>
      </c>
      <c r="J17" s="80" t="s">
        <v>22</v>
      </c>
      <c r="L17" s="187">
        <f t="shared" si="0"/>
        <v>0</v>
      </c>
      <c r="O17" s="64"/>
      <c r="R17" s="54"/>
      <c r="U17" s="188"/>
    </row>
    <row r="18" spans="1:21" s="13" customFormat="1" ht="18.95" customHeight="1" x14ac:dyDescent="0.2">
      <c r="A18" s="12"/>
      <c r="C18" s="57" t="s">
        <v>30</v>
      </c>
      <c r="D18" s="184"/>
      <c r="E18" s="49"/>
      <c r="F18" s="50"/>
      <c r="G18" s="45" t="s">
        <v>21</v>
      </c>
      <c r="H18" s="185"/>
      <c r="I18" s="186">
        <v>182.08</v>
      </c>
      <c r="J18" s="80" t="s">
        <v>22</v>
      </c>
      <c r="L18" s="187">
        <f t="shared" si="0"/>
        <v>0</v>
      </c>
      <c r="O18" s="64"/>
      <c r="R18" s="54"/>
      <c r="U18" s="188"/>
    </row>
    <row r="19" spans="1:21" s="13" customFormat="1" ht="18.95" customHeight="1" x14ac:dyDescent="0.2">
      <c r="A19" s="12"/>
      <c r="C19" s="57" t="s">
        <v>31</v>
      </c>
      <c r="D19" s="184"/>
      <c r="E19" s="49"/>
      <c r="F19" s="50"/>
      <c r="G19" s="45" t="s">
        <v>21</v>
      </c>
      <c r="H19" s="185"/>
      <c r="I19" s="186">
        <v>181.5</v>
      </c>
      <c r="J19" s="80" t="s">
        <v>22</v>
      </c>
      <c r="L19" s="187">
        <f t="shared" si="0"/>
        <v>0</v>
      </c>
      <c r="O19" s="64"/>
      <c r="R19" s="54"/>
      <c r="U19" s="188"/>
    </row>
    <row r="20" spans="1:21" s="13" customFormat="1" ht="18.95" customHeight="1" x14ac:dyDescent="0.2">
      <c r="A20" s="12"/>
      <c r="C20" s="57" t="s">
        <v>32</v>
      </c>
      <c r="D20" s="184"/>
      <c r="E20" s="49"/>
      <c r="F20" s="50"/>
      <c r="G20" s="45" t="s">
        <v>21</v>
      </c>
      <c r="H20" s="185"/>
      <c r="I20" s="186">
        <v>146.86000000000001</v>
      </c>
      <c r="J20" s="80" t="s">
        <v>22</v>
      </c>
      <c r="L20" s="187">
        <f t="shared" si="0"/>
        <v>0</v>
      </c>
      <c r="O20" s="64"/>
      <c r="R20" s="54"/>
      <c r="U20" s="188"/>
    </row>
    <row r="21" spans="1:21" s="13" customFormat="1" ht="18.95" customHeight="1" x14ac:dyDescent="0.2">
      <c r="A21" s="12"/>
      <c r="C21" s="57" t="s">
        <v>33</v>
      </c>
      <c r="D21" s="184"/>
      <c r="E21" s="49"/>
      <c r="F21" s="50"/>
      <c r="G21" s="45" t="s">
        <v>21</v>
      </c>
      <c r="H21" s="185"/>
      <c r="I21" s="186">
        <v>135.05000000000001</v>
      </c>
      <c r="J21" s="80" t="s">
        <v>22</v>
      </c>
      <c r="L21" s="187">
        <f t="shared" si="0"/>
        <v>0</v>
      </c>
      <c r="O21" s="64"/>
      <c r="R21" s="54"/>
      <c r="U21" s="188"/>
    </row>
    <row r="22" spans="1:21" s="13" customFormat="1" ht="18.95" customHeight="1" x14ac:dyDescent="0.2">
      <c r="A22" s="12"/>
      <c r="C22" s="57" t="s">
        <v>34</v>
      </c>
      <c r="D22" s="184"/>
      <c r="E22" s="49"/>
      <c r="F22" s="50"/>
      <c r="G22" s="45" t="s">
        <v>21</v>
      </c>
      <c r="H22" s="185"/>
      <c r="I22" s="186">
        <v>128.37</v>
      </c>
      <c r="J22" s="80" t="s">
        <v>22</v>
      </c>
      <c r="L22" s="187">
        <f t="shared" si="0"/>
        <v>0</v>
      </c>
      <c r="O22" s="64"/>
      <c r="R22" s="54"/>
      <c r="U22" s="188"/>
    </row>
    <row r="23" spans="1:21" s="13" customFormat="1" ht="18.95" customHeight="1" x14ac:dyDescent="0.2">
      <c r="A23" s="12"/>
      <c r="C23" s="57" t="s">
        <v>35</v>
      </c>
      <c r="D23" s="184"/>
      <c r="E23" s="49"/>
      <c r="F23" s="50"/>
      <c r="G23" s="45" t="s">
        <v>21</v>
      </c>
      <c r="H23" s="185"/>
      <c r="I23" s="186">
        <v>119.06</v>
      </c>
      <c r="J23" s="80" t="s">
        <v>22</v>
      </c>
      <c r="L23" s="187">
        <f t="shared" si="0"/>
        <v>0</v>
      </c>
      <c r="O23" s="64"/>
      <c r="R23" s="54"/>
      <c r="U23" s="188"/>
    </row>
    <row r="24" spans="1:21" s="13" customFormat="1" ht="18.95" customHeight="1" x14ac:dyDescent="0.2">
      <c r="A24" s="12"/>
      <c r="C24" s="57" t="s">
        <v>36</v>
      </c>
      <c r="D24" s="184"/>
      <c r="E24" s="49"/>
      <c r="F24" s="50"/>
      <c r="G24" s="45" t="s">
        <v>21</v>
      </c>
      <c r="H24" s="185"/>
      <c r="I24" s="186">
        <v>109.15</v>
      </c>
      <c r="J24" s="80" t="s">
        <v>22</v>
      </c>
      <c r="L24" s="187">
        <f t="shared" si="0"/>
        <v>0</v>
      </c>
      <c r="O24" s="64"/>
      <c r="R24" s="54"/>
      <c r="U24" s="188"/>
    </row>
    <row r="25" spans="1:21" s="13" customFormat="1" ht="18.95" customHeight="1" x14ac:dyDescent="0.2">
      <c r="A25" s="12"/>
      <c r="C25" s="57" t="s">
        <v>37</v>
      </c>
      <c r="D25" s="184"/>
      <c r="E25" s="49"/>
      <c r="F25" s="50"/>
      <c r="G25" s="45" t="s">
        <v>21</v>
      </c>
      <c r="H25" s="185"/>
      <c r="I25" s="186">
        <v>98.01</v>
      </c>
      <c r="J25" s="80" t="s">
        <v>22</v>
      </c>
      <c r="L25" s="187">
        <f t="shared" si="0"/>
        <v>0</v>
      </c>
      <c r="O25" s="64"/>
      <c r="R25" s="54"/>
      <c r="U25" s="188"/>
    </row>
    <row r="26" spans="1:21" s="13" customFormat="1" ht="18.95" customHeight="1" x14ac:dyDescent="0.2">
      <c r="A26" s="12"/>
      <c r="C26" s="57" t="s">
        <v>38</v>
      </c>
      <c r="D26" s="184"/>
      <c r="E26" s="49"/>
      <c r="F26" s="50"/>
      <c r="G26" s="45" t="s">
        <v>21</v>
      </c>
      <c r="H26" s="185"/>
      <c r="I26" s="186">
        <v>109.44</v>
      </c>
      <c r="J26" s="80" t="s">
        <v>22</v>
      </c>
      <c r="L26" s="187">
        <f t="shared" si="0"/>
        <v>0</v>
      </c>
      <c r="O26" s="64"/>
      <c r="R26" s="54"/>
      <c r="U26" s="188"/>
    </row>
    <row r="27" spans="1:21" s="13" customFormat="1" ht="18.95" customHeight="1" x14ac:dyDescent="0.2">
      <c r="A27" s="12"/>
      <c r="C27" s="57" t="s">
        <v>39</v>
      </c>
      <c r="D27" s="184"/>
      <c r="E27" s="49"/>
      <c r="F27" s="50"/>
      <c r="G27" s="45" t="s">
        <v>21</v>
      </c>
      <c r="H27" s="185"/>
      <c r="I27" s="186">
        <v>96.82</v>
      </c>
      <c r="J27" s="80" t="s">
        <v>22</v>
      </c>
      <c r="L27" s="187">
        <f t="shared" si="0"/>
        <v>0</v>
      </c>
      <c r="O27" s="64"/>
      <c r="R27" s="54"/>
      <c r="U27" s="188"/>
    </row>
    <row r="28" spans="1:21" s="13" customFormat="1" ht="18.95" customHeight="1" x14ac:dyDescent="0.2">
      <c r="A28" s="12"/>
      <c r="C28" s="57" t="s">
        <v>40</v>
      </c>
      <c r="D28" s="184"/>
      <c r="E28" s="49"/>
      <c r="F28" s="50"/>
      <c r="G28" s="45" t="s">
        <v>21</v>
      </c>
      <c r="H28" s="185"/>
      <c r="I28" s="186">
        <v>81.739999999999995</v>
      </c>
      <c r="J28" s="80" t="s">
        <v>22</v>
      </c>
      <c r="L28" s="187">
        <f t="shared" si="0"/>
        <v>0</v>
      </c>
      <c r="O28" s="64"/>
      <c r="R28" s="54"/>
      <c r="U28" s="188"/>
    </row>
    <row r="29" spans="1:21" s="13" customFormat="1" ht="18.95" customHeight="1" x14ac:dyDescent="0.2">
      <c r="A29" s="12"/>
      <c r="C29" s="57" t="s">
        <v>41</v>
      </c>
      <c r="D29" s="184"/>
      <c r="E29" s="49"/>
      <c r="F29" s="50"/>
      <c r="G29" s="45" t="s">
        <v>21</v>
      </c>
      <c r="H29" s="185"/>
      <c r="I29" s="186">
        <v>73.55</v>
      </c>
      <c r="J29" s="80" t="s">
        <v>22</v>
      </c>
      <c r="L29" s="187">
        <f t="shared" si="0"/>
        <v>0</v>
      </c>
      <c r="O29" s="64"/>
      <c r="R29" s="54"/>
      <c r="U29" s="188"/>
    </row>
    <row r="30" spans="1:21" s="13" customFormat="1" ht="18.95" customHeight="1" x14ac:dyDescent="0.2">
      <c r="A30" s="12"/>
      <c r="C30" s="57" t="s">
        <v>42</v>
      </c>
      <c r="D30" s="184"/>
      <c r="E30" s="49"/>
      <c r="F30" s="50"/>
      <c r="G30" s="45" t="s">
        <v>21</v>
      </c>
      <c r="H30" s="185"/>
      <c r="I30" s="186">
        <v>106.08</v>
      </c>
      <c r="J30" s="80" t="s">
        <v>22</v>
      </c>
      <c r="L30" s="187">
        <f t="shared" si="0"/>
        <v>0</v>
      </c>
      <c r="O30" s="64"/>
      <c r="R30" s="54"/>
      <c r="U30" s="188"/>
    </row>
    <row r="31" spans="1:21" s="13" customFormat="1" ht="18.95" customHeight="1" x14ac:dyDescent="0.2">
      <c r="A31" s="12"/>
      <c r="C31" s="57" t="s">
        <v>43</v>
      </c>
      <c r="D31" s="184"/>
      <c r="E31" s="49"/>
      <c r="F31" s="50"/>
      <c r="G31" s="45" t="s">
        <v>21</v>
      </c>
      <c r="H31" s="185"/>
      <c r="I31" s="186">
        <v>88.67</v>
      </c>
      <c r="J31" s="80" t="s">
        <v>22</v>
      </c>
      <c r="L31" s="187">
        <f t="shared" si="0"/>
        <v>0</v>
      </c>
      <c r="O31" s="64"/>
      <c r="R31" s="54"/>
      <c r="U31" s="188"/>
    </row>
    <row r="32" spans="1:21" s="13" customFormat="1" ht="18.95" customHeight="1" x14ac:dyDescent="0.2">
      <c r="A32" s="12"/>
      <c r="C32" s="57" t="s">
        <v>44</v>
      </c>
      <c r="D32" s="184"/>
      <c r="E32" s="49"/>
      <c r="F32" s="50"/>
      <c r="G32" s="45" t="s">
        <v>21</v>
      </c>
      <c r="H32" s="185"/>
      <c r="I32" s="186">
        <v>78.75</v>
      </c>
      <c r="J32" s="80" t="s">
        <v>22</v>
      </c>
      <c r="L32" s="187">
        <f t="shared" si="0"/>
        <v>0</v>
      </c>
      <c r="O32" s="64"/>
      <c r="R32" s="54"/>
      <c r="U32" s="188"/>
    </row>
    <row r="33" spans="1:21" s="13" customFormat="1" ht="18.95" customHeight="1" x14ac:dyDescent="0.2">
      <c r="A33" s="12"/>
      <c r="C33" s="57" t="s">
        <v>45</v>
      </c>
      <c r="D33" s="184"/>
      <c r="E33" s="49"/>
      <c r="F33" s="50"/>
      <c r="G33" s="45" t="s">
        <v>21</v>
      </c>
      <c r="H33" s="185"/>
      <c r="I33" s="186">
        <v>63.94</v>
      </c>
      <c r="J33" s="80" t="s">
        <v>22</v>
      </c>
      <c r="L33" s="187">
        <f t="shared" si="0"/>
        <v>0</v>
      </c>
      <c r="O33" s="64"/>
      <c r="R33" s="54"/>
      <c r="U33" s="188"/>
    </row>
    <row r="34" spans="1:21" s="13" customFormat="1" ht="18.95" customHeight="1" x14ac:dyDescent="0.2">
      <c r="A34" s="12"/>
      <c r="C34" s="57" t="s">
        <v>46</v>
      </c>
      <c r="D34" s="184"/>
      <c r="E34" s="49"/>
      <c r="F34" s="50"/>
      <c r="G34" s="45" t="s">
        <v>21</v>
      </c>
      <c r="H34" s="185"/>
      <c r="I34" s="186">
        <v>120.14</v>
      </c>
      <c r="J34" s="80" t="s">
        <v>22</v>
      </c>
      <c r="L34" s="187">
        <f t="shared" si="0"/>
        <v>0</v>
      </c>
      <c r="N34" s="189"/>
      <c r="O34" s="64"/>
      <c r="R34" s="54"/>
      <c r="U34" s="188"/>
    </row>
    <row r="35" spans="1:21" s="13" customFormat="1" ht="18.95" customHeight="1" x14ac:dyDescent="0.2">
      <c r="A35" s="12"/>
      <c r="C35" s="57" t="s">
        <v>47</v>
      </c>
      <c r="D35" s="184"/>
      <c r="E35" s="49"/>
      <c r="F35" s="50"/>
      <c r="G35" s="45" t="s">
        <v>21</v>
      </c>
      <c r="H35" s="185"/>
      <c r="I35" s="186">
        <v>109.35</v>
      </c>
      <c r="J35" s="80" t="s">
        <v>22</v>
      </c>
      <c r="L35" s="187">
        <f t="shared" si="0"/>
        <v>0</v>
      </c>
      <c r="O35" s="64"/>
      <c r="R35" s="54"/>
      <c r="U35" s="188"/>
    </row>
    <row r="36" spans="1:21" s="13" customFormat="1" ht="18.95" customHeight="1" x14ac:dyDescent="0.2">
      <c r="A36" s="12"/>
      <c r="C36" s="57" t="s">
        <v>48</v>
      </c>
      <c r="D36" s="184"/>
      <c r="E36" s="49"/>
      <c r="F36" s="50"/>
      <c r="G36" s="45" t="s">
        <v>21</v>
      </c>
      <c r="H36" s="185"/>
      <c r="I36" s="186">
        <v>112</v>
      </c>
      <c r="J36" s="80" t="s">
        <v>22</v>
      </c>
      <c r="L36" s="187">
        <f t="shared" si="0"/>
        <v>0</v>
      </c>
      <c r="O36" s="64"/>
      <c r="R36" s="54"/>
      <c r="U36" s="188"/>
    </row>
    <row r="37" spans="1:21" s="13" customFormat="1" ht="18.95" customHeight="1" x14ac:dyDescent="0.2">
      <c r="A37" s="12"/>
      <c r="C37" s="57" t="s">
        <v>49</v>
      </c>
      <c r="D37" s="184"/>
      <c r="E37" s="49"/>
      <c r="F37" s="50"/>
      <c r="G37" s="45" t="s">
        <v>21</v>
      </c>
      <c r="H37" s="185"/>
      <c r="I37" s="186">
        <v>100.84</v>
      </c>
      <c r="J37" s="80" t="s">
        <v>22</v>
      </c>
      <c r="L37" s="187">
        <f t="shared" si="0"/>
        <v>0</v>
      </c>
      <c r="O37" s="64"/>
      <c r="R37" s="54"/>
      <c r="U37" s="188"/>
    </row>
    <row r="38" spans="1:21" s="13" customFormat="1" ht="18.95" customHeight="1" x14ac:dyDescent="0.2">
      <c r="A38" s="12"/>
      <c r="C38" s="47" t="s">
        <v>50</v>
      </c>
      <c r="D38" s="184"/>
      <c r="E38" s="49"/>
      <c r="F38" s="50"/>
      <c r="G38" s="45" t="s">
        <v>21</v>
      </c>
      <c r="H38" s="185"/>
      <c r="I38" s="186">
        <v>96.15</v>
      </c>
      <c r="J38" s="80" t="s">
        <v>22</v>
      </c>
      <c r="L38" s="187">
        <f t="shared" si="0"/>
        <v>0</v>
      </c>
      <c r="O38" s="64"/>
      <c r="R38" s="54"/>
      <c r="U38" s="188"/>
    </row>
    <row r="39" spans="1:21" s="13" customFormat="1" ht="18.95" customHeight="1" x14ac:dyDescent="0.2">
      <c r="A39" s="12"/>
      <c r="C39" s="57" t="s">
        <v>51</v>
      </c>
      <c r="D39" s="184"/>
      <c r="E39" s="49"/>
      <c r="F39" s="50"/>
      <c r="G39" s="45" t="s">
        <v>21</v>
      </c>
      <c r="H39" s="185"/>
      <c r="I39" s="186">
        <v>89.03</v>
      </c>
      <c r="J39" s="80" t="s">
        <v>22</v>
      </c>
      <c r="L39" s="187">
        <f t="shared" si="0"/>
        <v>0</v>
      </c>
      <c r="O39" s="64"/>
      <c r="R39" s="54"/>
      <c r="U39" s="188"/>
    </row>
    <row r="40" spans="1:21" s="13" customFormat="1" ht="18.95" customHeight="1" x14ac:dyDescent="0.2">
      <c r="A40" s="12"/>
      <c r="C40" s="57" t="s">
        <v>52</v>
      </c>
      <c r="D40" s="184"/>
      <c r="E40" s="49"/>
      <c r="F40" s="50"/>
      <c r="G40" s="45" t="s">
        <v>21</v>
      </c>
      <c r="H40" s="185"/>
      <c r="I40" s="186">
        <v>84.61</v>
      </c>
      <c r="J40" s="80" t="s">
        <v>22</v>
      </c>
      <c r="L40" s="187">
        <f t="shared" si="0"/>
        <v>0</v>
      </c>
      <c r="O40" s="64"/>
      <c r="R40" s="54"/>
      <c r="U40" s="188"/>
    </row>
    <row r="41" spans="1:21" s="13" customFormat="1" ht="18.95" customHeight="1" x14ac:dyDescent="0.2">
      <c r="A41" s="12"/>
      <c r="C41" s="57" t="s">
        <v>53</v>
      </c>
      <c r="D41" s="184"/>
      <c r="E41" s="49"/>
      <c r="F41" s="50"/>
      <c r="G41" s="45" t="s">
        <v>21</v>
      </c>
      <c r="H41" s="185"/>
      <c r="I41" s="186">
        <v>76.819999999999993</v>
      </c>
      <c r="J41" s="80" t="s">
        <v>22</v>
      </c>
      <c r="L41" s="187">
        <f t="shared" si="0"/>
        <v>0</v>
      </c>
      <c r="O41" s="64"/>
      <c r="R41" s="54"/>
      <c r="U41" s="188"/>
    </row>
    <row r="42" spans="1:21" s="13" customFormat="1" ht="18.95" customHeight="1" x14ac:dyDescent="0.2">
      <c r="A42" s="12"/>
      <c r="C42" s="57" t="s">
        <v>54</v>
      </c>
      <c r="D42" s="184"/>
      <c r="E42" s="49"/>
      <c r="F42" s="50"/>
      <c r="G42" s="45" t="s">
        <v>21</v>
      </c>
      <c r="H42" s="185"/>
      <c r="I42" s="186">
        <v>67.25</v>
      </c>
      <c r="J42" s="80" t="s">
        <v>22</v>
      </c>
      <c r="L42" s="187">
        <f t="shared" si="0"/>
        <v>0</v>
      </c>
      <c r="O42" s="64"/>
      <c r="R42" s="54"/>
      <c r="U42" s="188"/>
    </row>
    <row r="43" spans="1:21" s="13" customFormat="1" ht="18.95" customHeight="1" x14ac:dyDescent="0.2">
      <c r="A43" s="12"/>
      <c r="C43" s="57" t="s">
        <v>55</v>
      </c>
      <c r="D43" s="184"/>
      <c r="E43" s="49"/>
      <c r="F43" s="50"/>
      <c r="G43" s="45" t="s">
        <v>21</v>
      </c>
      <c r="H43" s="185"/>
      <c r="I43" s="186">
        <v>59.08</v>
      </c>
      <c r="J43" s="80" t="s">
        <v>22</v>
      </c>
      <c r="L43" s="187">
        <f t="shared" si="0"/>
        <v>0</v>
      </c>
      <c r="O43" s="64"/>
      <c r="R43" s="54"/>
      <c r="U43" s="188"/>
    </row>
    <row r="44" spans="1:21" s="13" customFormat="1" ht="18.95" customHeight="1" x14ac:dyDescent="0.2">
      <c r="A44" s="12"/>
      <c r="C44" s="57" t="s">
        <v>56</v>
      </c>
      <c r="D44" s="184"/>
      <c r="E44" s="49"/>
      <c r="F44" s="50"/>
      <c r="G44" s="45" t="s">
        <v>21</v>
      </c>
      <c r="H44" s="185"/>
      <c r="I44" s="186">
        <v>59.08</v>
      </c>
      <c r="J44" s="80" t="s">
        <v>22</v>
      </c>
      <c r="L44" s="187">
        <f t="shared" si="0"/>
        <v>0</v>
      </c>
      <c r="O44" s="64"/>
      <c r="Q44" s="188"/>
      <c r="R44" s="54"/>
      <c r="U44" s="188"/>
    </row>
    <row r="45" spans="1:21" s="13" customFormat="1" ht="18.95" customHeight="1" x14ac:dyDescent="0.2">
      <c r="A45" s="12"/>
      <c r="C45" s="57" t="s">
        <v>57</v>
      </c>
      <c r="D45" s="184"/>
      <c r="E45" s="49"/>
      <c r="F45" s="50"/>
      <c r="G45" s="45" t="s">
        <v>21</v>
      </c>
      <c r="H45" s="185"/>
      <c r="I45" s="186">
        <v>59.08</v>
      </c>
      <c r="J45" s="80" t="s">
        <v>22</v>
      </c>
      <c r="L45" s="187">
        <f t="shared" si="0"/>
        <v>0</v>
      </c>
      <c r="O45" s="64"/>
      <c r="Q45" s="188"/>
      <c r="R45" s="54"/>
      <c r="U45" s="188"/>
    </row>
    <row r="46" spans="1:21" s="13" customFormat="1" ht="5.0999999999999996" customHeight="1" x14ac:dyDescent="0.2">
      <c r="A46" s="59"/>
      <c r="B46" s="60"/>
      <c r="C46" s="60"/>
      <c r="D46" s="60"/>
      <c r="E46" s="61"/>
      <c r="F46" s="62"/>
      <c r="G46" s="63"/>
      <c r="H46" s="63"/>
      <c r="I46" s="64"/>
      <c r="J46" s="65"/>
      <c r="K46" s="65"/>
      <c r="L46" s="65"/>
      <c r="R46" s="54"/>
      <c r="U46" s="188"/>
    </row>
    <row r="47" spans="1:21" s="13" customFormat="1" ht="17.45" customHeight="1" x14ac:dyDescent="0.2">
      <c r="A47" s="220"/>
      <c r="B47" s="66"/>
      <c r="C47" s="66"/>
      <c r="D47" s="60"/>
      <c r="E47" s="72" t="s">
        <v>150</v>
      </c>
      <c r="F47" s="190">
        <f>SUM(E10:F45)</f>
        <v>0</v>
      </c>
      <c r="G47" s="70"/>
      <c r="H47" s="70"/>
      <c r="I47" s="71"/>
      <c r="J47" s="70" t="s">
        <v>60</v>
      </c>
      <c r="K47" s="72" t="s">
        <v>151</v>
      </c>
      <c r="L47" s="191">
        <f>SUM(L10:L45)</f>
        <v>0</v>
      </c>
      <c r="Q47" s="188"/>
      <c r="R47" s="54"/>
      <c r="U47" s="188"/>
    </row>
    <row r="48" spans="1:21" s="13" customFormat="1" ht="5.0999999999999996" customHeight="1" x14ac:dyDescent="0.2">
      <c r="A48" s="74"/>
      <c r="B48" s="75"/>
      <c r="C48" s="75"/>
      <c r="D48" s="44"/>
      <c r="E48" s="61"/>
      <c r="F48" s="61"/>
      <c r="I48" s="64"/>
      <c r="J48" s="65"/>
      <c r="K48" s="76"/>
      <c r="L48" s="192"/>
      <c r="R48" s="54"/>
      <c r="U48" s="188"/>
    </row>
    <row r="49" spans="1:21" s="13" customFormat="1" ht="5.0999999999999996" customHeight="1" x14ac:dyDescent="0.2">
      <c r="A49" s="74"/>
      <c r="B49" s="75"/>
      <c r="C49" s="75"/>
      <c r="D49" s="44"/>
      <c r="E49" s="61"/>
      <c r="F49" s="61"/>
      <c r="I49" s="64"/>
      <c r="J49" s="65"/>
      <c r="K49" s="76"/>
      <c r="L49" s="192"/>
      <c r="R49" s="54"/>
      <c r="U49" s="188"/>
    </row>
    <row r="50" spans="1:21" s="13" customFormat="1" ht="21.75" customHeight="1" x14ac:dyDescent="0.2">
      <c r="A50" s="220" t="s">
        <v>62</v>
      </c>
      <c r="B50" s="66"/>
      <c r="C50" s="66"/>
      <c r="D50" s="75"/>
      <c r="E50" s="49"/>
      <c r="F50" s="50"/>
      <c r="G50" s="45" t="s">
        <v>21</v>
      </c>
      <c r="H50" s="45"/>
      <c r="I50" s="186">
        <v>214.89</v>
      </c>
      <c r="J50" s="80" t="s">
        <v>22</v>
      </c>
      <c r="K50" s="72" t="s">
        <v>152</v>
      </c>
      <c r="L50" s="191">
        <f>F50*I50</f>
        <v>0</v>
      </c>
      <c r="R50" s="54"/>
      <c r="U50" s="188"/>
    </row>
    <row r="51" spans="1:21" s="13" customFormat="1" ht="21.75" customHeight="1" x14ac:dyDescent="0.2">
      <c r="A51" s="220" t="s">
        <v>64</v>
      </c>
      <c r="B51" s="66"/>
      <c r="C51" s="66"/>
      <c r="D51" s="44"/>
      <c r="E51" s="49"/>
      <c r="F51" s="50"/>
      <c r="G51" s="45" t="s">
        <v>21</v>
      </c>
      <c r="H51" s="45"/>
      <c r="I51" s="186">
        <v>85.96</v>
      </c>
      <c r="J51" s="80" t="s">
        <v>22</v>
      </c>
      <c r="K51" s="72" t="s">
        <v>153</v>
      </c>
      <c r="L51" s="191">
        <f t="shared" ref="L51:L52" si="1">F51*I51</f>
        <v>0</v>
      </c>
      <c r="R51" s="54"/>
      <c r="U51" s="188"/>
    </row>
    <row r="52" spans="1:21" s="13" customFormat="1" ht="21.75" customHeight="1" x14ac:dyDescent="0.2">
      <c r="A52" s="220" t="s">
        <v>66</v>
      </c>
      <c r="B52" s="66"/>
      <c r="C52" s="66"/>
      <c r="D52" s="44"/>
      <c r="E52" s="49"/>
      <c r="F52" s="50"/>
      <c r="G52" s="45" t="s">
        <v>21</v>
      </c>
      <c r="H52" s="45"/>
      <c r="I52" s="186">
        <v>128.94</v>
      </c>
      <c r="J52" s="80" t="s">
        <v>22</v>
      </c>
      <c r="K52" s="72" t="s">
        <v>154</v>
      </c>
      <c r="L52" s="191">
        <f t="shared" si="1"/>
        <v>0</v>
      </c>
      <c r="R52" s="54"/>
      <c r="U52" s="188"/>
    </row>
    <row r="53" spans="1:21" s="13" customFormat="1" ht="3.75" customHeight="1" x14ac:dyDescent="0.2">
      <c r="A53" s="193"/>
      <c r="B53" s="44"/>
      <c r="C53" s="44"/>
      <c r="D53" s="44"/>
      <c r="E53" s="194"/>
      <c r="F53" s="61"/>
      <c r="G53" s="84"/>
      <c r="H53" s="84"/>
      <c r="I53" s="195"/>
      <c r="J53" s="196"/>
      <c r="K53" s="197"/>
      <c r="L53" s="192"/>
      <c r="R53" s="54"/>
      <c r="U53" s="188"/>
    </row>
    <row r="54" spans="1:21" s="13" customFormat="1" ht="15" customHeight="1" x14ac:dyDescent="0.2">
      <c r="A54" s="12"/>
      <c r="E54" s="76"/>
      <c r="F54" s="76"/>
      <c r="G54" s="76"/>
      <c r="H54" s="76"/>
      <c r="I54" s="76"/>
      <c r="K54" s="81" t="s">
        <v>155</v>
      </c>
      <c r="L54" s="198">
        <f>L47+L50+L51+L52</f>
        <v>0</v>
      </c>
      <c r="M54" s="83" t="s">
        <v>156</v>
      </c>
      <c r="N54" s="199">
        <f>F47</f>
        <v>0</v>
      </c>
      <c r="O54" s="200" t="s">
        <v>22</v>
      </c>
      <c r="P54" s="201" t="s">
        <v>157</v>
      </c>
      <c r="Q54" s="202">
        <f>IFERROR(L54/N54,0)</f>
        <v>0</v>
      </c>
      <c r="R54" s="54"/>
      <c r="U54" s="188"/>
    </row>
    <row r="55" spans="1:21" s="13" customFormat="1" ht="7.5" customHeight="1" x14ac:dyDescent="0.3">
      <c r="A55" s="12"/>
      <c r="E55" s="76"/>
      <c r="F55" s="76"/>
      <c r="G55" s="76"/>
      <c r="H55" s="76"/>
      <c r="I55" s="76"/>
      <c r="K55" s="85" t="s">
        <v>158</v>
      </c>
      <c r="L55" s="177"/>
      <c r="M55" s="83"/>
      <c r="N55" s="203" t="s">
        <v>159</v>
      </c>
      <c r="O55" s="200"/>
      <c r="P55" s="42"/>
      <c r="Q55" s="204"/>
      <c r="R55" s="54"/>
      <c r="U55" s="188"/>
    </row>
    <row r="56" spans="1:21" s="13" customFormat="1" ht="7.5" customHeight="1" x14ac:dyDescent="0.2">
      <c r="A56" s="90"/>
      <c r="B56" s="91"/>
      <c r="C56" s="91"/>
      <c r="D56" s="91"/>
      <c r="E56" s="91"/>
      <c r="F56" s="92"/>
      <c r="G56" s="91"/>
      <c r="H56" s="91"/>
      <c r="I56" s="91"/>
      <c r="J56" s="91"/>
      <c r="K56" s="91"/>
      <c r="L56" s="93"/>
      <c r="M56" s="91"/>
      <c r="N56" s="91"/>
      <c r="O56" s="91"/>
      <c r="P56" s="91"/>
      <c r="Q56" s="91"/>
      <c r="R56" s="177"/>
      <c r="U56" s="188"/>
    </row>
    <row r="57" spans="1:21" s="13" customFormat="1" ht="7.5" customHeight="1" x14ac:dyDescent="0.2">
      <c r="F57" s="75"/>
      <c r="L57" s="65"/>
      <c r="R57" s="177"/>
      <c r="U57" s="188"/>
    </row>
    <row r="58" spans="1:21" s="13" customFormat="1" ht="42.95" customHeight="1" x14ac:dyDescent="0.2">
      <c r="A58" s="183"/>
      <c r="B58" s="136" t="s">
        <v>160</v>
      </c>
      <c r="C58" s="43"/>
      <c r="D58" s="43"/>
      <c r="E58" s="212"/>
      <c r="F58" s="221" t="s">
        <v>161</v>
      </c>
      <c r="G58" s="43"/>
      <c r="H58" s="43"/>
      <c r="I58" s="205" t="s">
        <v>162</v>
      </c>
      <c r="J58" s="43"/>
      <c r="K58" s="43"/>
      <c r="L58" s="106"/>
      <c r="M58" s="43"/>
      <c r="N58" s="43"/>
      <c r="O58" s="43"/>
      <c r="P58" s="43"/>
      <c r="Q58" s="43"/>
      <c r="R58" s="137"/>
      <c r="U58" s="188"/>
    </row>
    <row r="59" spans="1:21" s="13" customFormat="1" ht="19.5" customHeight="1" x14ac:dyDescent="0.2">
      <c r="A59" s="12"/>
      <c r="E59" s="206" t="s">
        <v>163</v>
      </c>
      <c r="F59" s="207"/>
      <c r="G59" s="84" t="s">
        <v>21</v>
      </c>
      <c r="H59" s="56"/>
      <c r="I59" s="208">
        <v>177.11</v>
      </c>
      <c r="J59" s="196" t="s">
        <v>22</v>
      </c>
      <c r="K59" s="206" t="s">
        <v>164</v>
      </c>
      <c r="L59" s="209">
        <f>F59*I59</f>
        <v>0</v>
      </c>
      <c r="R59" s="54"/>
      <c r="U59" s="188"/>
    </row>
    <row r="60" spans="1:21" s="13" customFormat="1" ht="5.0999999999999996" customHeight="1" x14ac:dyDescent="0.2">
      <c r="A60" s="90"/>
      <c r="B60" s="91"/>
      <c r="C60" s="91"/>
      <c r="D60" s="91"/>
      <c r="E60" s="91"/>
      <c r="F60" s="92"/>
      <c r="G60" s="91"/>
      <c r="H60" s="91"/>
      <c r="I60" s="91"/>
      <c r="J60" s="91"/>
      <c r="K60" s="91"/>
      <c r="L60" s="93"/>
      <c r="M60" s="91"/>
      <c r="N60" s="91"/>
      <c r="O60" s="91"/>
      <c r="P60" s="91"/>
      <c r="Q60" s="91"/>
      <c r="R60" s="177"/>
      <c r="U60" s="188"/>
    </row>
    <row r="61" spans="1:21" s="13" customFormat="1" ht="6" customHeight="1" x14ac:dyDescent="0.2">
      <c r="F61" s="75"/>
      <c r="L61" s="65"/>
    </row>
    <row r="62" spans="1:21" s="13" customFormat="1" ht="49.5" customHeight="1" x14ac:dyDescent="0.2">
      <c r="A62" s="183"/>
      <c r="B62" s="136" t="s">
        <v>165</v>
      </c>
      <c r="C62" s="43"/>
      <c r="D62" s="43"/>
      <c r="E62" s="212"/>
      <c r="F62" s="212" t="s">
        <v>166</v>
      </c>
      <c r="G62" s="43"/>
      <c r="H62" s="43"/>
      <c r="I62" s="205" t="s">
        <v>167</v>
      </c>
      <c r="J62" s="43"/>
      <c r="K62" s="43"/>
      <c r="L62" s="106"/>
      <c r="M62" s="43"/>
      <c r="N62" s="43"/>
      <c r="O62" s="43"/>
      <c r="P62" s="43"/>
      <c r="Q62" s="43"/>
      <c r="R62" s="137"/>
    </row>
    <row r="63" spans="1:21" s="13" customFormat="1" ht="19.5" customHeight="1" x14ac:dyDescent="0.2">
      <c r="A63" s="12"/>
      <c r="E63" s="206" t="s">
        <v>168</v>
      </c>
      <c r="F63" s="207"/>
      <c r="G63" s="84" t="s">
        <v>21</v>
      </c>
      <c r="H63" s="84"/>
      <c r="I63" s="210"/>
      <c r="J63" s="196" t="s">
        <v>22</v>
      </c>
      <c r="K63" s="206" t="s">
        <v>169</v>
      </c>
      <c r="L63" s="209">
        <f>F63*I63</f>
        <v>0</v>
      </c>
      <c r="R63" s="54"/>
    </row>
    <row r="64" spans="1:21" s="13" customFormat="1" ht="14.25" x14ac:dyDescent="0.2">
      <c r="A64" s="90"/>
      <c r="B64" s="91"/>
      <c r="C64" s="91"/>
      <c r="D64" s="91"/>
      <c r="E64" s="91"/>
      <c r="F64" s="92"/>
      <c r="G64" s="91"/>
      <c r="H64" s="91"/>
      <c r="I64" s="91"/>
      <c r="J64" s="91"/>
      <c r="K64" s="91"/>
      <c r="L64" s="93"/>
      <c r="M64" s="91"/>
      <c r="N64" s="91"/>
      <c r="O64" s="91"/>
      <c r="P64" s="91"/>
      <c r="Q64" s="91"/>
      <c r="R64" s="177"/>
    </row>
    <row r="65" spans="1:20" s="13" customFormat="1" ht="6" customHeight="1" x14ac:dyDescent="0.2">
      <c r="F65" s="75"/>
      <c r="J65" s="182"/>
      <c r="K65" s="182"/>
      <c r="L65" s="211"/>
    </row>
    <row r="66" spans="1:20" s="13" customFormat="1" ht="17.45" customHeight="1" x14ac:dyDescent="0.2">
      <c r="A66" s="183"/>
      <c r="B66" s="136" t="s">
        <v>170</v>
      </c>
      <c r="C66" s="43"/>
      <c r="D66" s="43"/>
      <c r="E66" s="43" t="s">
        <v>171</v>
      </c>
      <c r="F66" s="212"/>
      <c r="G66" s="43"/>
      <c r="H66" s="43"/>
      <c r="I66" s="205"/>
      <c r="L66" s="65"/>
      <c r="M66" s="43"/>
    </row>
    <row r="67" spans="1:20" s="13" customFormat="1" ht="14.25" x14ac:dyDescent="0.2">
      <c r="A67" s="12"/>
      <c r="F67" s="75"/>
      <c r="L67" s="65"/>
    </row>
    <row r="68" spans="1:20" s="13" customFormat="1" ht="19.5" customHeight="1" x14ac:dyDescent="0.2">
      <c r="A68" s="12"/>
      <c r="E68" s="213" t="s">
        <v>172</v>
      </c>
      <c r="F68" s="214">
        <f>L54+L59+L63</f>
        <v>0</v>
      </c>
      <c r="G68" s="215" t="s">
        <v>156</v>
      </c>
      <c r="H68" s="213" t="s">
        <v>173</v>
      </c>
      <c r="I68" s="214">
        <f>F47+F59+F63</f>
        <v>0</v>
      </c>
      <c r="J68" s="196" t="s">
        <v>22</v>
      </c>
      <c r="K68" s="213" t="s">
        <v>174</v>
      </c>
      <c r="L68" s="216">
        <f>IFERROR(F68/I68,0)</f>
        <v>0</v>
      </c>
    </row>
    <row r="69" spans="1:20" s="13" customFormat="1" ht="9" customHeight="1" x14ac:dyDescent="0.3">
      <c r="A69" s="12"/>
      <c r="E69" s="85" t="s">
        <v>175</v>
      </c>
      <c r="F69" s="177"/>
      <c r="G69" s="217"/>
      <c r="H69" s="85" t="s">
        <v>176</v>
      </c>
      <c r="I69" s="177"/>
      <c r="J69" s="65"/>
      <c r="K69" s="218"/>
      <c r="L69" s="219"/>
    </row>
    <row r="70" spans="1:20" s="13" customFormat="1" ht="9" customHeight="1" x14ac:dyDescent="0.2">
      <c r="A70" s="12"/>
      <c r="F70" s="75"/>
      <c r="L70" s="65"/>
    </row>
    <row r="71" spans="1:20" s="13" customFormat="1" ht="13.5" customHeight="1" x14ac:dyDescent="0.2">
      <c r="A71" s="94" t="s">
        <v>177</v>
      </c>
      <c r="B71" s="223"/>
      <c r="C71" s="223"/>
      <c r="D71" s="223"/>
      <c r="E71" s="223"/>
      <c r="F71" s="97"/>
      <c r="G71" s="96"/>
      <c r="H71" s="96"/>
      <c r="I71" s="96"/>
      <c r="J71" s="96"/>
      <c r="K71" s="96"/>
      <c r="L71" s="98"/>
      <c r="M71" s="96"/>
      <c r="N71" s="96"/>
      <c r="O71" s="96"/>
      <c r="P71" s="96"/>
      <c r="Q71" s="96"/>
      <c r="R71" s="224"/>
      <c r="S71" s="222"/>
    </row>
    <row r="72" spans="1:20" s="13" customFormat="1" ht="14.25" x14ac:dyDescent="0.2">
      <c r="A72" s="225" t="s">
        <v>178</v>
      </c>
      <c r="B72" s="226"/>
      <c r="C72" s="102"/>
      <c r="D72" s="226"/>
      <c r="E72" s="226"/>
      <c r="F72" s="103"/>
      <c r="G72" s="102"/>
      <c r="H72" s="102"/>
      <c r="I72" s="102"/>
      <c r="J72" s="102"/>
      <c r="K72" s="102"/>
      <c r="L72" s="104"/>
      <c r="M72" s="102"/>
      <c r="N72" s="102"/>
      <c r="O72" s="102"/>
      <c r="P72" s="102"/>
      <c r="Q72" s="102"/>
      <c r="R72" s="227"/>
      <c r="S72" s="222"/>
    </row>
    <row r="73" spans="1:20" s="13" customFormat="1" ht="14.25" x14ac:dyDescent="0.2">
      <c r="A73" s="66"/>
      <c r="B73" s="66"/>
      <c r="C73" s="66"/>
      <c r="D73" s="66"/>
      <c r="E73" s="66"/>
      <c r="F73" s="75"/>
      <c r="L73" s="65"/>
    </row>
    <row r="74" spans="1:20" x14ac:dyDescent="0.2">
      <c r="A74" s="33"/>
      <c r="B74" s="33"/>
      <c r="C74" s="33"/>
      <c r="D74" s="33"/>
      <c r="E74" s="33"/>
      <c r="T74" s="15"/>
    </row>
    <row r="75" spans="1:20" x14ac:dyDescent="0.2">
      <c r="T75" s="15"/>
    </row>
    <row r="76" spans="1:20" x14ac:dyDescent="0.2">
      <c r="T76" s="15"/>
    </row>
  </sheetData>
  <sheetProtection algorithmName="SHA-512" hashValue="/o3poGAtQ8ZgiZro8hS+XI+0/cCsjGn3fTzxTei9bQ6S7FFD2j2CboEUq2CP40L3IwALX2AIWqp+Y7XgTFa/eA==" saltValue="AauLrjwiX9+Iq277/0pN7A==" spinCount="100000" sheet="1" objects="1" scenarios="1"/>
  <customSheetViews>
    <customSheetView guid="{41C0AEDD-ABB8-4C1D-A05F-89B13B51ED06}" topLeftCell="A46">
      <selection activeCell="S76" sqref="S76"/>
      <rowBreaks count="1" manualBreakCount="1">
        <brk id="31" max="16383" man="1"/>
      </rowBreaks>
      <pageMargins left="0" right="0" top="0" bottom="0" header="0" footer="0"/>
      <printOptions horizontalCentered="1"/>
      <pageSetup scale="96" orientation="portrait" verticalDpi="300" r:id="rId1"/>
      <headerFooter alignWithMargins="0">
        <oddFooter>&amp;C2020 NF Enhancement Worksheets
Worksheet C - Page &amp;P of &amp;N</oddFooter>
      </headerFooter>
    </customSheetView>
    <customSheetView guid="{7373AB4E-8EAC-46C6-8BED-8404BFA8811B}">
      <selection activeCell="I8" sqref="I8"/>
      <rowBreaks count="1" manualBreakCount="1">
        <brk id="31" max="16383" man="1"/>
      </rowBreaks>
      <pageMargins left="0" right="0" top="0" bottom="0" header="0" footer="0"/>
      <printOptions horizontalCentered="1"/>
      <pageSetup scale="96" orientation="portrait" verticalDpi="300"/>
      <headerFooter alignWithMargins="0">
        <oddFooter>&amp;C2014 NF Enhancement Worksheets
Worksheet C - Page &amp;P of &amp;N</oddFooter>
      </headerFooter>
    </customSheetView>
    <customSheetView guid="{1B20964B-81C2-409D-AA87-5E7EA2041992}">
      <rowBreaks count="1" manualBreakCount="1">
        <brk id="31" max="16383" man="1"/>
      </rowBreaks>
      <pageMargins left="0" right="0" top="0" bottom="0" header="0" footer="0"/>
      <printOptions horizontalCentered="1"/>
      <pageSetup scale="96" orientation="portrait" verticalDpi="300"/>
      <headerFooter alignWithMargins="0">
        <oddFooter>&amp;C2014 NF Enhancement Worksheets
Worksheet C - Page &amp;P of &amp;N</oddFooter>
      </headerFooter>
    </customSheetView>
    <customSheetView guid="{3C0032D5-DA45-2C47-8E3F-3F24A9F2C0DF}">
      <selection activeCell="E8" sqref="E8:F8"/>
      <rowBreaks count="1" manualBreakCount="1">
        <brk id="31" max="16383" man="1"/>
      </rowBreaks>
      <pageMargins left="0" right="0" top="0" bottom="0" header="0" footer="0"/>
      <printOptions horizontalCentered="1"/>
      <pageSetup scale="96" orientation="portrait" verticalDpi="300"/>
      <headerFooter alignWithMargins="0">
        <oddFooter>&amp;C2014 NF Enhancement Worksheets
Worksheet C - Page &amp;P of &amp;N</oddFooter>
      </headerFooter>
    </customSheetView>
    <customSheetView guid="{4CF7C104-0100-48C6-87FA-9D7DB5BB1A08}" showPageBreaks="1" topLeftCell="A40">
      <selection activeCell="F59" sqref="F59"/>
      <rowBreaks count="3" manualBreakCount="3">
        <brk id="31" max="16383" man="1"/>
        <brk id="76" max="16383" man="1"/>
        <brk id="136" max="16383" man="1"/>
      </rowBreaks>
      <pageMargins left="0" right="0" top="0" bottom="0" header="0" footer="0"/>
      <printOptions horizontalCentered="1"/>
      <pageSetup scale="96" orientation="portrait" verticalDpi="300" r:id="rId2"/>
      <headerFooter alignWithMargins="0">
        <oddFooter>&amp;C2020 NF Enhancement Worksheets
Worksheet C - Page &amp;P of &amp;N</oddFooter>
      </headerFooter>
    </customSheetView>
    <customSheetView guid="{1B4A69D6-9BB0-4E98-A845-509C55125576}" showPageBreaks="1">
      <selection activeCell="A2" sqref="A2:R2"/>
      <rowBreaks count="1" manualBreakCount="1">
        <brk id="31" max="16383" man="1"/>
      </rowBreaks>
      <pageMargins left="0" right="0" top="0" bottom="0" header="0" footer="0"/>
      <printOptions horizontalCentered="1"/>
      <pageSetup scale="96" orientation="portrait" verticalDpi="300" r:id="rId3"/>
      <headerFooter alignWithMargins="0">
        <oddFooter>&amp;C2019 NF Enhancement Worksheets
Worksheet C - Page &amp;P of &amp;N</oddFooter>
      </headerFooter>
    </customSheetView>
  </customSheetViews>
  <phoneticPr fontId="0" type="noConversion"/>
  <printOptions horizontalCentered="1"/>
  <pageMargins left="0" right="0" top="0.5" bottom="0.5" header="0" footer="0"/>
  <pageSetup scale="74" fitToHeight="0" orientation="portrait" verticalDpi="300" r:id="rId4"/>
  <headerFooter alignWithMargins="0">
    <oddFooter>&amp;C2019 NF Enhancement Worksheets
Worksheet C - 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Z47"/>
  <sheetViews>
    <sheetView zoomScaleNormal="100" workbookViewId="0">
      <selection activeCell="A2" sqref="A2"/>
    </sheetView>
  </sheetViews>
  <sheetFormatPr defaultColWidth="9.42578125" defaultRowHeight="12.75" x14ac:dyDescent="0.2"/>
  <cols>
    <col min="1" max="1" width="4.5703125" style="3" customWidth="1"/>
    <col min="2" max="11" width="3.5703125" style="3" customWidth="1"/>
    <col min="12" max="14" width="3.5703125" style="5" customWidth="1"/>
    <col min="15" max="15" width="4.5703125" style="5" customWidth="1"/>
    <col min="16" max="19" width="3.5703125" style="5" customWidth="1"/>
    <col min="20" max="20" width="5.5703125" style="5" customWidth="1"/>
    <col min="21" max="21" width="12.140625" style="5" customWidth="1"/>
    <col min="22" max="22" width="7.140625" style="5" customWidth="1"/>
    <col min="23" max="23" width="17" style="5" customWidth="1"/>
    <col min="24" max="24" width="5" style="5" customWidth="1"/>
    <col min="25" max="25" width="3.85546875" style="5" customWidth="1"/>
    <col min="26" max="26" width="4.5703125" style="5" customWidth="1"/>
    <col min="27" max="31" width="3.5703125" style="3" customWidth="1"/>
    <col min="32" max="16384" width="9.42578125" style="3"/>
  </cols>
  <sheetData>
    <row r="1" spans="1:26" ht="3.75" customHeight="1" x14ac:dyDescent="0.2">
      <c r="Y1" s="3"/>
      <c r="Z1" s="3"/>
    </row>
    <row r="2" spans="1:26" ht="53.1" customHeight="1" x14ac:dyDescent="0.2">
      <c r="A2" s="27" t="s">
        <v>78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26"/>
      <c r="Y2" s="3"/>
      <c r="Z2" s="3"/>
    </row>
    <row r="3" spans="1:26" ht="9.75" customHeight="1" x14ac:dyDescent="0.2">
      <c r="Y3" s="3"/>
      <c r="Z3" s="3"/>
    </row>
    <row r="4" spans="1:26" ht="35.1" customHeight="1" x14ac:dyDescent="0.2">
      <c r="A4" s="30" t="s">
        <v>179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1"/>
      <c r="Y4" s="13"/>
      <c r="Z4" s="3"/>
    </row>
    <row r="5" spans="1:26" ht="9.75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3"/>
      <c r="Z5" s="3"/>
    </row>
    <row r="6" spans="1:26" ht="12.75" customHeight="1" x14ac:dyDescent="0.2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30"/>
      <c r="Y6" s="13"/>
      <c r="Z6" s="3"/>
    </row>
    <row r="7" spans="1:26" s="17" customFormat="1" ht="20.100000000000001" customHeight="1" x14ac:dyDescent="0.2">
      <c r="A7" s="231"/>
      <c r="B7" s="75" t="s">
        <v>180</v>
      </c>
      <c r="C7" s="75"/>
      <c r="D7" s="75"/>
      <c r="E7" s="75"/>
      <c r="F7" s="75"/>
      <c r="G7" s="75"/>
      <c r="H7" s="232"/>
      <c r="I7" s="75"/>
      <c r="J7" s="75"/>
      <c r="K7" s="75"/>
      <c r="L7" s="233"/>
      <c r="M7" s="75"/>
      <c r="N7" s="233"/>
      <c r="O7" s="13"/>
      <c r="P7" s="13"/>
      <c r="Q7" s="13"/>
      <c r="R7" s="13"/>
      <c r="S7" s="13"/>
      <c r="T7" s="13"/>
      <c r="U7" s="75"/>
      <c r="V7" s="234" t="s">
        <v>181</v>
      </c>
      <c r="W7" s="34"/>
      <c r="X7" s="16">
        <v>0</v>
      </c>
      <c r="Y7" s="89"/>
    </row>
    <row r="8" spans="1:26" s="17" customFormat="1" ht="20.100000000000001" customHeight="1" x14ac:dyDescent="0.2">
      <c r="A8" s="231"/>
      <c r="B8" s="75" t="s">
        <v>182</v>
      </c>
      <c r="C8" s="75"/>
      <c r="D8" s="75"/>
      <c r="E8" s="75"/>
      <c r="F8" s="75"/>
      <c r="G8" s="75"/>
      <c r="H8" s="232"/>
      <c r="I8" s="75"/>
      <c r="J8" s="75"/>
      <c r="K8" s="75"/>
      <c r="L8" s="233"/>
      <c r="M8" s="75"/>
      <c r="N8" s="233"/>
      <c r="O8" s="13"/>
      <c r="P8" s="13"/>
      <c r="Q8" s="13"/>
      <c r="R8" s="13"/>
      <c r="S8" s="13"/>
      <c r="T8" s="13"/>
      <c r="U8" s="75"/>
      <c r="V8" s="234" t="s">
        <v>183</v>
      </c>
      <c r="W8" s="34"/>
      <c r="X8" s="16">
        <v>0</v>
      </c>
      <c r="Y8" s="89"/>
    </row>
    <row r="9" spans="1:26" s="17" customFormat="1" ht="20.100000000000001" customHeight="1" x14ac:dyDescent="0.2">
      <c r="A9" s="231"/>
      <c r="B9" s="75" t="s">
        <v>184</v>
      </c>
      <c r="C9" s="75"/>
      <c r="D9" s="75"/>
      <c r="E9" s="75"/>
      <c r="F9" s="75"/>
      <c r="G9" s="75"/>
      <c r="H9" s="232"/>
      <c r="I9" s="75"/>
      <c r="J9" s="75"/>
      <c r="K9" s="75"/>
      <c r="L9" s="233"/>
      <c r="M9" s="75"/>
      <c r="N9" s="233"/>
      <c r="O9" s="13"/>
      <c r="P9" s="13"/>
      <c r="Q9" s="13"/>
      <c r="R9" s="13"/>
      <c r="S9" s="13"/>
      <c r="T9" s="13"/>
      <c r="U9" s="75"/>
      <c r="V9" s="234" t="s">
        <v>185</v>
      </c>
      <c r="W9" s="34"/>
      <c r="X9" s="16">
        <v>0</v>
      </c>
      <c r="Y9" s="89"/>
    </row>
    <row r="10" spans="1:26" s="17" customFormat="1" ht="20.100000000000001" customHeight="1" x14ac:dyDescent="0.2">
      <c r="A10" s="231"/>
      <c r="B10" s="75" t="s">
        <v>186</v>
      </c>
      <c r="C10" s="75"/>
      <c r="D10" s="75"/>
      <c r="E10" s="75"/>
      <c r="F10" s="75"/>
      <c r="G10" s="75"/>
      <c r="H10" s="232"/>
      <c r="I10" s="75"/>
      <c r="J10" s="75"/>
      <c r="K10" s="75"/>
      <c r="L10" s="233"/>
      <c r="M10" s="75"/>
      <c r="N10" s="233"/>
      <c r="O10" s="13"/>
      <c r="P10" s="13"/>
      <c r="Q10" s="13"/>
      <c r="R10" s="13"/>
      <c r="S10" s="13"/>
      <c r="T10" s="13"/>
      <c r="U10" s="75"/>
      <c r="V10" s="234" t="s">
        <v>187</v>
      </c>
      <c r="W10" s="34"/>
      <c r="X10" s="16">
        <v>0</v>
      </c>
      <c r="Y10" s="89"/>
    </row>
    <row r="11" spans="1:26" s="17" customFormat="1" ht="20.100000000000001" customHeight="1" x14ac:dyDescent="0.2">
      <c r="A11" s="231"/>
      <c r="B11" s="75" t="s">
        <v>188</v>
      </c>
      <c r="C11" s="75"/>
      <c r="D11" s="75"/>
      <c r="E11" s="75"/>
      <c r="F11" s="75"/>
      <c r="G11" s="75"/>
      <c r="H11" s="232"/>
      <c r="I11" s="75"/>
      <c r="J11" s="75"/>
      <c r="K11" s="75"/>
      <c r="L11" s="233"/>
      <c r="M11" s="75"/>
      <c r="N11" s="233"/>
      <c r="O11" s="13"/>
      <c r="P11" s="13"/>
      <c r="Q11" s="13"/>
      <c r="R11" s="13"/>
      <c r="S11" s="13"/>
      <c r="T11" s="13"/>
      <c r="U11" s="75"/>
      <c r="V11" s="234" t="s">
        <v>189</v>
      </c>
      <c r="W11" s="34"/>
      <c r="X11" s="16">
        <v>0</v>
      </c>
      <c r="Y11" s="89"/>
    </row>
    <row r="12" spans="1:26" s="17" customFormat="1" ht="20.100000000000001" customHeight="1" x14ac:dyDescent="0.2">
      <c r="A12" s="231"/>
      <c r="B12" s="75" t="s">
        <v>190</v>
      </c>
      <c r="C12" s="75"/>
      <c r="D12" s="75"/>
      <c r="E12" s="75"/>
      <c r="F12" s="75"/>
      <c r="G12" s="75"/>
      <c r="H12" s="232"/>
      <c r="I12" s="75"/>
      <c r="J12" s="75"/>
      <c r="K12" s="75"/>
      <c r="L12" s="233"/>
      <c r="M12" s="75"/>
      <c r="N12" s="233"/>
      <c r="O12" s="13"/>
      <c r="P12" s="13"/>
      <c r="Q12" s="13"/>
      <c r="R12" s="13"/>
      <c r="S12" s="13"/>
      <c r="T12" s="13"/>
      <c r="U12" s="75"/>
      <c r="V12" s="234" t="s">
        <v>191</v>
      </c>
      <c r="W12" s="34"/>
      <c r="X12" s="16">
        <v>0</v>
      </c>
      <c r="Y12" s="89"/>
    </row>
    <row r="13" spans="1:26" s="17" customFormat="1" ht="20.100000000000001" customHeight="1" x14ac:dyDescent="0.2">
      <c r="A13" s="231"/>
      <c r="B13" s="75" t="s">
        <v>192</v>
      </c>
      <c r="C13" s="75"/>
      <c r="D13" s="75"/>
      <c r="E13" s="75"/>
      <c r="F13" s="75"/>
      <c r="G13" s="75"/>
      <c r="H13" s="232"/>
      <c r="I13" s="75"/>
      <c r="J13" s="75"/>
      <c r="K13" s="75"/>
      <c r="L13" s="233"/>
      <c r="M13" s="75"/>
      <c r="N13" s="233"/>
      <c r="O13" s="13"/>
      <c r="P13" s="13"/>
      <c r="Q13" s="13"/>
      <c r="R13" s="13"/>
      <c r="S13" s="13"/>
      <c r="T13" s="13"/>
      <c r="U13" s="75"/>
      <c r="V13" s="234" t="s">
        <v>193</v>
      </c>
      <c r="W13" s="34"/>
      <c r="X13" s="16">
        <v>0</v>
      </c>
      <c r="Y13" s="89"/>
    </row>
    <row r="14" spans="1:26" s="17" customFormat="1" ht="20.100000000000001" customHeight="1" x14ac:dyDescent="0.2">
      <c r="A14" s="231"/>
      <c r="B14" s="75" t="s">
        <v>194</v>
      </c>
      <c r="C14" s="75"/>
      <c r="D14" s="75"/>
      <c r="E14" s="75"/>
      <c r="F14" s="75"/>
      <c r="G14" s="75"/>
      <c r="H14" s="232"/>
      <c r="I14" s="75"/>
      <c r="J14" s="75"/>
      <c r="K14" s="75"/>
      <c r="L14" s="233"/>
      <c r="M14" s="75"/>
      <c r="N14" s="233"/>
      <c r="O14" s="13"/>
      <c r="P14" s="13"/>
      <c r="Q14" s="13"/>
      <c r="R14" s="13"/>
      <c r="S14" s="13"/>
      <c r="T14" s="13"/>
      <c r="U14" s="75"/>
      <c r="V14" s="234" t="s">
        <v>195</v>
      </c>
      <c r="W14" s="34"/>
      <c r="X14" s="16">
        <v>0</v>
      </c>
      <c r="Y14" s="89"/>
    </row>
    <row r="15" spans="1:26" s="17" customFormat="1" ht="20.100000000000001" customHeight="1" x14ac:dyDescent="0.2">
      <c r="A15" s="231"/>
      <c r="B15" s="13" t="s">
        <v>196</v>
      </c>
      <c r="C15" s="13"/>
      <c r="D15" s="13"/>
      <c r="E15" s="13"/>
      <c r="F15" s="13"/>
      <c r="G15" s="89"/>
      <c r="H15" s="89"/>
      <c r="I15" s="89"/>
      <c r="J15" s="89"/>
      <c r="K15" s="89"/>
      <c r="L15" s="13"/>
      <c r="M15" s="235"/>
      <c r="N15" s="235"/>
      <c r="O15" s="235"/>
      <c r="P15" s="235"/>
      <c r="Q15" s="236"/>
      <c r="R15" s="236"/>
      <c r="S15" s="236"/>
      <c r="T15" s="89"/>
      <c r="U15" s="89"/>
      <c r="V15" s="234" t="s">
        <v>197</v>
      </c>
      <c r="W15" s="34"/>
      <c r="X15" s="16">
        <v>0</v>
      </c>
      <c r="Y15" s="89"/>
    </row>
    <row r="16" spans="1:26" s="17" customFormat="1" ht="20.100000000000001" customHeight="1" x14ac:dyDescent="0.2">
      <c r="A16" s="231"/>
      <c r="B16" s="13" t="s">
        <v>198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89"/>
      <c r="N16" s="237"/>
      <c r="O16" s="13"/>
      <c r="P16" s="13"/>
      <c r="Q16" s="238"/>
      <c r="R16" s="238"/>
      <c r="S16" s="238"/>
      <c r="T16" s="239"/>
      <c r="U16" s="239"/>
      <c r="V16" s="234" t="s">
        <v>199</v>
      </c>
      <c r="W16" s="34"/>
      <c r="X16" s="16">
        <v>0</v>
      </c>
      <c r="Y16" s="89"/>
    </row>
    <row r="17" spans="1:26" s="17" customFormat="1" ht="20.100000000000001" customHeight="1" x14ac:dyDescent="0.2">
      <c r="A17" s="231"/>
      <c r="B17" s="13" t="s">
        <v>200</v>
      </c>
      <c r="C17" s="13"/>
      <c r="D17" s="13"/>
      <c r="E17" s="13"/>
      <c r="F17" s="13"/>
      <c r="G17" s="89"/>
      <c r="H17" s="89"/>
      <c r="I17" s="89"/>
      <c r="J17" s="89"/>
      <c r="K17" s="89"/>
      <c r="L17" s="13"/>
      <c r="M17" s="189"/>
      <c r="N17" s="189"/>
      <c r="O17" s="189"/>
      <c r="P17" s="189"/>
      <c r="Q17" s="238"/>
      <c r="R17" s="238"/>
      <c r="S17" s="238"/>
      <c r="T17" s="239"/>
      <c r="U17" s="239"/>
      <c r="V17" s="234" t="s">
        <v>201</v>
      </c>
      <c r="W17" s="34"/>
      <c r="X17" s="16">
        <v>0</v>
      </c>
      <c r="Y17" s="89"/>
    </row>
    <row r="18" spans="1:26" s="17" customFormat="1" ht="20.100000000000001" customHeight="1" x14ac:dyDescent="0.2">
      <c r="A18" s="231"/>
      <c r="B18" s="13" t="s">
        <v>202</v>
      </c>
      <c r="C18" s="13"/>
      <c r="D18" s="13"/>
      <c r="E18" s="13"/>
      <c r="F18" s="13"/>
      <c r="G18" s="89"/>
      <c r="H18" s="89"/>
      <c r="I18" s="89"/>
      <c r="J18" s="89"/>
      <c r="K18" s="89"/>
      <c r="L18" s="13"/>
      <c r="M18" s="13"/>
      <c r="N18" s="13"/>
      <c r="O18" s="13"/>
      <c r="P18" s="13"/>
      <c r="Q18" s="238"/>
      <c r="R18" s="238"/>
      <c r="S18" s="238"/>
      <c r="T18" s="239"/>
      <c r="U18" s="239"/>
      <c r="V18" s="234" t="s">
        <v>203</v>
      </c>
      <c r="W18" s="34"/>
      <c r="X18" s="16">
        <v>0</v>
      </c>
      <c r="Y18" s="89"/>
    </row>
    <row r="19" spans="1:26" s="17" customFormat="1" ht="20.100000000000001" customHeight="1" x14ac:dyDescent="0.2">
      <c r="A19" s="231"/>
      <c r="B19" s="13" t="s">
        <v>204</v>
      </c>
      <c r="C19" s="13"/>
      <c r="D19" s="13"/>
      <c r="E19" s="13"/>
      <c r="F19" s="13"/>
      <c r="G19" s="89"/>
      <c r="H19" s="89"/>
      <c r="I19" s="89"/>
      <c r="J19" s="89"/>
      <c r="K19" s="89"/>
      <c r="L19" s="13"/>
      <c r="M19" s="235"/>
      <c r="N19" s="235"/>
      <c r="O19" s="235"/>
      <c r="P19" s="235"/>
      <c r="Q19" s="238"/>
      <c r="R19" s="238"/>
      <c r="S19" s="238"/>
      <c r="T19" s="239"/>
      <c r="U19" s="239"/>
      <c r="V19" s="234" t="s">
        <v>205</v>
      </c>
      <c r="W19" s="34"/>
      <c r="X19" s="16">
        <v>0</v>
      </c>
      <c r="Y19" s="89"/>
    </row>
    <row r="20" spans="1:26" s="17" customFormat="1" ht="20.100000000000001" customHeight="1" x14ac:dyDescent="0.2">
      <c r="A20" s="231"/>
      <c r="B20" s="13" t="s">
        <v>206</v>
      </c>
      <c r="C20" s="13"/>
      <c r="D20" s="13"/>
      <c r="E20" s="13"/>
      <c r="F20" s="13"/>
      <c r="G20" s="89"/>
      <c r="H20" s="89"/>
      <c r="I20" s="89"/>
      <c r="J20" s="89"/>
      <c r="K20" s="89"/>
      <c r="L20" s="13"/>
      <c r="M20" s="13"/>
      <c r="N20" s="13"/>
      <c r="O20" s="13"/>
      <c r="P20" s="13"/>
      <c r="Q20" s="238"/>
      <c r="R20" s="238"/>
      <c r="S20" s="238"/>
      <c r="T20" s="239"/>
      <c r="U20" s="239"/>
      <c r="V20" s="234" t="s">
        <v>207</v>
      </c>
      <c r="W20" s="34"/>
      <c r="X20" s="16">
        <v>0</v>
      </c>
      <c r="Y20" s="89"/>
    </row>
    <row r="21" spans="1:26" s="17" customFormat="1" ht="20.100000000000001" customHeight="1" x14ac:dyDescent="0.2">
      <c r="A21" s="231"/>
      <c r="B21" s="13" t="s">
        <v>208</v>
      </c>
      <c r="C21" s="13"/>
      <c r="D21" s="13"/>
      <c r="E21" s="13"/>
      <c r="F21" s="13"/>
      <c r="G21" s="89"/>
      <c r="H21" s="89"/>
      <c r="I21" s="89"/>
      <c r="J21" s="89"/>
      <c r="K21" s="89"/>
      <c r="L21" s="13"/>
      <c r="M21" s="189"/>
      <c r="N21" s="237"/>
      <c r="O21" s="189"/>
      <c r="P21" s="189"/>
      <c r="Q21" s="238"/>
      <c r="R21" s="238"/>
      <c r="S21" s="238"/>
      <c r="T21" s="239"/>
      <c r="U21" s="239"/>
      <c r="V21" s="234" t="s">
        <v>209</v>
      </c>
      <c r="W21" s="34"/>
      <c r="X21" s="16">
        <v>0</v>
      </c>
      <c r="Y21" s="89"/>
    </row>
    <row r="22" spans="1:26" s="17" customFormat="1" ht="8.1" customHeight="1" x14ac:dyDescent="0.2">
      <c r="A22" s="231"/>
      <c r="B22" s="13"/>
      <c r="C22" s="13"/>
      <c r="D22" s="13"/>
      <c r="E22" s="13"/>
      <c r="F22" s="13"/>
      <c r="G22" s="89"/>
      <c r="H22" s="89"/>
      <c r="I22" s="89"/>
      <c r="J22" s="89"/>
      <c r="K22" s="89"/>
      <c r="L22" s="13"/>
      <c r="M22" s="189"/>
      <c r="N22" s="237"/>
      <c r="O22" s="189"/>
      <c r="P22" s="189"/>
      <c r="Q22" s="238"/>
      <c r="R22" s="238"/>
      <c r="S22" s="238"/>
      <c r="T22" s="239"/>
      <c r="U22" s="239"/>
      <c r="V22" s="240"/>
      <c r="W22" s="18"/>
      <c r="X22" s="19"/>
      <c r="Y22" s="89"/>
    </row>
    <row r="23" spans="1:26" ht="20.100000000000001" customHeight="1" x14ac:dyDescent="0.2">
      <c r="A23" s="231"/>
      <c r="B23" s="13" t="s">
        <v>210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2"/>
      <c r="V23" s="243" t="s">
        <v>211</v>
      </c>
      <c r="W23" s="39">
        <f>SUM(W7:W21)</f>
        <v>0</v>
      </c>
      <c r="X23" s="20">
        <v>0</v>
      </c>
      <c r="Y23" s="13"/>
      <c r="Z23" s="3"/>
    </row>
    <row r="24" spans="1:26" ht="9.75" customHeight="1" x14ac:dyDescent="0.3">
      <c r="A24" s="23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2"/>
      <c r="V24" s="244"/>
      <c r="W24" s="245" t="s">
        <v>212</v>
      </c>
      <c r="X24" s="246"/>
      <c r="Y24" s="13"/>
      <c r="Z24" s="3"/>
    </row>
    <row r="25" spans="1:26" ht="8.1" customHeight="1" x14ac:dyDescent="0.2">
      <c r="A25" s="231"/>
      <c r="B25" s="247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248"/>
      <c r="W25" s="21"/>
      <c r="X25" s="249"/>
      <c r="Y25" s="13"/>
      <c r="Z25" s="3"/>
    </row>
    <row r="26" spans="1:26" ht="20.100000000000001" customHeight="1" x14ac:dyDescent="0.2">
      <c r="A26" s="12"/>
      <c r="B26" s="13" t="s">
        <v>213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66" t="s">
        <v>214</v>
      </c>
      <c r="W26" s="37">
        <f>'Worksheet B'!R13</f>
        <v>0</v>
      </c>
      <c r="X26" s="38"/>
      <c r="Y26" s="13"/>
      <c r="Z26" s="3"/>
    </row>
    <row r="27" spans="1:26" ht="9.75" customHeight="1" x14ac:dyDescent="0.3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69"/>
      <c r="W27" s="245" t="s">
        <v>215</v>
      </c>
      <c r="X27" s="250"/>
      <c r="Y27" s="13"/>
      <c r="Z27" s="3"/>
    </row>
    <row r="28" spans="1:26" ht="8.1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70"/>
      <c r="Y28" s="13"/>
      <c r="Z28" s="3"/>
    </row>
    <row r="29" spans="1:26" ht="21.6" customHeight="1" x14ac:dyDescent="0.2">
      <c r="A29" s="12"/>
      <c r="B29" s="13" t="s">
        <v>216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166" t="s">
        <v>217</v>
      </c>
      <c r="W29" s="35">
        <f>IFERROR(W23/W26,0)</f>
        <v>0</v>
      </c>
      <c r="X29" s="36"/>
      <c r="Y29" s="13"/>
      <c r="Z29" s="3"/>
    </row>
    <row r="30" spans="1:26" ht="9.75" customHeight="1" x14ac:dyDescent="0.3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169"/>
      <c r="W30" s="245" t="s">
        <v>218</v>
      </c>
      <c r="X30" s="251"/>
      <c r="Y30" s="13"/>
      <c r="Z30" s="3"/>
    </row>
    <row r="31" spans="1:26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</sheetData>
  <sheetProtection algorithmName="SHA-512" hashValue="wYUusYUl7SlzIerQf+++QDPWVzjPHLDuBRYrANYXeN1zgxOAEAhN5iAMTwmi4ubti4Xs0ILq1/ps6p5nhSaRBg==" saltValue="oltFuOafBtc1S169UlukJw==" spinCount="100000" sheet="1" objects="1" scenarios="1"/>
  <customSheetViews>
    <customSheetView guid="{41C0AEDD-ABB8-4C1D-A05F-89B13B51ED06}">
      <selection activeCell="AI25" sqref="AI25"/>
      <pageMargins left="0" right="0" top="0" bottom="0" header="0" footer="0"/>
      <printOptions horizontalCentered="1"/>
      <pageSetup orientation="portrait" horizontalDpi="300" verticalDpi="300" r:id="rId1"/>
      <headerFooter alignWithMargins="0">
        <oddFooter>&amp;C2020 NF Enhancement Worksheets
Worksheet D - Page &amp;P of &amp;N</oddFooter>
      </headerFooter>
    </customSheetView>
    <customSheetView guid="{7373AB4E-8EAC-46C6-8BED-8404BFA8811B}">
      <pageMargins left="0" right="0" top="0" bottom="0" header="0" footer="0"/>
      <printOptions horizontalCentered="1"/>
      <pageSetup orientation="portrait" horizontalDpi="300" verticalDpi="300"/>
      <headerFooter alignWithMargins="0">
        <oddFooter>&amp;C2014 NF Enhancement Worksheets
Worksheet D - Page &amp;P of &amp;N</oddFooter>
      </headerFooter>
    </customSheetView>
    <customSheetView guid="{1B20964B-81C2-409D-AA87-5E7EA2041992}">
      <pageMargins left="0" right="0" top="0" bottom="0" header="0" footer="0"/>
      <printOptions horizontalCentered="1"/>
      <pageSetup orientation="portrait" horizontalDpi="300" verticalDpi="300"/>
      <headerFooter alignWithMargins="0">
        <oddFooter>&amp;C2014 NF Enhancement Worksheets
Worksheet D - Page &amp;P of &amp;N</oddFooter>
      </headerFooter>
    </customSheetView>
    <customSheetView guid="{3C0032D5-DA45-2C47-8E3F-3F24A9F2C0DF}">
      <selection activeCell="A2" sqref="A2:Z2"/>
      <pageMargins left="0" right="0" top="0" bottom="0" header="0" footer="0"/>
      <printOptions horizontalCentered="1"/>
      <pageSetup orientation="portrait" horizontalDpi="300" verticalDpi="300"/>
      <headerFooter alignWithMargins="0">
        <oddFooter>&amp;C2014 NF Enhancement Worksheets
Worksheet D - Page &amp;P of &amp;N</oddFooter>
      </headerFooter>
    </customSheetView>
    <customSheetView guid="{4CF7C104-0100-48C6-87FA-9D7DB5BB1A08}" showPageBreaks="1">
      <selection activeCell="AF23" sqref="AF23"/>
      <pageMargins left="0" right="0" top="0" bottom="0" header="0" footer="0"/>
      <printOptions horizontalCentered="1"/>
      <pageSetup orientation="portrait" horizontalDpi="300" verticalDpi="300" r:id="rId2"/>
      <headerFooter alignWithMargins="0">
        <oddFooter>&amp;C2020 NF Enhancement Worksheets
Worksheet D - Page &amp;P of &amp;N</oddFooter>
      </headerFooter>
    </customSheetView>
    <customSheetView guid="{1B4A69D6-9BB0-4E98-A845-509C55125576}" showPageBreaks="1" topLeftCell="A2">
      <selection activeCell="A2" sqref="A2:Z2"/>
      <pageMargins left="0" right="0" top="0" bottom="0" header="0" footer="0"/>
      <printOptions horizontalCentered="1"/>
      <pageSetup orientation="portrait" horizontalDpi="300" verticalDpi="300" r:id="rId3"/>
      <headerFooter alignWithMargins="0">
        <oddFooter>&amp;C2014 NF Enhancement Worksheets
Worksheet D - Page &amp;P of &amp;N</oddFooter>
      </headerFooter>
    </customSheetView>
  </customSheetViews>
  <phoneticPr fontId="0" type="noConversion"/>
  <printOptions horizontalCentered="1"/>
  <pageMargins left="0" right="0" top="0.5" bottom="0.55000000000000004" header="0" footer="0.62"/>
  <pageSetup scale="86" orientation="portrait" horizontalDpi="300" verticalDpi="300" r:id="rId4"/>
  <headerFooter alignWithMargins="0">
    <oddFooter>&amp;C2014 NF Enhancement Worksheets
Worksheet D -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97"/>
  <sheetViews>
    <sheetView zoomScaleNormal="100" workbookViewId="0">
      <selection activeCell="AC14" sqref="AC14:AC15"/>
    </sheetView>
  </sheetViews>
  <sheetFormatPr defaultColWidth="9.42578125" defaultRowHeight="12.75" x14ac:dyDescent="0.2"/>
  <cols>
    <col min="1" max="1" width="1.5703125" style="3" customWidth="1"/>
    <col min="2" max="13" width="4.5703125" style="3" customWidth="1"/>
    <col min="14" max="14" width="5" style="3" customWidth="1"/>
    <col min="15" max="16" width="4.5703125" style="3" customWidth="1"/>
    <col min="17" max="17" width="24.7109375" style="3" customWidth="1"/>
    <col min="18" max="18" width="6.5703125" style="3" customWidth="1"/>
    <col min="19" max="19" width="12.42578125" style="3" customWidth="1"/>
    <col min="20" max="20" width="0.5703125" style="3" customWidth="1"/>
    <col min="21" max="22" width="4.5703125" style="3" customWidth="1"/>
    <col min="23" max="23" width="9.5703125" style="3" customWidth="1"/>
    <col min="24" max="69" width="4.5703125" style="3" customWidth="1"/>
    <col min="70" max="16384" width="9.42578125" style="3"/>
  </cols>
  <sheetData>
    <row r="1" spans="1:19" ht="5.25" customHeight="1" x14ac:dyDescent="0.2"/>
    <row r="2" spans="1:19" ht="53.1" customHeight="1" x14ac:dyDescent="0.2">
      <c r="A2" s="28" t="s">
        <v>78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9.75" customHeight="1" x14ac:dyDescent="0.2"/>
    <row r="4" spans="1:19" ht="30" customHeight="1" x14ac:dyDescent="0.2">
      <c r="B4" s="30" t="s">
        <v>219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</row>
    <row r="5" spans="1:19" ht="9.75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8" customHeight="1" x14ac:dyDescent="0.2">
      <c r="B6" s="66" t="s">
        <v>86</v>
      </c>
      <c r="C6" s="75" t="s">
        <v>220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54"/>
      <c r="R6" s="252" t="s">
        <v>221</v>
      </c>
      <c r="S6" s="216">
        <f>'Worksheet B'!U36</f>
        <v>0</v>
      </c>
    </row>
    <row r="7" spans="1:19" ht="17.25" x14ac:dyDescent="0.3">
      <c r="B7" s="253"/>
      <c r="C7" s="75" t="s">
        <v>222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5"/>
      <c r="R7" s="85" t="s">
        <v>223</v>
      </c>
      <c r="S7" s="86"/>
    </row>
    <row r="8" spans="1:19" ht="6" customHeigh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8" customHeight="1" x14ac:dyDescent="0.2">
      <c r="B9" s="66" t="s">
        <v>98</v>
      </c>
      <c r="C9" s="75" t="s">
        <v>224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54"/>
      <c r="R9" s="252" t="s">
        <v>225</v>
      </c>
      <c r="S9" s="216">
        <f>'Worksheet C'!L68</f>
        <v>0</v>
      </c>
    </row>
    <row r="10" spans="1:19" ht="18" customHeight="1" x14ac:dyDescent="0.3">
      <c r="B10" s="253"/>
      <c r="C10" s="75" t="s">
        <v>226</v>
      </c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5"/>
      <c r="R10" s="85" t="s">
        <v>227</v>
      </c>
      <c r="S10" s="86"/>
    </row>
    <row r="11" spans="1:19" ht="6.6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18" customHeight="1" x14ac:dyDescent="0.2">
      <c r="B12" s="66" t="s">
        <v>109</v>
      </c>
      <c r="C12" s="75" t="s">
        <v>228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54"/>
      <c r="R12" s="252" t="s">
        <v>229</v>
      </c>
      <c r="S12" s="256">
        <f>S6-S9</f>
        <v>0</v>
      </c>
    </row>
    <row r="13" spans="1:19" ht="18" customHeight="1" x14ac:dyDescent="0.2">
      <c r="B13" s="66"/>
      <c r="C13" s="75" t="s">
        <v>230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54"/>
      <c r="R13" s="257"/>
      <c r="S13" s="258"/>
    </row>
    <row r="14" spans="1:19" ht="18" customHeight="1" x14ac:dyDescent="0.2">
      <c r="B14" s="253"/>
      <c r="C14" s="75" t="s">
        <v>231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5"/>
      <c r="R14" s="259"/>
      <c r="S14" s="260"/>
    </row>
    <row r="15" spans="1:19" ht="18" customHeight="1" x14ac:dyDescent="0.2">
      <c r="B15" s="45"/>
      <c r="C15" s="75" t="s">
        <v>232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13"/>
      <c r="R15" s="261"/>
      <c r="S15" s="262"/>
    </row>
    <row r="16" spans="1:19" ht="3.6" customHeight="1" x14ac:dyDescent="0.2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2:19" ht="18" customHeight="1" x14ac:dyDescent="0.2">
      <c r="B17" s="66" t="s">
        <v>113</v>
      </c>
      <c r="C17" s="75" t="s">
        <v>233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263"/>
      <c r="R17" s="252" t="s">
        <v>234</v>
      </c>
      <c r="S17" s="256">
        <f>MAX(S12,0)</f>
        <v>0</v>
      </c>
    </row>
    <row r="18" spans="2:19" ht="18" customHeight="1" x14ac:dyDescent="0.2">
      <c r="B18" s="253"/>
      <c r="C18" s="75" t="s">
        <v>235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264"/>
      <c r="R18" s="259"/>
      <c r="S18" s="260"/>
    </row>
    <row r="19" spans="2:19" ht="6.75" customHeight="1" x14ac:dyDescent="0.2">
      <c r="B19" s="13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13"/>
      <c r="R19" s="13"/>
      <c r="S19" s="13"/>
    </row>
    <row r="20" spans="2:19" ht="15.75" customHeight="1" x14ac:dyDescent="0.2">
      <c r="B20" s="66" t="s">
        <v>117</v>
      </c>
      <c r="C20" s="75" t="s">
        <v>236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13"/>
      <c r="R20" s="252" t="s">
        <v>237</v>
      </c>
      <c r="S20" s="265">
        <f>'Worksheet A'!K65</f>
        <v>0</v>
      </c>
    </row>
    <row r="21" spans="2:19" ht="9.75" customHeight="1" x14ac:dyDescent="0.3">
      <c r="B21" s="253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134"/>
      <c r="R21" s="85" t="s">
        <v>238</v>
      </c>
      <c r="S21" s="170"/>
    </row>
    <row r="22" spans="2:19" ht="6.75" customHeight="1" x14ac:dyDescent="0.2">
      <c r="B22" s="4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13"/>
      <c r="R22" s="13"/>
      <c r="S22" s="13"/>
    </row>
    <row r="23" spans="2:19" ht="20.100000000000001" customHeight="1" x14ac:dyDescent="0.2">
      <c r="B23" s="4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54"/>
      <c r="R23" s="266" t="s">
        <v>239</v>
      </c>
      <c r="S23" s="267">
        <v>0.4</v>
      </c>
    </row>
    <row r="24" spans="2:19" ht="6.75" customHeight="1" x14ac:dyDescent="0.2">
      <c r="B24" s="13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13"/>
      <c r="R24" s="13"/>
      <c r="S24" s="13"/>
    </row>
    <row r="25" spans="2:19" ht="15.75" customHeight="1" x14ac:dyDescent="0.2">
      <c r="B25" s="66" t="s">
        <v>121</v>
      </c>
      <c r="C25" s="75" t="s">
        <v>240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13"/>
      <c r="R25" s="252" t="s">
        <v>241</v>
      </c>
      <c r="S25" s="265">
        <f>S17*S23</f>
        <v>0</v>
      </c>
    </row>
    <row r="26" spans="2:19" ht="9.75" customHeight="1" x14ac:dyDescent="0.3">
      <c r="B26" s="253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134"/>
      <c r="R26" s="85" t="s">
        <v>242</v>
      </c>
      <c r="S26" s="86"/>
    </row>
    <row r="27" spans="2:19" ht="6.75" customHeight="1" x14ac:dyDescent="0.2">
      <c r="B27" s="13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13"/>
      <c r="R27" s="13"/>
      <c r="S27" s="13"/>
    </row>
    <row r="28" spans="2:19" ht="15.75" customHeight="1" x14ac:dyDescent="0.2">
      <c r="B28" s="66" t="s">
        <v>125</v>
      </c>
      <c r="C28" s="75" t="s">
        <v>243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13"/>
      <c r="R28" s="252" t="s">
        <v>244</v>
      </c>
      <c r="S28" s="265">
        <f>S20+S25</f>
        <v>0</v>
      </c>
    </row>
    <row r="29" spans="2:19" ht="12.6" customHeight="1" x14ac:dyDescent="0.3">
      <c r="B29" s="253"/>
      <c r="C29" s="75" t="s">
        <v>245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134"/>
      <c r="R29" s="85" t="s">
        <v>246</v>
      </c>
      <c r="S29" s="86"/>
    </row>
    <row r="30" spans="2:19" ht="6.75" customHeight="1" x14ac:dyDescent="0.2">
      <c r="B30" s="13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13"/>
      <c r="R30" s="13"/>
      <c r="S30" s="13"/>
    </row>
    <row r="31" spans="2:19" ht="18" customHeight="1" x14ac:dyDescent="0.2">
      <c r="B31" s="13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13"/>
      <c r="R31" s="266" t="s">
        <v>247</v>
      </c>
      <c r="S31" s="268">
        <v>0.85</v>
      </c>
    </row>
    <row r="32" spans="2:19" ht="6.75" customHeight="1" x14ac:dyDescent="0.2">
      <c r="B32" s="13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13"/>
      <c r="R32" s="13"/>
      <c r="S32" s="13"/>
    </row>
    <row r="33" spans="2:23" ht="14.1" customHeight="1" x14ac:dyDescent="0.2">
      <c r="B33" s="66" t="s">
        <v>129</v>
      </c>
      <c r="C33" s="75" t="s">
        <v>248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3"/>
      <c r="R33" s="269" t="s">
        <v>249</v>
      </c>
      <c r="S33" s="270">
        <f>S28*S31</f>
        <v>0</v>
      </c>
    </row>
    <row r="34" spans="2:23" ht="14.1" customHeight="1" x14ac:dyDescent="0.2">
      <c r="B34" s="66"/>
      <c r="C34" s="75" t="s">
        <v>250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3"/>
      <c r="R34" s="12"/>
      <c r="S34" s="271"/>
    </row>
    <row r="35" spans="2:23" ht="11.45" customHeight="1" x14ac:dyDescent="0.3">
      <c r="B35" s="253"/>
      <c r="C35" s="75" t="s">
        <v>251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34"/>
      <c r="R35" s="85" t="s">
        <v>252</v>
      </c>
      <c r="S35" s="86"/>
    </row>
    <row r="36" spans="2:23" ht="6.75" customHeight="1" x14ac:dyDescent="0.3">
      <c r="B36" s="4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3"/>
      <c r="R36" s="272"/>
      <c r="S36" s="65"/>
    </row>
    <row r="37" spans="2:23" ht="15.75" customHeight="1" x14ac:dyDescent="0.2">
      <c r="B37" s="66" t="s">
        <v>133</v>
      </c>
      <c r="C37" s="75" t="s">
        <v>253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3"/>
      <c r="R37" s="252" t="s">
        <v>254</v>
      </c>
      <c r="S37" s="265">
        <f>VALUE('Worksheet D'!W29)</f>
        <v>0</v>
      </c>
      <c r="W37" s="23"/>
    </row>
    <row r="38" spans="2:23" ht="9.75" customHeight="1" x14ac:dyDescent="0.3">
      <c r="B38" s="253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255"/>
      <c r="R38" s="85" t="s">
        <v>255</v>
      </c>
      <c r="S38" s="86"/>
    </row>
    <row r="39" spans="2:23" ht="6.75" customHeight="1" x14ac:dyDescent="0.2">
      <c r="B39" s="13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3"/>
      <c r="R39" s="13"/>
      <c r="S39" s="13"/>
    </row>
    <row r="40" spans="2:23" ht="15.75" customHeight="1" x14ac:dyDescent="0.2">
      <c r="B40" s="66" t="s">
        <v>256</v>
      </c>
      <c r="C40" s="75" t="s">
        <v>257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3"/>
      <c r="R40" s="252" t="s">
        <v>258</v>
      </c>
      <c r="S40" s="265">
        <f>S37-S33</f>
        <v>0</v>
      </c>
      <c r="W40" s="24"/>
    </row>
    <row r="41" spans="2:23" ht="12.6" customHeight="1" x14ac:dyDescent="0.3">
      <c r="B41" s="253"/>
      <c r="C41" s="75" t="s">
        <v>259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134"/>
      <c r="R41" s="85" t="s">
        <v>260</v>
      </c>
      <c r="S41" s="86"/>
    </row>
    <row r="42" spans="2:23" ht="6.75" customHeight="1" x14ac:dyDescent="0.2">
      <c r="B42" s="13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3"/>
      <c r="R42" s="13"/>
      <c r="S42" s="13"/>
    </row>
    <row r="43" spans="2:23" ht="14.1" customHeight="1" x14ac:dyDescent="0.2">
      <c r="B43" s="66" t="s">
        <v>261</v>
      </c>
      <c r="C43" s="75" t="s">
        <v>262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54"/>
      <c r="R43" s="273" t="s">
        <v>263</v>
      </c>
      <c r="S43" s="274">
        <f>IF(S40&lt;=0,1,2)</f>
        <v>1</v>
      </c>
    </row>
    <row r="44" spans="2:23" ht="14.1" customHeight="1" x14ac:dyDescent="0.2">
      <c r="B44" s="66"/>
      <c r="C44" s="75" t="s">
        <v>264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54"/>
      <c r="R44" s="275"/>
      <c r="S44" s="242"/>
    </row>
    <row r="45" spans="2:23" ht="14.1" customHeight="1" x14ac:dyDescent="0.2">
      <c r="B45" s="66"/>
      <c r="C45" s="75" t="s">
        <v>265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54"/>
      <c r="R45" s="275"/>
      <c r="S45" s="242"/>
    </row>
    <row r="46" spans="2:23" ht="15" customHeight="1" x14ac:dyDescent="0.2">
      <c r="B46" s="253"/>
      <c r="C46" s="75" t="s">
        <v>266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255"/>
      <c r="R46" s="276"/>
      <c r="S46" s="277"/>
    </row>
    <row r="47" spans="2:23" ht="6.75" customHeight="1" x14ac:dyDescent="0.2">
      <c r="B47" s="13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13"/>
      <c r="R47" s="13"/>
      <c r="S47" s="13"/>
    </row>
    <row r="48" spans="2:23" ht="15.75" customHeight="1" x14ac:dyDescent="0.2">
      <c r="B48" s="66" t="s">
        <v>267</v>
      </c>
      <c r="C48" s="75" t="s">
        <v>268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54"/>
      <c r="R48" s="252" t="s">
        <v>269</v>
      </c>
      <c r="S48" s="216">
        <f>S40/S23</f>
        <v>0</v>
      </c>
    </row>
    <row r="49" spans="2:19" ht="13.5" customHeight="1" x14ac:dyDescent="0.3">
      <c r="B49" s="253"/>
      <c r="C49" s="75" t="s">
        <v>270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255"/>
      <c r="R49" s="85" t="s">
        <v>271</v>
      </c>
      <c r="S49" s="170"/>
    </row>
    <row r="50" spans="2:19" ht="6.75" customHeight="1" x14ac:dyDescent="0.2">
      <c r="B50" s="13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13"/>
      <c r="R50" s="13"/>
      <c r="S50" s="13"/>
    </row>
    <row r="51" spans="2:19" ht="14.1" customHeight="1" x14ac:dyDescent="0.2">
      <c r="B51" s="66" t="s">
        <v>272</v>
      </c>
      <c r="C51" s="75" t="s">
        <v>273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54"/>
      <c r="R51" s="252" t="s">
        <v>274</v>
      </c>
      <c r="S51" s="202">
        <f>IF((S43=1),S6,(S6+S48))</f>
        <v>0</v>
      </c>
    </row>
    <row r="52" spans="2:19" ht="14.1" customHeight="1" x14ac:dyDescent="0.2">
      <c r="B52" s="66"/>
      <c r="C52" s="75" t="s">
        <v>275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54"/>
      <c r="R52" s="12"/>
      <c r="S52" s="278"/>
    </row>
    <row r="53" spans="2:19" ht="14.1" customHeight="1" x14ac:dyDescent="0.2">
      <c r="B53" s="253"/>
      <c r="C53" s="75" t="s">
        <v>276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255"/>
      <c r="R53" s="90"/>
      <c r="S53" s="204"/>
    </row>
    <row r="54" spans="2:19" ht="6.75" customHeight="1" x14ac:dyDescent="0.2">
      <c r="B54" s="13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13"/>
      <c r="R54" s="13"/>
      <c r="S54" s="13"/>
    </row>
    <row r="55" spans="2:19" ht="14.1" customHeight="1" x14ac:dyDescent="0.2">
      <c r="B55" s="66" t="s">
        <v>277</v>
      </c>
      <c r="C55" s="75" t="s">
        <v>278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54"/>
      <c r="R55" s="252" t="s">
        <v>279</v>
      </c>
      <c r="S55" s="202">
        <f>S51-S9</f>
        <v>0</v>
      </c>
    </row>
    <row r="56" spans="2:19" ht="14.1" customHeight="1" x14ac:dyDescent="0.2">
      <c r="B56" s="66"/>
      <c r="C56" s="75" t="s">
        <v>280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54"/>
      <c r="R56" s="12"/>
      <c r="S56" s="278"/>
    </row>
    <row r="57" spans="2:19" ht="14.1" customHeight="1" x14ac:dyDescent="0.3">
      <c r="B57" s="253"/>
      <c r="C57" s="75" t="s">
        <v>281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55"/>
      <c r="R57" s="85" t="s">
        <v>282</v>
      </c>
      <c r="S57" s="279"/>
    </row>
    <row r="58" spans="2:19" ht="14.25" customHeight="1" x14ac:dyDescent="0.2"/>
    <row r="59" spans="2:19" ht="14.25" customHeight="1" x14ac:dyDescent="0.2"/>
    <row r="60" spans="2:19" ht="14.25" customHeight="1" x14ac:dyDescent="0.2"/>
    <row r="61" spans="2:19" ht="14.25" customHeight="1" x14ac:dyDescent="0.2"/>
    <row r="62" spans="2:19" ht="14.25" customHeight="1" x14ac:dyDescent="0.2"/>
    <row r="63" spans="2:19" ht="14.25" customHeight="1" x14ac:dyDescent="0.2"/>
    <row r="64" spans="2:19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</sheetData>
  <sheetProtection algorithmName="SHA-512" hashValue="M9ZTNGDcOlywlJtgDRLl748jxdqNgfjgbaxTOBkdUU/XTCeBA13NfYbILm8sXHuHAsS7rkOYnxRoXg7op9h35w==" saltValue="LcMAFyW6cZw4lLc75zNfOg==" spinCount="100000" sheet="1" objects="1" scenarios="1"/>
  <customSheetViews>
    <customSheetView guid="{41C0AEDD-ABB8-4C1D-A05F-89B13B51ED06}">
      <selection activeCell="AD44" sqref="AD44"/>
      <pageMargins left="0" right="0" top="0" bottom="0" header="0" footer="0"/>
      <pageSetup scale="85" orientation="portrait" r:id="rId1"/>
      <headerFooter alignWithMargins="0">
        <oddFooter>&amp;C2020 NF Enhancement Worksheets
Worksheet E - Page &amp;P of &amp;N</oddFooter>
      </headerFooter>
    </customSheetView>
    <customSheetView guid="{7373AB4E-8EAC-46C6-8BED-8404BFA8811B}">
      <pageMargins left="0" right="0" top="0" bottom="0" header="0" footer="0"/>
      <pageSetup orientation="portrait"/>
      <headerFooter alignWithMargins="0">
        <oddFooter>&amp;C2014 NF Enhancement Worksheets
Worksheet E - Page &amp;P of &amp;N</oddFooter>
      </headerFooter>
    </customSheetView>
    <customSheetView guid="{1B20964B-81C2-409D-AA87-5E7EA2041992}">
      <pageMargins left="0" right="0" top="0" bottom="0" header="0" footer="0"/>
      <pageSetup orientation="portrait"/>
      <headerFooter alignWithMargins="0">
        <oddFooter>&amp;C2014 NF Enhancement Worksheets
Worksheet E - Page &amp;P of &amp;N</oddFooter>
      </headerFooter>
    </customSheetView>
    <customSheetView guid="{3C0032D5-DA45-2C47-8E3F-3F24A9F2C0DF}">
      <selection activeCell="B2" sqref="B2:T2"/>
      <pageMargins left="0" right="0" top="0" bottom="0" header="0" footer="0"/>
      <pageSetup orientation="portrait"/>
      <headerFooter alignWithMargins="0">
        <oddFooter>&amp;C2014 NF Enhancement Worksheets
Worksheet E - Page &amp;P of &amp;N</oddFooter>
      </headerFooter>
    </customSheetView>
    <customSheetView guid="{4CF7C104-0100-48C6-87FA-9D7DB5BB1A08}" showPageBreaks="1">
      <selection activeCell="AA55" sqref="AA55"/>
      <pageMargins left="0" right="0" top="0" bottom="0" header="0" footer="0"/>
      <pageSetup scale="85" orientation="portrait" r:id="rId2"/>
      <headerFooter alignWithMargins="0">
        <oddFooter>&amp;C2020 NF Enhancement Worksheets
Worksheet E - Page &amp;P of &amp;N</oddFooter>
      </headerFooter>
    </customSheetView>
    <customSheetView guid="{1B4A69D6-9BB0-4E98-A845-509C55125576}" showPageBreaks="1">
      <selection activeCell="B2" sqref="B2:T2"/>
      <pageMargins left="0" right="0" top="0" bottom="0" header="0" footer="0"/>
      <pageSetup orientation="portrait" r:id="rId3"/>
      <headerFooter alignWithMargins="0">
        <oddFooter>&amp;C2014 NF Enhancement Worksheets
Worksheet E - Page &amp;P of &amp;N</oddFooter>
      </headerFooter>
    </customSheetView>
  </customSheetViews>
  <phoneticPr fontId="0" type="noConversion"/>
  <pageMargins left="0.5" right="0.5" top="0.5" bottom="0.48" header="0" footer="0.5"/>
  <pageSetup scale="85" orientation="portrait" r:id="rId4"/>
  <headerFooter alignWithMargins="0">
    <oddFooter>&amp;C2014 NF Enhancement Worksheets
Worksheet E - Page &amp;P of &amp;N</oddFooter>
  </headerFooter>
  <ignoredErrors>
    <ignoredError sqref="S57 R56 R7:R8 S21:S22 R36 R44:R47 S10:S11 R19 S7:S8 R13:R14 S35:S36 R18 S19 R11 R16 R22 R24 R27 R30 R32 R34 S16 R39 R42 R50 R52:R54 S38:S39 S24 S26:S27 S29:S32 S41:S42 S47 S49:S50 S5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G9:H13"/>
  <sheetViews>
    <sheetView workbookViewId="0">
      <selection activeCell="L17" sqref="L17"/>
    </sheetView>
  </sheetViews>
  <sheetFormatPr defaultRowHeight="12.75" x14ac:dyDescent="0.2"/>
  <cols>
    <col min="7" max="7" width="11.5703125" customWidth="1"/>
  </cols>
  <sheetData>
    <row r="9" spans="7:8" x14ac:dyDescent="0.2">
      <c r="H9" s="2"/>
    </row>
    <row r="13" spans="7:8" x14ac:dyDescent="0.2">
      <c r="G13" s="1"/>
    </row>
  </sheetData>
  <customSheetViews>
    <customSheetView guid="{41C0AEDD-ABB8-4C1D-A05F-89B13B51ED06}" state="hidden">
      <selection activeCell="L17" sqref="L17"/>
      <pageMargins left="0" right="0" top="0" bottom="0" header="0" footer="0"/>
    </customSheetView>
    <customSheetView guid="{4CF7C104-0100-48C6-87FA-9D7DB5BB1A08}" state="hidden">
      <selection activeCell="L17" sqref="L17"/>
      <pageMargins left="0" right="0" top="0" bottom="0" header="0" footer="0"/>
    </customSheetView>
    <customSheetView guid="{1B4A69D6-9BB0-4E98-A845-509C55125576}" state="hidden">
      <selection activeCell="L17" sqref="L17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C78243BA6FC4C894F839143E0A231" ma:contentTypeVersion="19" ma:contentTypeDescription="Create a new document." ma:contentTypeScope="" ma:versionID="23b6f7dd40715deeb3ecb05ba16657ae">
  <xsd:schema xmlns:xsd="http://www.w3.org/2001/XMLSchema" xmlns:xs="http://www.w3.org/2001/XMLSchema" xmlns:p="http://schemas.microsoft.com/office/2006/metadata/properties" xmlns:ns2="92d3b7a5-8da5-4615-950f-0681d7046a28" xmlns:ns3="581b420f-247a-4300-a8cf-9c7ff48675e0" targetNamespace="http://schemas.microsoft.com/office/2006/metadata/properties" ma:root="true" ma:fieldsID="23a371ec0c557aaa7ff263581d346c76" ns2:_="" ns3:_="">
    <xsd:import namespace="92d3b7a5-8da5-4615-950f-0681d7046a28"/>
    <xsd:import namespace="581b420f-247a-4300-a8cf-9c7ff4867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Year" minOccurs="0"/>
                <xsd:element ref="ns3:Document_x0020_Type"/>
                <xsd:element ref="ns3:Program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b420f-247a-4300-a8cf-9c7ff4867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9" nillable="true" ma:displayName="Year" ma:format="Dropdown" ma:indexed="true" ma:internalName="Year" ma:readOnly="false">
      <xsd:simpleType>
        <xsd:restriction base="dms:Choice"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</xsd:restriction>
      </xsd:simpleType>
    </xsd:element>
    <xsd:element name="Document_x0020_Type" ma:index="10" ma:displayName="Document Type" ma:format="Dropdown" ma:indexed="true" ma:internalName="Document_x0020_Type" ma:readOnly="false">
      <xsd:simpleType>
        <xsd:restriction base="dms:Choice">
          <xsd:enumeration value="Awarded"/>
          <xsd:enumeration value="Limitation Lists"/>
          <xsd:enumeration value="Notices"/>
          <xsd:enumeration value="Training Presentation"/>
          <xsd:enumeration value="Updates"/>
          <xsd:enumeration value="Worksheets and Instructions"/>
        </xsd:restriction>
      </xsd:simpleType>
    </xsd:element>
    <xsd:element name="Program" ma:index="11" nillable="true" ma:displayName="Program(s)" ma:description="Select program(s) if applicable." ma:internalName="Progr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ASS"/>
                    <xsd:enumeration value="DAHS"/>
                    <xsd:enumeration value="DBMD"/>
                    <xsd:enumeration value="HCS"/>
                    <xsd:enumeration value="ICF-IID"/>
                    <xsd:enumeration value="NF"/>
                    <xsd:enumeration value="PHC"/>
                    <xsd:enumeration value="RC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18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581b420f-247a-4300-a8cf-9c7ff48675e0">2024</Year>
    <_dlc_DocId xmlns="92d3b7a5-8da5-4615-950f-0681d7046a28">Y2PHC7Y2YW5Y-2117410361-497</_dlc_DocId>
    <Document_x0020_Type xmlns="581b420f-247a-4300-a8cf-9c7ff48675e0">Worksheets and Instructions</Document_x0020_Type>
    <_dlc_DocIdUrl xmlns="92d3b7a5-8da5-4615-950f-0681d7046a28">
      <Url>https://txhhs.sharepoint.com/sites/pf/ltss/_layouts/15/DocIdRedir.aspx?ID=Y2PHC7Y2YW5Y-2117410361-497</Url>
      <Description>Y2PHC7Y2YW5Y-2117410361-497</Description>
    </_dlc_DocIdUrl>
    <Program xmlns="581b420f-247a-4300-a8cf-9c7ff48675e0">
      <Value>NF</Value>
    </Program>
    <SharedWithUsers xmlns="92d3b7a5-8da5-4615-950f-0681d7046a28">
      <UserInfo>
        <DisplayName>Provider Finance Visitors</DisplayName>
        <AccountId>5</AccountId>
        <AccountType/>
      </UserInfo>
      <UserInfo>
        <DisplayName>FS_Rate Analysis Members</DisplayName>
        <AccountId>4457</AccountId>
        <AccountType/>
      </UserInfo>
      <UserInfo>
        <DisplayName>Maldonado,Candida (HHSC)</DisplayName>
        <AccountId>208</AccountId>
        <AccountType/>
      </UserInfo>
      <UserInfo>
        <DisplayName>FS_Rate Analysis Managers</DisplayName>
        <AccountId>4454</AccountId>
        <AccountType/>
      </UserInfo>
      <UserInfo>
        <DisplayName>SharingLinks.d1a5ff23-e85c-4e0c-b175-ff1573255ad3.Flexible.5fe6f237-0e98-43ea-b445-f17a0030b2f1</DisplayName>
        <AccountId>5131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D881BBD-4E75-4E45-9B52-B884DDD4A39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C6956F3-8C12-4FC6-82F3-91EC9CFBE91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1728E70-2E38-4301-A06B-17BC5D4BFB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0106B6-F415-43EF-8CBD-8955225DC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581b420f-247a-4300-a8cf-9c7ff4867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7316D6C-9D76-48A0-B8AC-38798E87209D}">
  <ds:schemaRefs>
    <ds:schemaRef ds:uri="http://schemas.microsoft.com/office/2006/metadata/properties"/>
    <ds:schemaRef ds:uri="http://schemas.microsoft.com/office/infopath/2007/PartnerControls"/>
    <ds:schemaRef ds:uri="581b420f-247a-4300-a8cf-9c7ff48675e0"/>
    <ds:schemaRef ds:uri="92d3b7a5-8da5-4615-950f-0681d7046a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Worksheet A</vt:lpstr>
      <vt:lpstr>Worksheet B</vt:lpstr>
      <vt:lpstr>Worksheet C</vt:lpstr>
      <vt:lpstr>Worksheet D</vt:lpstr>
      <vt:lpstr>Worksheet E</vt:lpstr>
      <vt:lpstr>Sheet1</vt:lpstr>
      <vt:lpstr>'Worksheet A'!Print_Area</vt:lpstr>
      <vt:lpstr>'Worksheet B'!Print_Area</vt:lpstr>
      <vt:lpstr>'Worksheet C'!Print_Area</vt:lpstr>
      <vt:lpstr>'Worksheet D'!Print_Area</vt:lpstr>
      <vt:lpstr>'Worksheet E'!Print_Area</vt:lpstr>
    </vt:vector>
  </TitlesOfParts>
  <Manager/>
  <Company>TDHS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Rate Analysis</dc:creator>
  <cp:keywords/>
  <dc:description/>
  <cp:lastModifiedBy>Dutcher,James (HHSC)</cp:lastModifiedBy>
  <cp:revision/>
  <dcterms:created xsi:type="dcterms:W3CDTF">2000-03-17T22:51:26Z</dcterms:created>
  <dcterms:modified xsi:type="dcterms:W3CDTF">2023-06-28T18:17:00Z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ram">
    <vt:lpwstr>;#NF;#</vt:lpwstr>
  </property>
  <property fmtid="{D5CDD505-2E9C-101B-9397-08002B2CF9AE}" pid="3" name="Document Type">
    <vt:lpwstr>Worksheets and Instructions</vt:lpwstr>
  </property>
  <property fmtid="{D5CDD505-2E9C-101B-9397-08002B2CF9AE}" pid="4" name="Year">
    <vt:lpwstr>2021</vt:lpwstr>
  </property>
  <property fmtid="{D5CDD505-2E9C-101B-9397-08002B2CF9AE}" pid="5" name="_dlc_DocId">
    <vt:lpwstr>Y2PHC7Y2YW5Y-2117410361-265</vt:lpwstr>
  </property>
  <property fmtid="{D5CDD505-2E9C-101B-9397-08002B2CF9AE}" pid="6" name="_dlc_DocIdItemGuid">
    <vt:lpwstr>d1a5ff23-e85c-4e0c-b175-ff1573255ad3</vt:lpwstr>
  </property>
  <property fmtid="{D5CDD505-2E9C-101B-9397-08002B2CF9AE}" pid="7" name="_dlc_DocIdUrl">
    <vt:lpwstr>https://txhhs.sharepoint.com/sites/hhsc/fs/ra/ltss/_layouts/15/DocIdRedir.aspx?ID=Y2PHC7Y2YW5Y-2117410361-265, Y2PHC7Y2YW5Y-2117410361-265</vt:lpwstr>
  </property>
  <property fmtid="{D5CDD505-2E9C-101B-9397-08002B2CF9AE}" pid="8" name="ContentTypeId">
    <vt:lpwstr>0x010100BBCC78243BA6FC4C894F839143E0A231</vt:lpwstr>
  </property>
  <property fmtid="{D5CDD505-2E9C-101B-9397-08002B2CF9AE}" pid="9" name="_ExtendedDescription">
    <vt:lpwstr/>
  </property>
</Properties>
</file>