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8_{77647D11-FBEB-46DF-8E94-BFECDD0D72E5}" xr6:coauthVersionLast="47" xr6:coauthVersionMax="47" xr10:uidLastSave="{00000000-0000-0000-0000-000000000000}"/>
  <bookViews>
    <workbookView xWindow="9930" yWindow="2850" windowWidth="14835" windowHeight="11295" tabRatio="640" xr2:uid="{2A3F7A03-A312-4321-B3DB-6F8BD67804ED}"/>
  </bookViews>
  <sheets>
    <sheet name="Eligible NF &amp; Enroll Status" sheetId="1" r:id="rId1"/>
    <sheet name="IGT Declaration" sheetId="15" state="hidden" r:id="rId2"/>
    <sheet name="June IGT Call" sheetId="16" state="hidden" r:id="rId3"/>
    <sheet name="December IGT Call" sheetId="17" state="hidden" r:id="rId4"/>
    <sheet name="Year 8 (SFY25)" sheetId="12" state="hidden" r:id="rId5"/>
    <sheet name="Ineligible Facilities" sheetId="14" state="hidden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3" hidden="1">'December IGT Call'!$A$3:$D$773</definedName>
    <definedName name="_xlnm._FilterDatabase" localSheetId="0" hidden="1">'Eligible NF &amp; Enroll Status'!$A$5:$AA$1015</definedName>
    <definedName name="_xlnm._FilterDatabase" localSheetId="1" hidden="1">'IGT Declaration'!$A$2:$O$558</definedName>
    <definedName name="_xlnm._FilterDatabase" localSheetId="5" hidden="1">'Ineligible Facilities'!$A$3:$P$3</definedName>
    <definedName name="_xlnm._FilterDatabase" localSheetId="2" hidden="1">'June IGT Call'!$A$3:$D$773</definedName>
    <definedName name="Admin">[1]Funding!$B$14</definedName>
    <definedName name="_xlnm.Criteria" localSheetId="3">#REF!</definedName>
    <definedName name="_xlnm.Criteria" localSheetId="2">#REF!</definedName>
    <definedName name="_xlnm.Criteria" localSheetId="4">#REF!</definedName>
    <definedName name="_xlnm.Criteria">#REF!</definedName>
    <definedName name="D5DropDownList" localSheetId="3">#REF!</definedName>
    <definedName name="D5DropDownList" localSheetId="2">#REF!</definedName>
    <definedName name="D5DropDownList">#REF!</definedName>
    <definedName name="_xlnm.Database" localSheetId="3">#REF!</definedName>
    <definedName name="_xlnm.Database" localSheetId="2">#REF!</definedName>
    <definedName name="_xlnm.Database" localSheetId="4">#REF!</definedName>
    <definedName name="_xlnm.Database">#REF!</definedName>
    <definedName name="FMAP">[1]Funding!$B$13</definedName>
    <definedName name="FY2018_ALL_Targets" localSheetId="3">#REF!</definedName>
    <definedName name="FY2018_ALL_Targets" localSheetId="2">#REF!</definedName>
    <definedName name="FY2018_ALL_Targets" localSheetId="4">#REF!</definedName>
    <definedName name="MCOpaymentsList">'[2]Data Dictionary'!$L$42:$L$47</definedName>
    <definedName name="New" localSheetId="3">#REF!</definedName>
    <definedName name="New" localSheetId="2">#REF!</definedName>
    <definedName name="New" localSheetId="4">#REF!</definedName>
    <definedName name="NFs">'[3]Final Comp Values'!$A$5:$A$821</definedName>
    <definedName name="OffsetValue" localSheetId="3">#REF!</definedName>
    <definedName name="OffsetValue" localSheetId="2">#REF!</definedName>
    <definedName name="OffsetValue">#REF!</definedName>
    <definedName name="QAPI_Reckoning" localSheetId="3">#REF!</definedName>
    <definedName name="QAPI_Reckoning" localSheetId="2">#REF!</definedName>
    <definedName name="QAPI_Reckoning" localSheetId="4">#REF!</definedName>
    <definedName name="qryExcel_Export_NF" localSheetId="3">#REF!</definedName>
    <definedName name="qryExcel_Export_NF" localSheetId="2">#REF!</definedName>
    <definedName name="qryExcel_Export_NF">#REF!</definedName>
    <definedName name="REAL_Q1_Metrics_Final" localSheetId="3">#REF!</definedName>
    <definedName name="REAL_Q1_Metrics_Final" localSheetId="2">#REF!</definedName>
    <definedName name="REAL_Q1_Metrics_Final" localSheetId="4">#REF!</definedName>
    <definedName name="RiskMargin">[1]Funding!$B$15</definedName>
    <definedName name="selection_adj">[4]Assumptions!$L$25</definedName>
    <definedName name="solver_corr" hidden="1">1</definedName>
    <definedName name="solver_ctp1" hidden="1">0</definedName>
    <definedName name="solver_ctp2" hidden="1">0</definedName>
    <definedName name="solver_disp" hidden="1">0</definedName>
    <definedName name="solver_eval" hidden="1">0</definedName>
    <definedName name="solver_lcens" hidden="1">-1E+30</definedName>
    <definedName name="solver_lcut" hidden="1">-1E+30</definedName>
    <definedName name="solver_nsim" hidden="1">1</definedName>
    <definedName name="solver_nssim" hidden="1">-1</definedName>
    <definedName name="solver_ntri" hidden="1">1000</definedName>
    <definedName name="solver_rsmp" hidden="1">2</definedName>
    <definedName name="solver_seed" hidden="1">0</definedName>
    <definedName name="solver_sthr" hidden="1">0</definedName>
    <definedName name="solver_ucens" hidden="1">1E+30</definedName>
    <definedName name="solver_ucut" hidden="1">1E+30</definedName>
    <definedName name="Tax">[1]Funding!$B$16</definedName>
    <definedName name="trend">[4]Assumptions!$A$14:$D$19</definedName>
    <definedName name="UP" localSheetId="3">#REF!</definedName>
    <definedName name="UP" localSheetId="2">#REF!</definedName>
    <definedName name="UP">#REF!</definedName>
    <definedName name="X" localSheetId="3">#REF!</definedName>
    <definedName name="X" localSheetId="2">#REF!</definedName>
    <definedName name="X" localSheetId="4">#REF!</definedName>
    <definedName name="zBordovsky_Procl_05_Export" localSheetId="3">#REF!</definedName>
    <definedName name="zBordovsky_Procl_05_Export" localSheetId="2">#REF!</definedName>
    <definedName name="zBordovsky_Procl_05_Export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" i="1" l="1"/>
  <c r="Q3" i="1"/>
  <c r="C17" i="12"/>
  <c r="P1015" i="1"/>
  <c r="C20" i="12"/>
  <c r="C19" i="12"/>
  <c r="C16" i="12"/>
  <c r="C15" i="12"/>
  <c r="C14" i="12"/>
  <c r="C13" i="12"/>
  <c r="D5" i="12"/>
  <c r="D4" i="12"/>
  <c r="D34" i="12"/>
  <c r="D31" i="12"/>
  <c r="D28" i="12"/>
  <c r="D25" i="12"/>
  <c r="D20" i="12"/>
  <c r="D17" i="12"/>
  <c r="C34" i="12"/>
  <c r="C31" i="12"/>
  <c r="C28" i="12"/>
  <c r="C25" i="12"/>
  <c r="C4" i="12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6" i="1"/>
  <c r="R1015" i="1" l="1"/>
  <c r="Q1015" i="1"/>
  <c r="C4" i="15"/>
  <c r="C5" i="15"/>
  <c r="C6" i="15"/>
  <c r="C7" i="15"/>
  <c r="C8" i="15"/>
  <c r="C9" i="15"/>
  <c r="C10" i="15"/>
  <c r="C11" i="15"/>
  <c r="C1" i="15" s="1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C141" i="15"/>
  <c r="C142" i="15"/>
  <c r="C143" i="15"/>
  <c r="C144" i="15"/>
  <c r="C145" i="15"/>
  <c r="C146" i="15"/>
  <c r="C147" i="15"/>
  <c r="C148" i="15"/>
  <c r="C149" i="15"/>
  <c r="C150" i="15"/>
  <c r="C151" i="15"/>
  <c r="C152" i="15"/>
  <c r="C153" i="15"/>
  <c r="C154" i="15"/>
  <c r="C155" i="15"/>
  <c r="C156" i="15"/>
  <c r="C157" i="15"/>
  <c r="C158" i="15"/>
  <c r="C159" i="15"/>
  <c r="C160" i="15"/>
  <c r="C161" i="15"/>
  <c r="C162" i="15"/>
  <c r="C163" i="15"/>
  <c r="C164" i="15"/>
  <c r="C165" i="15"/>
  <c r="C166" i="15"/>
  <c r="C167" i="15"/>
  <c r="C168" i="15"/>
  <c r="C169" i="15"/>
  <c r="C170" i="15"/>
  <c r="C171" i="15"/>
  <c r="C172" i="15"/>
  <c r="C173" i="15"/>
  <c r="C174" i="15"/>
  <c r="C175" i="15"/>
  <c r="C176" i="15"/>
  <c r="C177" i="15"/>
  <c r="C178" i="15"/>
  <c r="C179" i="15"/>
  <c r="C180" i="15"/>
  <c r="C181" i="15"/>
  <c r="C182" i="15"/>
  <c r="C183" i="15"/>
  <c r="C184" i="15"/>
  <c r="C185" i="15"/>
  <c r="C186" i="15"/>
  <c r="C187" i="15"/>
  <c r="C188" i="15"/>
  <c r="C189" i="15"/>
  <c r="C190" i="15"/>
  <c r="C191" i="15"/>
  <c r="C192" i="15"/>
  <c r="C193" i="15"/>
  <c r="C194" i="15"/>
  <c r="C195" i="15"/>
  <c r="C196" i="15"/>
  <c r="C197" i="15"/>
  <c r="C198" i="15"/>
  <c r="C199" i="15"/>
  <c r="C200" i="15"/>
  <c r="C201" i="15"/>
  <c r="C202" i="15"/>
  <c r="C203" i="15"/>
  <c r="C204" i="15"/>
  <c r="C205" i="15"/>
  <c r="C206" i="15"/>
  <c r="C207" i="15"/>
  <c r="C208" i="15"/>
  <c r="C209" i="15"/>
  <c r="C210" i="15"/>
  <c r="C211" i="15"/>
  <c r="C212" i="15"/>
  <c r="C213" i="15"/>
  <c r="C214" i="15"/>
  <c r="C215" i="15"/>
  <c r="C216" i="15"/>
  <c r="C217" i="15"/>
  <c r="C218" i="15"/>
  <c r="C219" i="15"/>
  <c r="C220" i="15"/>
  <c r="C221" i="15"/>
  <c r="C222" i="15"/>
  <c r="C223" i="15"/>
  <c r="C224" i="15"/>
  <c r="C225" i="15"/>
  <c r="C226" i="15"/>
  <c r="C227" i="15"/>
  <c r="C228" i="15"/>
  <c r="C229" i="15"/>
  <c r="C230" i="15"/>
  <c r="C231" i="15"/>
  <c r="C232" i="15"/>
  <c r="C233" i="15"/>
  <c r="C234" i="15"/>
  <c r="C235" i="15"/>
  <c r="C236" i="15"/>
  <c r="C237" i="15"/>
  <c r="C238" i="15"/>
  <c r="C239" i="15"/>
  <c r="C240" i="15"/>
  <c r="C241" i="15"/>
  <c r="C242" i="15"/>
  <c r="C243" i="15"/>
  <c r="C244" i="15"/>
  <c r="C245" i="15"/>
  <c r="C246" i="15"/>
  <c r="C247" i="15"/>
  <c r="C248" i="15"/>
  <c r="C249" i="15"/>
  <c r="C250" i="15"/>
  <c r="C251" i="15"/>
  <c r="C252" i="15"/>
  <c r="C253" i="15"/>
  <c r="C254" i="15"/>
  <c r="C255" i="15"/>
  <c r="C256" i="15"/>
  <c r="C257" i="15"/>
  <c r="C258" i="15"/>
  <c r="C259" i="15"/>
  <c r="C260" i="15"/>
  <c r="C261" i="15"/>
  <c r="C262" i="15"/>
  <c r="C263" i="15"/>
  <c r="C264" i="15"/>
  <c r="C265" i="15"/>
  <c r="C266" i="15"/>
  <c r="C267" i="15"/>
  <c r="C268" i="15"/>
  <c r="C269" i="15"/>
  <c r="C270" i="15"/>
  <c r="C271" i="15"/>
  <c r="C272" i="15"/>
  <c r="C273" i="15"/>
  <c r="C274" i="15"/>
  <c r="C275" i="15"/>
  <c r="C276" i="15"/>
  <c r="C277" i="15"/>
  <c r="C278" i="15"/>
  <c r="C279" i="15"/>
  <c r="C280" i="15"/>
  <c r="C281" i="15"/>
  <c r="C282" i="15"/>
  <c r="C283" i="15"/>
  <c r="C284" i="15"/>
  <c r="C285" i="15"/>
  <c r="C286" i="15"/>
  <c r="C287" i="15"/>
  <c r="C288" i="15"/>
  <c r="C289" i="15"/>
  <c r="C290" i="15"/>
  <c r="C291" i="15"/>
  <c r="C292" i="15"/>
  <c r="C293" i="15"/>
  <c r="C294" i="15"/>
  <c r="C295" i="15"/>
  <c r="C296" i="15"/>
  <c r="C297" i="15"/>
  <c r="C298" i="15"/>
  <c r="C299" i="15"/>
  <c r="C300" i="15"/>
  <c r="C301" i="15"/>
  <c r="C302" i="15"/>
  <c r="C303" i="15"/>
  <c r="C304" i="15"/>
  <c r="C305" i="15"/>
  <c r="C306" i="15"/>
  <c r="C307" i="15"/>
  <c r="C308" i="15"/>
  <c r="C309" i="15"/>
  <c r="C310" i="15"/>
  <c r="C311" i="15"/>
  <c r="C312" i="15"/>
  <c r="C313" i="15"/>
  <c r="C314" i="15"/>
  <c r="C315" i="15"/>
  <c r="C316" i="15"/>
  <c r="C317" i="15"/>
  <c r="C318" i="15"/>
  <c r="C319" i="15"/>
  <c r="C320" i="15"/>
  <c r="C321" i="15"/>
  <c r="C322" i="15"/>
  <c r="C323" i="15"/>
  <c r="C324" i="15"/>
  <c r="C325" i="15"/>
  <c r="C326" i="15"/>
  <c r="C327" i="15"/>
  <c r="C328" i="15"/>
  <c r="C329" i="15"/>
  <c r="C330" i="15"/>
  <c r="C331" i="15"/>
  <c r="C332" i="15"/>
  <c r="C333" i="15"/>
  <c r="C334" i="15"/>
  <c r="C335" i="15"/>
  <c r="C336" i="15"/>
  <c r="C337" i="15"/>
  <c r="C338" i="15"/>
  <c r="C339" i="15"/>
  <c r="C340" i="15"/>
  <c r="C341" i="15"/>
  <c r="C342" i="15"/>
  <c r="C343" i="15"/>
  <c r="C344" i="15"/>
  <c r="C345" i="15"/>
  <c r="C346" i="15"/>
  <c r="C347" i="15"/>
  <c r="C348" i="15"/>
  <c r="C349" i="15"/>
  <c r="C350" i="15"/>
  <c r="C351" i="15"/>
  <c r="C352" i="15"/>
  <c r="C353" i="15"/>
  <c r="C354" i="15"/>
  <c r="C355" i="15"/>
  <c r="C356" i="15"/>
  <c r="C357" i="15"/>
  <c r="C358" i="15"/>
  <c r="C359" i="15"/>
  <c r="C360" i="15"/>
  <c r="C361" i="15"/>
  <c r="C362" i="15"/>
  <c r="C363" i="15"/>
  <c r="C364" i="15"/>
  <c r="C365" i="15"/>
  <c r="C366" i="15"/>
  <c r="C367" i="15"/>
  <c r="C368" i="15"/>
  <c r="C369" i="15"/>
  <c r="C370" i="15"/>
  <c r="C371" i="15"/>
  <c r="C372" i="15"/>
  <c r="C373" i="15"/>
  <c r="C374" i="15"/>
  <c r="C375" i="15"/>
  <c r="C376" i="15"/>
  <c r="C377" i="15"/>
  <c r="C378" i="15"/>
  <c r="C379" i="15"/>
  <c r="C380" i="15"/>
  <c r="C381" i="15"/>
  <c r="C382" i="15"/>
  <c r="C383" i="15"/>
  <c r="C384" i="15"/>
  <c r="C385" i="15"/>
  <c r="C386" i="15"/>
  <c r="C387" i="15"/>
  <c r="C388" i="15"/>
  <c r="C389" i="15"/>
  <c r="C390" i="15"/>
  <c r="C391" i="15"/>
  <c r="C392" i="15"/>
  <c r="C393" i="15"/>
  <c r="C394" i="15"/>
  <c r="C395" i="15"/>
  <c r="C396" i="15"/>
  <c r="C397" i="15"/>
  <c r="C398" i="15"/>
  <c r="C399" i="15"/>
  <c r="C400" i="15"/>
  <c r="C401" i="15"/>
  <c r="C402" i="15"/>
  <c r="C403" i="15"/>
  <c r="C404" i="15"/>
  <c r="C405" i="15"/>
  <c r="C406" i="15"/>
  <c r="C407" i="15"/>
  <c r="C408" i="15"/>
  <c r="C409" i="15"/>
  <c r="C410" i="15"/>
  <c r="C411" i="15"/>
  <c r="C412" i="15"/>
  <c r="C413" i="15"/>
  <c r="C414" i="15"/>
  <c r="C415" i="15"/>
  <c r="C416" i="15"/>
  <c r="C417" i="15"/>
  <c r="C418" i="15"/>
  <c r="C419" i="15"/>
  <c r="C420" i="15"/>
  <c r="C421" i="15"/>
  <c r="C422" i="15"/>
  <c r="C423" i="15"/>
  <c r="C424" i="15"/>
  <c r="C425" i="15"/>
  <c r="C426" i="15"/>
  <c r="C427" i="15"/>
  <c r="C428" i="15"/>
  <c r="C429" i="15"/>
  <c r="C430" i="15"/>
  <c r="C431" i="15"/>
  <c r="C432" i="15"/>
  <c r="C433" i="15"/>
  <c r="C434" i="15"/>
  <c r="C435" i="15"/>
  <c r="C436" i="15"/>
  <c r="C437" i="15"/>
  <c r="C438" i="15"/>
  <c r="C439" i="15"/>
  <c r="C440" i="15"/>
  <c r="C441" i="15"/>
  <c r="C442" i="15"/>
  <c r="C443" i="15"/>
  <c r="C444" i="15"/>
  <c r="C445" i="15"/>
  <c r="C446" i="15"/>
  <c r="C447" i="15"/>
  <c r="C448" i="15"/>
  <c r="C449" i="15"/>
  <c r="C450" i="15"/>
  <c r="C451" i="15"/>
  <c r="C452" i="15"/>
  <c r="C453" i="15"/>
  <c r="C454" i="15"/>
  <c r="C455" i="15"/>
  <c r="C456" i="15"/>
  <c r="C457" i="15"/>
  <c r="C458" i="15"/>
  <c r="C459" i="15"/>
  <c r="C460" i="15"/>
  <c r="C461" i="15"/>
  <c r="C462" i="15"/>
  <c r="C463" i="15"/>
  <c r="C464" i="15"/>
  <c r="C465" i="15"/>
  <c r="C466" i="15"/>
  <c r="C467" i="15"/>
  <c r="C468" i="15"/>
  <c r="C469" i="15"/>
  <c r="C470" i="15"/>
  <c r="C471" i="15"/>
  <c r="C472" i="15"/>
  <c r="C473" i="15"/>
  <c r="C474" i="15"/>
  <c r="C475" i="15"/>
  <c r="C476" i="15"/>
  <c r="C477" i="15"/>
  <c r="C478" i="15"/>
  <c r="C479" i="15"/>
  <c r="C480" i="15"/>
  <c r="C481" i="15"/>
  <c r="C482" i="15"/>
  <c r="C483" i="15"/>
  <c r="C484" i="15"/>
  <c r="C485" i="15"/>
  <c r="C486" i="15"/>
  <c r="C487" i="15"/>
  <c r="C488" i="15"/>
  <c r="C489" i="15"/>
  <c r="C490" i="15"/>
  <c r="C491" i="15"/>
  <c r="C492" i="15"/>
  <c r="C493" i="15"/>
  <c r="C494" i="15"/>
  <c r="C495" i="15"/>
  <c r="C496" i="15"/>
  <c r="C497" i="15"/>
  <c r="C498" i="15"/>
  <c r="C499" i="15"/>
  <c r="C500" i="15"/>
  <c r="C501" i="15"/>
  <c r="C502" i="15"/>
  <c r="C503" i="15"/>
  <c r="C504" i="15"/>
  <c r="C505" i="15"/>
  <c r="C506" i="15"/>
  <c r="C507" i="15"/>
  <c r="C508" i="15"/>
  <c r="C509" i="15"/>
  <c r="C510" i="15"/>
  <c r="C511" i="15"/>
  <c r="C512" i="15"/>
  <c r="C513" i="15"/>
  <c r="C514" i="15"/>
  <c r="C515" i="15"/>
  <c r="C516" i="15"/>
  <c r="C517" i="15"/>
  <c r="C518" i="15"/>
  <c r="C519" i="15"/>
  <c r="C520" i="15"/>
  <c r="C521" i="15"/>
  <c r="C522" i="15"/>
  <c r="C523" i="15"/>
  <c r="C524" i="15"/>
  <c r="C525" i="15"/>
  <c r="C526" i="15"/>
  <c r="C527" i="15"/>
  <c r="C528" i="15"/>
  <c r="C529" i="15"/>
  <c r="C530" i="15"/>
  <c r="C531" i="15"/>
  <c r="C532" i="15"/>
  <c r="C533" i="15"/>
  <c r="C534" i="15"/>
  <c r="C535" i="15"/>
  <c r="C536" i="15"/>
  <c r="C537" i="15"/>
  <c r="C538" i="15"/>
  <c r="C539" i="15"/>
  <c r="C540" i="15"/>
  <c r="C541" i="15"/>
  <c r="C542" i="15"/>
  <c r="C543" i="15"/>
  <c r="C544" i="15"/>
  <c r="C545" i="15"/>
  <c r="C546" i="15"/>
  <c r="C547" i="15"/>
  <c r="C548" i="15"/>
  <c r="C549" i="15"/>
  <c r="C550" i="15"/>
  <c r="C551" i="15"/>
  <c r="C552" i="15"/>
  <c r="C553" i="15"/>
  <c r="C554" i="15"/>
  <c r="C555" i="15"/>
  <c r="C556" i="15"/>
  <c r="C557" i="15"/>
  <c r="C558" i="15"/>
  <c r="C559" i="15"/>
  <c r="C560" i="15"/>
  <c r="C561" i="15"/>
  <c r="C562" i="15"/>
  <c r="C563" i="15"/>
  <c r="C564" i="15"/>
  <c r="C565" i="15"/>
  <c r="C566" i="15"/>
  <c r="C567" i="15"/>
  <c r="C568" i="15"/>
  <c r="C569" i="15"/>
  <c r="C570" i="15"/>
  <c r="C571" i="15"/>
  <c r="C572" i="15"/>
  <c r="C573" i="15"/>
  <c r="C574" i="15"/>
  <c r="C575" i="15"/>
  <c r="C576" i="15"/>
  <c r="C577" i="15"/>
  <c r="C578" i="15"/>
  <c r="C579" i="15"/>
  <c r="C580" i="15"/>
  <c r="C581" i="15"/>
  <c r="C582" i="15"/>
  <c r="C583" i="15"/>
  <c r="C584" i="15"/>
  <c r="C585" i="15"/>
  <c r="C586" i="15"/>
  <c r="C587" i="15"/>
  <c r="C588" i="15"/>
  <c r="C589" i="15"/>
  <c r="C590" i="15"/>
  <c r="C591" i="15"/>
  <c r="C592" i="15"/>
  <c r="C593" i="15"/>
  <c r="C594" i="15"/>
  <c r="C595" i="15"/>
  <c r="C596" i="15"/>
  <c r="C597" i="15"/>
  <c r="C598" i="15"/>
  <c r="C599" i="15"/>
  <c r="C600" i="15"/>
  <c r="C601" i="15"/>
  <c r="C602" i="15"/>
  <c r="C603" i="15"/>
  <c r="C604" i="15"/>
  <c r="C605" i="15"/>
  <c r="C606" i="15"/>
  <c r="C607" i="15"/>
  <c r="C608" i="15"/>
  <c r="C609" i="15"/>
  <c r="C610" i="15"/>
  <c r="C611" i="15"/>
  <c r="C612" i="15"/>
  <c r="C613" i="15"/>
  <c r="C614" i="15"/>
  <c r="C615" i="15"/>
  <c r="C616" i="15"/>
  <c r="C617" i="15"/>
  <c r="C618" i="15"/>
  <c r="C619" i="15"/>
  <c r="C620" i="15"/>
  <c r="C621" i="15"/>
  <c r="C622" i="15"/>
  <c r="C623" i="15"/>
  <c r="C624" i="15"/>
  <c r="C625" i="15"/>
  <c r="C626" i="15"/>
  <c r="C627" i="15"/>
  <c r="C628" i="15"/>
  <c r="C629" i="15"/>
  <c r="C630" i="15"/>
  <c r="C631" i="15"/>
  <c r="C632" i="15"/>
  <c r="C633" i="15"/>
  <c r="C634" i="15"/>
  <c r="C635" i="15"/>
  <c r="C636" i="15"/>
  <c r="C637" i="15"/>
  <c r="C638" i="15"/>
  <c r="C639" i="15"/>
  <c r="C640" i="15"/>
  <c r="C641" i="15"/>
  <c r="C642" i="15"/>
  <c r="C643" i="15"/>
  <c r="C644" i="15"/>
  <c r="C645" i="15"/>
  <c r="C646" i="15"/>
  <c r="C647" i="15"/>
  <c r="C648" i="15"/>
  <c r="C649" i="15"/>
  <c r="C650" i="15"/>
  <c r="C651" i="15"/>
  <c r="C652" i="15"/>
  <c r="C653" i="15"/>
  <c r="C654" i="15"/>
  <c r="C655" i="15"/>
  <c r="C656" i="15"/>
  <c r="C657" i="15"/>
  <c r="C658" i="15"/>
  <c r="C659" i="15"/>
  <c r="C660" i="15"/>
  <c r="C661" i="15"/>
  <c r="C662" i="15"/>
  <c r="C663" i="15"/>
  <c r="C664" i="15"/>
  <c r="C665" i="15"/>
  <c r="C666" i="15"/>
  <c r="C667" i="15"/>
  <c r="C668" i="15"/>
  <c r="C669" i="15"/>
  <c r="C670" i="15"/>
  <c r="C671" i="15"/>
  <c r="C672" i="15"/>
  <c r="C673" i="15"/>
  <c r="C674" i="15"/>
  <c r="C675" i="15"/>
  <c r="C676" i="15"/>
  <c r="C677" i="15"/>
  <c r="C678" i="15"/>
  <c r="C679" i="15"/>
  <c r="C680" i="15"/>
  <c r="C681" i="15"/>
  <c r="C682" i="15"/>
  <c r="C683" i="15"/>
  <c r="C684" i="15"/>
  <c r="C685" i="15"/>
  <c r="C686" i="15"/>
  <c r="C687" i="15"/>
  <c r="C688" i="15"/>
  <c r="C689" i="15"/>
  <c r="C690" i="15"/>
  <c r="C691" i="15"/>
  <c r="C692" i="15"/>
  <c r="C693" i="15"/>
  <c r="C694" i="15"/>
  <c r="C695" i="15"/>
  <c r="C696" i="15"/>
  <c r="C697" i="15"/>
  <c r="C698" i="15"/>
  <c r="C699" i="15"/>
  <c r="C700" i="15"/>
  <c r="C701" i="15"/>
  <c r="C702" i="15"/>
  <c r="C703" i="15"/>
  <c r="C704" i="15"/>
  <c r="C705" i="15"/>
  <c r="C706" i="15"/>
  <c r="C707" i="15"/>
  <c r="C708" i="15"/>
  <c r="C709" i="15"/>
  <c r="C710" i="15"/>
  <c r="C711" i="15"/>
  <c r="C712" i="15"/>
  <c r="C713" i="15"/>
  <c r="C714" i="15"/>
  <c r="C715" i="15"/>
  <c r="C716" i="15"/>
  <c r="C717" i="15"/>
  <c r="C718" i="15"/>
  <c r="C719" i="15"/>
  <c r="C720" i="15"/>
  <c r="C721" i="15"/>
  <c r="C722" i="15"/>
  <c r="C723" i="15"/>
  <c r="C724" i="15"/>
  <c r="C725" i="15"/>
  <c r="C726" i="15"/>
  <c r="C727" i="15"/>
  <c r="C728" i="15"/>
  <c r="C729" i="15"/>
  <c r="C730" i="15"/>
  <c r="C731" i="15"/>
  <c r="C732" i="15"/>
  <c r="C733" i="15"/>
  <c r="C734" i="15"/>
  <c r="C735" i="15"/>
  <c r="C736" i="15"/>
  <c r="C737" i="15"/>
  <c r="C738" i="15"/>
  <c r="C739" i="15"/>
  <c r="C740" i="15"/>
  <c r="C741" i="15"/>
  <c r="C742" i="15"/>
  <c r="C743" i="15"/>
  <c r="C744" i="15"/>
  <c r="C745" i="15"/>
  <c r="C746" i="15"/>
  <c r="C747" i="15"/>
  <c r="C748" i="15"/>
  <c r="C749" i="15"/>
  <c r="C750" i="15"/>
  <c r="C751" i="15"/>
  <c r="C752" i="15"/>
  <c r="C753" i="15"/>
  <c r="C754" i="15"/>
  <c r="C755" i="15"/>
  <c r="C756" i="15"/>
  <c r="C757" i="15"/>
  <c r="C758" i="15"/>
  <c r="C759" i="15"/>
  <c r="C760" i="15"/>
  <c r="C761" i="15"/>
  <c r="C762" i="15"/>
  <c r="C763" i="15"/>
  <c r="C764" i="15"/>
  <c r="C765" i="15"/>
  <c r="C766" i="15"/>
  <c r="C767" i="15"/>
  <c r="C768" i="15"/>
  <c r="C769" i="15"/>
  <c r="C770" i="15"/>
  <c r="C771" i="15"/>
  <c r="C772" i="15"/>
  <c r="C773" i="15"/>
  <c r="C774" i="15"/>
  <c r="C775" i="15"/>
  <c r="C776" i="15"/>
  <c r="C777" i="15"/>
  <c r="C778" i="15"/>
  <c r="C779" i="15"/>
  <c r="C780" i="15"/>
  <c r="C781" i="15"/>
  <c r="C782" i="15"/>
  <c r="C783" i="15"/>
  <c r="C784" i="15"/>
  <c r="C785" i="15"/>
  <c r="C786" i="15"/>
  <c r="C787" i="15"/>
  <c r="C788" i="15"/>
  <c r="C789" i="15"/>
  <c r="C790" i="15"/>
  <c r="C791" i="15"/>
  <c r="C792" i="15"/>
  <c r="C793" i="15"/>
  <c r="C794" i="15"/>
  <c r="C795" i="15"/>
  <c r="C796" i="15"/>
  <c r="C797" i="15"/>
  <c r="C798" i="15"/>
  <c r="C799" i="15"/>
  <c r="C800" i="15"/>
  <c r="C801" i="15"/>
  <c r="C802" i="15"/>
  <c r="C803" i="15"/>
  <c r="C804" i="15"/>
  <c r="C805" i="15"/>
  <c r="C806" i="15"/>
  <c r="C807" i="15"/>
  <c r="C808" i="15"/>
  <c r="C809" i="15"/>
  <c r="C810" i="15"/>
  <c r="C811" i="15"/>
  <c r="C812" i="15"/>
  <c r="C813" i="15"/>
  <c r="C814" i="15"/>
  <c r="C815" i="15"/>
  <c r="C816" i="15"/>
  <c r="C817" i="15"/>
  <c r="C818" i="15"/>
  <c r="C819" i="15"/>
  <c r="C820" i="15"/>
  <c r="C821" i="15"/>
  <c r="C822" i="15"/>
  <c r="C823" i="15"/>
  <c r="C824" i="15"/>
  <c r="C825" i="15"/>
  <c r="C826" i="15"/>
  <c r="C827" i="15"/>
  <c r="C828" i="15"/>
  <c r="C829" i="15"/>
  <c r="C830" i="15"/>
  <c r="C831" i="15"/>
  <c r="C832" i="15"/>
  <c r="C833" i="15"/>
  <c r="C834" i="15"/>
  <c r="C835" i="15"/>
  <c r="C836" i="15"/>
  <c r="C837" i="15"/>
  <c r="C838" i="15"/>
  <c r="C839" i="15"/>
  <c r="C840" i="15"/>
  <c r="C841" i="15"/>
  <c r="C842" i="15"/>
  <c r="C843" i="15"/>
  <c r="C844" i="15"/>
  <c r="C845" i="15"/>
  <c r="C846" i="15"/>
  <c r="C847" i="15"/>
  <c r="C848" i="15"/>
  <c r="C849" i="15"/>
  <c r="C850" i="15"/>
  <c r="C851" i="15"/>
  <c r="C852" i="15"/>
  <c r="C853" i="15"/>
  <c r="C854" i="15"/>
  <c r="C855" i="15"/>
  <c r="C856" i="15"/>
  <c r="C857" i="15"/>
  <c r="C858" i="15"/>
  <c r="C859" i="15"/>
  <c r="C860" i="15"/>
  <c r="C861" i="15"/>
  <c r="C862" i="15"/>
  <c r="C863" i="15"/>
  <c r="C864" i="15"/>
  <c r="C865" i="15"/>
  <c r="C866" i="15"/>
  <c r="C867" i="15"/>
  <c r="C868" i="15"/>
  <c r="C869" i="15"/>
  <c r="C870" i="15"/>
  <c r="C871" i="15"/>
  <c r="C872" i="15"/>
  <c r="C873" i="15"/>
  <c r="C874" i="15"/>
  <c r="C875" i="15"/>
  <c r="C876" i="15"/>
  <c r="C877" i="15"/>
  <c r="C878" i="15"/>
  <c r="C879" i="15"/>
  <c r="C880" i="15"/>
  <c r="C881" i="15"/>
  <c r="C882" i="15"/>
  <c r="C883" i="15"/>
  <c r="C884" i="15"/>
  <c r="C885" i="15"/>
  <c r="C886" i="15"/>
  <c r="C887" i="15"/>
  <c r="C888" i="15"/>
  <c r="C889" i="15"/>
  <c r="C890" i="15"/>
  <c r="C891" i="15"/>
  <c r="C892" i="15"/>
  <c r="C893" i="15"/>
  <c r="C894" i="15"/>
  <c r="C895" i="15"/>
  <c r="C896" i="15"/>
  <c r="C897" i="15"/>
  <c r="C898" i="15"/>
  <c r="C899" i="15"/>
  <c r="C900" i="15"/>
  <c r="C901" i="15"/>
  <c r="C902" i="15"/>
  <c r="C903" i="15"/>
  <c r="C904" i="15"/>
  <c r="C905" i="15"/>
  <c r="C906" i="15"/>
  <c r="C907" i="15"/>
  <c r="C908" i="15"/>
  <c r="C909" i="15"/>
  <c r="C910" i="15"/>
  <c r="C911" i="15"/>
  <c r="C912" i="15"/>
  <c r="C913" i="15"/>
  <c r="C914" i="15"/>
  <c r="C915" i="15"/>
  <c r="C916" i="15"/>
  <c r="C917" i="15"/>
  <c r="C918" i="15"/>
  <c r="C919" i="15"/>
  <c r="C920" i="15"/>
  <c r="C921" i="15"/>
  <c r="C922" i="15"/>
  <c r="C923" i="15"/>
  <c r="C924" i="15"/>
  <c r="C925" i="15"/>
  <c r="C926" i="15"/>
  <c r="C927" i="15"/>
  <c r="C928" i="15"/>
  <c r="C929" i="15"/>
  <c r="C930" i="15"/>
  <c r="C931" i="15"/>
  <c r="C932" i="15"/>
  <c r="C933" i="15"/>
  <c r="C934" i="15"/>
  <c r="C935" i="15"/>
  <c r="C936" i="15"/>
  <c r="C937" i="15"/>
  <c r="C938" i="15"/>
  <c r="C939" i="15"/>
  <c r="C940" i="15"/>
  <c r="C941" i="15"/>
  <c r="C942" i="15"/>
  <c r="C943" i="15"/>
  <c r="C944" i="15"/>
  <c r="C945" i="15"/>
  <c r="C946" i="15"/>
  <c r="C947" i="15"/>
  <c r="C948" i="15"/>
  <c r="C949" i="15"/>
  <c r="C950" i="15"/>
  <c r="C951" i="15"/>
  <c r="C952" i="15"/>
  <c r="C953" i="15"/>
  <c r="C954" i="15"/>
  <c r="C955" i="15"/>
  <c r="C956" i="15"/>
  <c r="C957" i="15"/>
  <c r="C958" i="15"/>
  <c r="C959" i="15"/>
  <c r="C960" i="15"/>
  <c r="C961" i="15"/>
  <c r="C962" i="15"/>
  <c r="C963" i="15"/>
  <c r="C964" i="15"/>
  <c r="C965" i="15"/>
  <c r="C966" i="15"/>
  <c r="C967" i="15"/>
  <c r="C968" i="15"/>
  <c r="C969" i="15"/>
  <c r="C970" i="15"/>
  <c r="C971" i="15"/>
  <c r="C972" i="15"/>
  <c r="C973" i="15"/>
  <c r="C974" i="15"/>
  <c r="C975" i="15"/>
  <c r="C976" i="15"/>
  <c r="C977" i="15"/>
  <c r="C978" i="15"/>
  <c r="C979" i="15"/>
  <c r="C980" i="15"/>
  <c r="C981" i="15"/>
  <c r="C982" i="15"/>
  <c r="C983" i="15"/>
  <c r="C984" i="15"/>
  <c r="C985" i="15"/>
  <c r="C986" i="15"/>
  <c r="C987" i="15"/>
  <c r="C988" i="15"/>
  <c r="C989" i="15"/>
  <c r="C990" i="15"/>
  <c r="C991" i="15"/>
  <c r="C992" i="15"/>
  <c r="C993" i="15"/>
  <c r="C994" i="15"/>
  <c r="C995" i="15"/>
  <c r="C996" i="15"/>
  <c r="C997" i="15"/>
  <c r="C998" i="15"/>
  <c r="C999" i="15"/>
  <c r="C1000" i="15"/>
  <c r="C1001" i="15"/>
  <c r="C1002" i="15"/>
  <c r="C1003" i="15"/>
  <c r="C1004" i="15"/>
  <c r="C1005" i="15"/>
  <c r="C1006" i="15"/>
  <c r="C1007" i="15"/>
  <c r="C1008" i="15"/>
  <c r="C1009" i="15"/>
  <c r="C1010" i="15"/>
  <c r="C1011" i="15"/>
  <c r="C3" i="15"/>
  <c r="F1" i="15"/>
  <c r="F1011" i="15"/>
  <c r="F1010" i="15"/>
  <c r="F1009" i="15"/>
  <c r="F1008" i="15"/>
  <c r="F1007" i="15"/>
  <c r="F1006" i="15"/>
  <c r="F1005" i="15"/>
  <c r="F1004" i="15"/>
  <c r="F1003" i="15"/>
  <c r="F1002" i="15"/>
  <c r="F1001" i="15"/>
  <c r="F1000" i="15"/>
  <c r="F999" i="15"/>
  <c r="F998" i="15"/>
  <c r="F997" i="15"/>
  <c r="F996" i="15"/>
  <c r="F995" i="15"/>
  <c r="F994" i="15"/>
  <c r="F993" i="15"/>
  <c r="F992" i="15"/>
  <c r="F991" i="15"/>
  <c r="F990" i="15"/>
  <c r="F989" i="15"/>
  <c r="F988" i="15"/>
  <c r="F987" i="15"/>
  <c r="F986" i="15"/>
  <c r="F985" i="15"/>
  <c r="F984" i="15"/>
  <c r="F983" i="15"/>
  <c r="F982" i="15"/>
  <c r="F981" i="15"/>
  <c r="F980" i="15"/>
  <c r="F979" i="15"/>
  <c r="F978" i="15"/>
  <c r="F977" i="15"/>
  <c r="F976" i="15"/>
  <c r="F975" i="15"/>
  <c r="F974" i="15"/>
  <c r="F973" i="15"/>
  <c r="F972" i="15"/>
  <c r="F971" i="15"/>
  <c r="F970" i="15"/>
  <c r="F969" i="15"/>
  <c r="F968" i="15"/>
  <c r="F967" i="15"/>
  <c r="F966" i="15"/>
  <c r="F965" i="15"/>
  <c r="F964" i="15"/>
  <c r="F963" i="15"/>
  <c r="F962" i="15"/>
  <c r="F961" i="15"/>
  <c r="F960" i="15"/>
  <c r="F959" i="15"/>
  <c r="F958" i="15"/>
  <c r="F957" i="15"/>
  <c r="F956" i="15"/>
  <c r="F955" i="15"/>
  <c r="F954" i="15"/>
  <c r="F953" i="15"/>
  <c r="F952" i="15"/>
  <c r="F951" i="15"/>
  <c r="F950" i="15"/>
  <c r="F949" i="15"/>
  <c r="F948" i="15"/>
  <c r="F947" i="15"/>
  <c r="F946" i="15"/>
  <c r="F945" i="15"/>
  <c r="F944" i="15"/>
  <c r="F943" i="15"/>
  <c r="F942" i="15"/>
  <c r="F941" i="15"/>
  <c r="F940" i="15"/>
  <c r="F939" i="15"/>
  <c r="F938" i="15"/>
  <c r="F937" i="15"/>
  <c r="F936" i="15"/>
  <c r="F935" i="15"/>
  <c r="F934" i="15"/>
  <c r="F933" i="15"/>
  <c r="F932" i="15"/>
  <c r="F931" i="15"/>
  <c r="F930" i="15"/>
  <c r="F929" i="15"/>
  <c r="F928" i="15"/>
  <c r="F927" i="15"/>
  <c r="F926" i="15"/>
  <c r="F925" i="15"/>
  <c r="F924" i="15"/>
  <c r="F923" i="15"/>
  <c r="F922" i="15"/>
  <c r="F921" i="15"/>
  <c r="F920" i="15"/>
  <c r="F919" i="15"/>
  <c r="F918" i="15"/>
  <c r="F917" i="15"/>
  <c r="F916" i="15"/>
  <c r="F915" i="15"/>
  <c r="F914" i="15"/>
  <c r="F913" i="15"/>
  <c r="F912" i="15"/>
  <c r="F911" i="15"/>
  <c r="F910" i="15"/>
  <c r="F909" i="15"/>
  <c r="F908" i="15"/>
  <c r="F907" i="15"/>
  <c r="F906" i="15"/>
  <c r="F905" i="15"/>
  <c r="F904" i="15"/>
  <c r="F903" i="15"/>
  <c r="F902" i="15"/>
  <c r="F901" i="15"/>
  <c r="F900" i="15"/>
  <c r="F899" i="15"/>
  <c r="F898" i="15"/>
  <c r="F897" i="15"/>
  <c r="F896" i="15"/>
  <c r="F895" i="15"/>
  <c r="F894" i="15"/>
  <c r="F893" i="15"/>
  <c r="F892" i="15"/>
  <c r="F891" i="15"/>
  <c r="F890" i="15"/>
  <c r="F889" i="15"/>
  <c r="F888" i="15"/>
  <c r="F887" i="15"/>
  <c r="F886" i="15"/>
  <c r="F885" i="15"/>
  <c r="F884" i="15"/>
  <c r="F883" i="15"/>
  <c r="F882" i="15"/>
  <c r="F881" i="15"/>
  <c r="F880" i="15"/>
  <c r="F879" i="15"/>
  <c r="F878" i="15"/>
  <c r="F877" i="15"/>
  <c r="F876" i="15"/>
  <c r="F875" i="15"/>
  <c r="F874" i="15"/>
  <c r="F873" i="15"/>
  <c r="F872" i="15"/>
  <c r="F871" i="15"/>
  <c r="F870" i="15"/>
  <c r="F869" i="15"/>
  <c r="F868" i="15"/>
  <c r="F867" i="15"/>
  <c r="F866" i="15"/>
  <c r="F865" i="15"/>
  <c r="F864" i="15"/>
  <c r="F863" i="15"/>
  <c r="F862" i="15"/>
  <c r="F861" i="15"/>
  <c r="F860" i="15"/>
  <c r="F859" i="15"/>
  <c r="F858" i="15"/>
  <c r="F857" i="15"/>
  <c r="F856" i="15"/>
  <c r="F855" i="15"/>
  <c r="F854" i="15"/>
  <c r="F853" i="15"/>
  <c r="F852" i="15"/>
  <c r="F851" i="15"/>
  <c r="F850" i="15"/>
  <c r="F849" i="15"/>
  <c r="F848" i="15"/>
  <c r="F847" i="15"/>
  <c r="F846" i="15"/>
  <c r="F845" i="15"/>
  <c r="F844" i="15"/>
  <c r="F843" i="15"/>
  <c r="F842" i="15"/>
  <c r="F841" i="15"/>
  <c r="F840" i="15"/>
  <c r="F839" i="15"/>
  <c r="F838" i="15"/>
  <c r="F837" i="15"/>
  <c r="F836" i="15"/>
  <c r="F835" i="15"/>
  <c r="F834" i="15"/>
  <c r="F833" i="15"/>
  <c r="F832" i="15"/>
  <c r="F831" i="15"/>
  <c r="F830" i="15"/>
  <c r="F829" i="15"/>
  <c r="F828" i="15"/>
  <c r="F827" i="15"/>
  <c r="F826" i="15"/>
  <c r="F825" i="15"/>
  <c r="F824" i="15"/>
  <c r="F823" i="15"/>
  <c r="F822" i="15"/>
  <c r="F821" i="15"/>
  <c r="F820" i="15"/>
  <c r="F819" i="15"/>
  <c r="F818" i="15"/>
  <c r="F817" i="15"/>
  <c r="F816" i="15"/>
  <c r="F815" i="15"/>
  <c r="F814" i="15"/>
  <c r="F813" i="15"/>
  <c r="F812" i="15"/>
  <c r="F811" i="15"/>
  <c r="F810" i="15"/>
  <c r="F809" i="15"/>
  <c r="F808" i="15"/>
  <c r="F807" i="15"/>
  <c r="F806" i="15"/>
  <c r="F805" i="15"/>
  <c r="F804" i="15"/>
  <c r="F803" i="15"/>
  <c r="F802" i="15"/>
  <c r="F801" i="15"/>
  <c r="F800" i="15"/>
  <c r="F799" i="15"/>
  <c r="F798" i="15"/>
  <c r="F797" i="15"/>
  <c r="F796" i="15"/>
  <c r="F795" i="15"/>
  <c r="F794" i="15"/>
  <c r="F793" i="15"/>
  <c r="F792" i="15"/>
  <c r="F791" i="15"/>
  <c r="F790" i="15"/>
  <c r="F789" i="15"/>
  <c r="F788" i="15"/>
  <c r="F787" i="15"/>
  <c r="F786" i="15"/>
  <c r="F785" i="15"/>
  <c r="F784" i="15"/>
  <c r="F783" i="15"/>
  <c r="F782" i="15"/>
  <c r="F781" i="15"/>
  <c r="F780" i="15"/>
  <c r="F779" i="15"/>
  <c r="F778" i="15"/>
  <c r="F777" i="15"/>
  <c r="F776" i="15"/>
  <c r="F775" i="15"/>
  <c r="F774" i="15"/>
  <c r="F773" i="15"/>
  <c r="F772" i="15"/>
  <c r="F771" i="15"/>
  <c r="F770" i="15"/>
  <c r="F769" i="15"/>
  <c r="F768" i="15"/>
  <c r="F767" i="15"/>
  <c r="F766" i="15"/>
  <c r="F765" i="15"/>
  <c r="F764" i="15"/>
  <c r="F763" i="15"/>
  <c r="F762" i="15"/>
  <c r="F761" i="15"/>
  <c r="F760" i="15"/>
  <c r="F759" i="15"/>
  <c r="F758" i="15"/>
  <c r="F757" i="15"/>
  <c r="F756" i="15"/>
  <c r="F755" i="15"/>
  <c r="F754" i="15"/>
  <c r="F753" i="15"/>
  <c r="F752" i="15"/>
  <c r="F751" i="15"/>
  <c r="F750" i="15"/>
  <c r="F749" i="15"/>
  <c r="F748" i="15"/>
  <c r="F747" i="15"/>
  <c r="F746" i="15"/>
  <c r="F745" i="15"/>
  <c r="F744" i="15"/>
  <c r="F743" i="15"/>
  <c r="F742" i="15"/>
  <c r="F741" i="15"/>
  <c r="F740" i="15"/>
  <c r="F739" i="15"/>
  <c r="F738" i="15"/>
  <c r="F737" i="15"/>
  <c r="F736" i="15"/>
  <c r="F735" i="15"/>
  <c r="F734" i="15"/>
  <c r="F733" i="15"/>
  <c r="F732" i="15"/>
  <c r="F731" i="15"/>
  <c r="F730" i="15"/>
  <c r="F729" i="15"/>
  <c r="F728" i="15"/>
  <c r="F727" i="15"/>
  <c r="F726" i="15"/>
  <c r="F725" i="15"/>
  <c r="F724" i="15"/>
  <c r="F723" i="15"/>
  <c r="F722" i="15"/>
  <c r="F721" i="15"/>
  <c r="F720" i="15"/>
  <c r="F719" i="15"/>
  <c r="F718" i="15"/>
  <c r="F717" i="15"/>
  <c r="F716" i="15"/>
  <c r="F715" i="15"/>
  <c r="F714" i="15"/>
  <c r="F713" i="15"/>
  <c r="F712" i="15"/>
  <c r="F711" i="15"/>
  <c r="F710" i="15"/>
  <c r="F709" i="15"/>
  <c r="F708" i="15"/>
  <c r="F707" i="15"/>
  <c r="F706" i="15"/>
  <c r="F705" i="15"/>
  <c r="F704" i="15"/>
  <c r="F703" i="15"/>
  <c r="F702" i="15"/>
  <c r="F701" i="15"/>
  <c r="F700" i="15"/>
  <c r="F699" i="15"/>
  <c r="F698" i="15"/>
  <c r="F697" i="15"/>
  <c r="F696" i="15"/>
  <c r="F695" i="15"/>
  <c r="F694" i="15"/>
  <c r="F693" i="15"/>
  <c r="F692" i="15"/>
  <c r="F691" i="15"/>
  <c r="F690" i="15"/>
  <c r="F689" i="15"/>
  <c r="F688" i="15"/>
  <c r="F687" i="15"/>
  <c r="F686" i="15"/>
  <c r="F685" i="15"/>
  <c r="F684" i="15"/>
  <c r="F683" i="15"/>
  <c r="F682" i="15"/>
  <c r="F681" i="15"/>
  <c r="F680" i="15"/>
  <c r="F679" i="15"/>
  <c r="F678" i="15"/>
  <c r="F677" i="15"/>
  <c r="F676" i="15"/>
  <c r="F675" i="15"/>
  <c r="F674" i="15"/>
  <c r="F673" i="15"/>
  <c r="F672" i="15"/>
  <c r="F671" i="15"/>
  <c r="F670" i="15"/>
  <c r="F669" i="15"/>
  <c r="F668" i="15"/>
  <c r="F667" i="15"/>
  <c r="F666" i="15"/>
  <c r="F665" i="15"/>
  <c r="F664" i="15"/>
  <c r="F663" i="15"/>
  <c r="F662" i="15"/>
  <c r="F661" i="15"/>
  <c r="F660" i="15"/>
  <c r="F659" i="15"/>
  <c r="F658" i="15"/>
  <c r="F657" i="15"/>
  <c r="F656" i="15"/>
  <c r="F655" i="15"/>
  <c r="F654" i="15"/>
  <c r="F653" i="15"/>
  <c r="F652" i="15"/>
  <c r="F651" i="15"/>
  <c r="F650" i="15"/>
  <c r="F649" i="15"/>
  <c r="F648" i="15"/>
  <c r="F647" i="15"/>
  <c r="F646" i="15"/>
  <c r="F645" i="15"/>
  <c r="F644" i="15"/>
  <c r="F643" i="15"/>
  <c r="F642" i="15"/>
  <c r="F641" i="15"/>
  <c r="F640" i="15"/>
  <c r="F639" i="15"/>
  <c r="F638" i="15"/>
  <c r="F637" i="15"/>
  <c r="F636" i="15"/>
  <c r="F635" i="15"/>
  <c r="F634" i="15"/>
  <c r="F633" i="15"/>
  <c r="F632" i="15"/>
  <c r="F631" i="15"/>
  <c r="F630" i="15"/>
  <c r="F629" i="15"/>
  <c r="F628" i="15"/>
  <c r="F627" i="15"/>
  <c r="F626" i="15"/>
  <c r="F625" i="15"/>
  <c r="F624" i="15"/>
  <c r="F623" i="15"/>
  <c r="F622" i="15"/>
  <c r="F621" i="15"/>
  <c r="F620" i="15"/>
  <c r="F619" i="15"/>
  <c r="F618" i="15"/>
  <c r="F617" i="15"/>
  <c r="F616" i="15"/>
  <c r="F615" i="15"/>
  <c r="F614" i="15"/>
  <c r="F613" i="15"/>
  <c r="F612" i="15"/>
  <c r="F611" i="15"/>
  <c r="F610" i="15"/>
  <c r="F609" i="15"/>
  <c r="F608" i="15"/>
  <c r="F607" i="15"/>
  <c r="F606" i="15"/>
  <c r="F605" i="15"/>
  <c r="F604" i="15"/>
  <c r="F603" i="15"/>
  <c r="F602" i="15"/>
  <c r="F601" i="15"/>
  <c r="F600" i="15"/>
  <c r="F599" i="15"/>
  <c r="F598" i="15"/>
  <c r="F597" i="15"/>
  <c r="F596" i="15"/>
  <c r="F595" i="15"/>
  <c r="F594" i="15"/>
  <c r="F593" i="15"/>
  <c r="F592" i="15"/>
  <c r="F591" i="15"/>
  <c r="F590" i="15"/>
  <c r="F589" i="15"/>
  <c r="F588" i="15"/>
  <c r="F587" i="15"/>
  <c r="F586" i="15"/>
  <c r="F585" i="15"/>
  <c r="F584" i="15"/>
  <c r="F583" i="15"/>
  <c r="F582" i="15"/>
  <c r="F581" i="15"/>
  <c r="F580" i="15"/>
  <c r="F579" i="15"/>
  <c r="F578" i="15"/>
  <c r="F577" i="15"/>
  <c r="F576" i="15"/>
  <c r="F575" i="15"/>
  <c r="F574" i="15"/>
  <c r="F573" i="15"/>
  <c r="F572" i="15"/>
  <c r="F571" i="15"/>
  <c r="F570" i="15"/>
  <c r="F569" i="15"/>
  <c r="F568" i="15"/>
  <c r="F567" i="15"/>
  <c r="F566" i="15"/>
  <c r="F565" i="15"/>
  <c r="F564" i="15"/>
  <c r="F563" i="15"/>
  <c r="F562" i="15"/>
  <c r="F561" i="15"/>
  <c r="F560" i="15"/>
  <c r="F559" i="15"/>
  <c r="F558" i="15"/>
  <c r="F557" i="15"/>
  <c r="F556" i="15"/>
  <c r="F555" i="15"/>
  <c r="F554" i="15"/>
  <c r="F553" i="15"/>
  <c r="F552" i="15"/>
  <c r="F551" i="15"/>
  <c r="F550" i="15"/>
  <c r="F549" i="15"/>
  <c r="F548" i="15"/>
  <c r="F547" i="15"/>
  <c r="F546" i="15"/>
  <c r="F545" i="15"/>
  <c r="F544" i="15"/>
  <c r="F543" i="15"/>
  <c r="F542" i="15"/>
  <c r="F541" i="15"/>
  <c r="F540" i="15"/>
  <c r="F539" i="15"/>
  <c r="F538" i="15"/>
  <c r="F537" i="15"/>
  <c r="F536" i="15"/>
  <c r="F535" i="15"/>
  <c r="F534" i="15"/>
  <c r="F533" i="15"/>
  <c r="F532" i="15"/>
  <c r="F531" i="15"/>
  <c r="F530" i="15"/>
  <c r="F529" i="15"/>
  <c r="F528" i="15"/>
  <c r="F527" i="15"/>
  <c r="F526" i="15"/>
  <c r="F525" i="15"/>
  <c r="F524" i="15"/>
  <c r="F523" i="15"/>
  <c r="F522" i="15"/>
  <c r="F521" i="15"/>
  <c r="F520" i="15"/>
  <c r="F519" i="15"/>
  <c r="F518" i="15"/>
  <c r="F517" i="15"/>
  <c r="F516" i="15"/>
  <c r="F515" i="15"/>
  <c r="F514" i="15"/>
  <c r="F513" i="15"/>
  <c r="F512" i="15"/>
  <c r="F511" i="15"/>
  <c r="F510" i="15"/>
  <c r="F509" i="15"/>
  <c r="F508" i="15"/>
  <c r="F507" i="15"/>
  <c r="F506" i="15"/>
  <c r="F505" i="15"/>
  <c r="F504" i="15"/>
  <c r="F503" i="15"/>
  <c r="F502" i="15"/>
  <c r="F501" i="15"/>
  <c r="F500" i="15"/>
  <c r="F499" i="15"/>
  <c r="F498" i="15"/>
  <c r="F497" i="15"/>
  <c r="F496" i="15"/>
  <c r="F495" i="15"/>
  <c r="F494" i="15"/>
  <c r="F493" i="15"/>
  <c r="F492" i="15"/>
  <c r="F491" i="15"/>
  <c r="F490" i="15"/>
  <c r="F489" i="15"/>
  <c r="F488" i="15"/>
  <c r="F487" i="15"/>
  <c r="F486" i="15"/>
  <c r="F485" i="15"/>
  <c r="F484" i="15"/>
  <c r="F483" i="15"/>
  <c r="F482" i="15"/>
  <c r="F481" i="15"/>
  <c r="F480" i="15"/>
  <c r="F479" i="15"/>
  <c r="F478" i="15"/>
  <c r="F477" i="15"/>
  <c r="F476" i="15"/>
  <c r="F475" i="15"/>
  <c r="F474" i="15"/>
  <c r="F473" i="15"/>
  <c r="F472" i="15"/>
  <c r="F471" i="15"/>
  <c r="F470" i="15"/>
  <c r="F469" i="15"/>
  <c r="F468" i="15"/>
  <c r="F467" i="15"/>
  <c r="F466" i="15"/>
  <c r="F465" i="15"/>
  <c r="F464" i="15"/>
  <c r="F463" i="15"/>
  <c r="F462" i="15"/>
  <c r="F461" i="15"/>
  <c r="F460" i="15"/>
  <c r="F459" i="15"/>
  <c r="F458" i="15"/>
  <c r="F457" i="15"/>
  <c r="F456" i="15"/>
  <c r="F455" i="15"/>
  <c r="F454" i="15"/>
  <c r="F453" i="15"/>
  <c r="F452" i="15"/>
  <c r="F451" i="15"/>
  <c r="F450" i="15"/>
  <c r="F449" i="15"/>
  <c r="F448" i="15"/>
  <c r="F447" i="15"/>
  <c r="F446" i="15"/>
  <c r="F445" i="15"/>
  <c r="F444" i="15"/>
  <c r="F443" i="15"/>
  <c r="F442" i="15"/>
  <c r="F441" i="15"/>
  <c r="F440" i="15"/>
  <c r="F439" i="15"/>
  <c r="F438" i="15"/>
  <c r="F437" i="15"/>
  <c r="F436" i="15"/>
  <c r="F435" i="15"/>
  <c r="F434" i="15"/>
  <c r="F433" i="15"/>
  <c r="F432" i="15"/>
  <c r="F431" i="15"/>
  <c r="F430" i="15"/>
  <c r="F429" i="15"/>
  <c r="F428" i="15"/>
  <c r="F427" i="15"/>
  <c r="F426" i="15"/>
  <c r="F425" i="15"/>
  <c r="F424" i="15"/>
  <c r="F423" i="15"/>
  <c r="F422" i="15"/>
  <c r="F421" i="15"/>
  <c r="F420" i="15"/>
  <c r="F419" i="15"/>
  <c r="F418" i="15"/>
  <c r="F417" i="15"/>
  <c r="F416" i="15"/>
  <c r="F415" i="15"/>
  <c r="F414" i="15"/>
  <c r="F413" i="15"/>
  <c r="F412" i="15"/>
  <c r="F411" i="15"/>
  <c r="F410" i="15"/>
  <c r="F409" i="15"/>
  <c r="F408" i="15"/>
  <c r="F407" i="15"/>
  <c r="F406" i="15"/>
  <c r="F405" i="15"/>
  <c r="F404" i="15"/>
  <c r="F403" i="15"/>
  <c r="F402" i="15"/>
  <c r="F401" i="15"/>
  <c r="F400" i="15"/>
  <c r="F399" i="15"/>
  <c r="F398" i="15"/>
  <c r="F397" i="15"/>
  <c r="F396" i="15"/>
  <c r="F395" i="15"/>
  <c r="F394" i="15"/>
  <c r="F393" i="15"/>
  <c r="F392" i="15"/>
  <c r="F391" i="15"/>
  <c r="F390" i="15"/>
  <c r="F389" i="15"/>
  <c r="F388" i="15"/>
  <c r="F387" i="15"/>
  <c r="F386" i="15"/>
  <c r="F385" i="15"/>
  <c r="F384" i="15"/>
  <c r="F383" i="15"/>
  <c r="F382" i="15"/>
  <c r="F381" i="15"/>
  <c r="F380" i="15"/>
  <c r="F379" i="15"/>
  <c r="F378" i="15"/>
  <c r="F377" i="15"/>
  <c r="F376" i="15"/>
  <c r="F375" i="15"/>
  <c r="F374" i="15"/>
  <c r="F373" i="15"/>
  <c r="F372" i="15"/>
  <c r="F371" i="15"/>
  <c r="F370" i="15"/>
  <c r="F369" i="15"/>
  <c r="F368" i="15"/>
  <c r="F367" i="15"/>
  <c r="F366" i="15"/>
  <c r="F365" i="15"/>
  <c r="F364" i="15"/>
  <c r="F363" i="15"/>
  <c r="F362" i="15"/>
  <c r="F361" i="15"/>
  <c r="F360" i="15"/>
  <c r="F359" i="15"/>
  <c r="F358" i="15"/>
  <c r="F357" i="15"/>
  <c r="F356" i="15"/>
  <c r="F355" i="15"/>
  <c r="F354" i="15"/>
  <c r="F353" i="15"/>
  <c r="F352" i="15"/>
  <c r="F351" i="15"/>
  <c r="F350" i="15"/>
  <c r="F349" i="15"/>
  <c r="F348" i="15"/>
  <c r="F347" i="15"/>
  <c r="F346" i="15"/>
  <c r="F345" i="15"/>
  <c r="F344" i="15"/>
  <c r="F343" i="15"/>
  <c r="F342" i="15"/>
  <c r="F341" i="15"/>
  <c r="F340" i="15"/>
  <c r="F339" i="15"/>
  <c r="F338" i="15"/>
  <c r="F337" i="15"/>
  <c r="F336" i="15"/>
  <c r="F335" i="15"/>
  <c r="F334" i="15"/>
  <c r="F333" i="15"/>
  <c r="F332" i="15"/>
  <c r="F331" i="15"/>
  <c r="F330" i="15"/>
  <c r="F329" i="15"/>
  <c r="F328" i="15"/>
  <c r="F327" i="15"/>
  <c r="F326" i="15"/>
  <c r="F325" i="15"/>
  <c r="F324" i="15"/>
  <c r="F323" i="15"/>
  <c r="F322" i="15"/>
  <c r="F321" i="15"/>
  <c r="F320" i="15"/>
  <c r="F319" i="15"/>
  <c r="F318" i="15"/>
  <c r="F317" i="15"/>
  <c r="F316" i="15"/>
  <c r="F315" i="15"/>
  <c r="F314" i="15"/>
  <c r="F313" i="15"/>
  <c r="F312" i="15"/>
  <c r="F311" i="15"/>
  <c r="F310" i="15"/>
  <c r="F309" i="15"/>
  <c r="F308" i="15"/>
  <c r="F307" i="15"/>
  <c r="F306" i="15"/>
  <c r="F305" i="15"/>
  <c r="F304" i="15"/>
  <c r="F303" i="15"/>
  <c r="F302" i="15"/>
  <c r="F301" i="15"/>
  <c r="F300" i="15"/>
  <c r="F299" i="15"/>
  <c r="F298" i="15"/>
  <c r="F297" i="15"/>
  <c r="F296" i="15"/>
  <c r="F295" i="15"/>
  <c r="F294" i="15"/>
  <c r="F293" i="15"/>
  <c r="F292" i="15"/>
  <c r="F291" i="15"/>
  <c r="F290" i="15"/>
  <c r="F289" i="15"/>
  <c r="F288" i="15"/>
  <c r="F287" i="15"/>
  <c r="F286" i="15"/>
  <c r="F285" i="15"/>
  <c r="F284" i="15"/>
  <c r="F283" i="15"/>
  <c r="F282" i="15"/>
  <c r="F281" i="15"/>
  <c r="F280" i="15"/>
  <c r="F279" i="15"/>
  <c r="F278" i="15"/>
  <c r="F277" i="15"/>
  <c r="F276" i="15"/>
  <c r="F275" i="15"/>
  <c r="F274" i="15"/>
  <c r="F273" i="15"/>
  <c r="F272" i="15"/>
  <c r="F271" i="15"/>
  <c r="F270" i="15"/>
  <c r="F269" i="15"/>
  <c r="F268" i="15"/>
  <c r="F267" i="15"/>
  <c r="F266" i="15"/>
  <c r="F265" i="15"/>
  <c r="F264" i="15"/>
  <c r="F263" i="15"/>
  <c r="F262" i="15"/>
  <c r="F261" i="15"/>
  <c r="F260" i="15"/>
  <c r="F259" i="15"/>
  <c r="F258" i="15"/>
  <c r="F257" i="15"/>
  <c r="F256" i="15"/>
  <c r="F255" i="15"/>
  <c r="F254" i="15"/>
  <c r="F253" i="15"/>
  <c r="F252" i="15"/>
  <c r="F251" i="15"/>
  <c r="F250" i="15"/>
  <c r="F249" i="15"/>
  <c r="F248" i="15"/>
  <c r="F247" i="15"/>
  <c r="F246" i="15"/>
  <c r="F245" i="15"/>
  <c r="F244" i="15"/>
  <c r="F243" i="15"/>
  <c r="F242" i="15"/>
  <c r="F241" i="15"/>
  <c r="F240" i="15"/>
  <c r="F239" i="15"/>
  <c r="F238" i="15"/>
  <c r="F237" i="15"/>
  <c r="F236" i="15"/>
  <c r="F235" i="15"/>
  <c r="F234" i="15"/>
  <c r="F233" i="15"/>
  <c r="F232" i="15"/>
  <c r="F231" i="15"/>
  <c r="F230" i="15"/>
  <c r="F229" i="15"/>
  <c r="F228" i="15"/>
  <c r="F227" i="15"/>
  <c r="F226" i="15"/>
  <c r="F225" i="15"/>
  <c r="F224" i="15"/>
  <c r="F223" i="15"/>
  <c r="F222" i="15"/>
  <c r="F221" i="15"/>
  <c r="F220" i="15"/>
  <c r="F219" i="15"/>
  <c r="F218" i="15"/>
  <c r="F217" i="15"/>
  <c r="F216" i="15"/>
  <c r="F215" i="15"/>
  <c r="F214" i="15"/>
  <c r="F213" i="15"/>
  <c r="F212" i="15"/>
  <c r="F211" i="15"/>
  <c r="F210" i="15"/>
  <c r="F209" i="15"/>
  <c r="F208" i="15"/>
  <c r="F207" i="15"/>
  <c r="F206" i="15"/>
  <c r="F205" i="15"/>
  <c r="F204" i="15"/>
  <c r="F203" i="15"/>
  <c r="F202" i="15"/>
  <c r="F201" i="15"/>
  <c r="F200" i="15"/>
  <c r="F199" i="15"/>
  <c r="F198" i="15"/>
  <c r="F197" i="15"/>
  <c r="F196" i="15"/>
  <c r="F195" i="15"/>
  <c r="F194" i="15"/>
  <c r="F193" i="15"/>
  <c r="F192" i="15"/>
  <c r="F191" i="15"/>
  <c r="F190" i="15"/>
  <c r="F189" i="15"/>
  <c r="F188" i="15"/>
  <c r="F187" i="15"/>
  <c r="F186" i="15"/>
  <c r="F185" i="15"/>
  <c r="F184" i="15"/>
  <c r="F183" i="15"/>
  <c r="F182" i="15"/>
  <c r="F181" i="15"/>
  <c r="F180" i="15"/>
  <c r="F179" i="15"/>
  <c r="F178" i="15"/>
  <c r="F177" i="15"/>
  <c r="F176" i="15"/>
  <c r="F175" i="15"/>
  <c r="F174" i="15"/>
  <c r="F173" i="15"/>
  <c r="F172" i="15"/>
  <c r="F171" i="15"/>
  <c r="F170" i="15"/>
  <c r="F169" i="15"/>
  <c r="F168" i="15"/>
  <c r="F167" i="15"/>
  <c r="F166" i="15"/>
  <c r="F165" i="15"/>
  <c r="F164" i="15"/>
  <c r="F163" i="15"/>
  <c r="F162" i="15"/>
  <c r="F161" i="15"/>
  <c r="F160" i="15"/>
  <c r="F159" i="15"/>
  <c r="F158" i="15"/>
  <c r="F157" i="15"/>
  <c r="F156" i="15"/>
  <c r="F155" i="15"/>
  <c r="F154" i="15"/>
  <c r="F153" i="15"/>
  <c r="F152" i="15"/>
  <c r="F151" i="15"/>
  <c r="F150" i="15"/>
  <c r="F149" i="15"/>
  <c r="F148" i="15"/>
  <c r="F147" i="15"/>
  <c r="F146" i="15"/>
  <c r="F145" i="15"/>
  <c r="F144" i="15"/>
  <c r="F143" i="15"/>
  <c r="F142" i="15"/>
  <c r="F141" i="15"/>
  <c r="F140" i="15"/>
  <c r="F139" i="15"/>
  <c r="F138" i="15"/>
  <c r="F137" i="15"/>
  <c r="F136" i="15"/>
  <c r="F135" i="15"/>
  <c r="F134" i="15"/>
  <c r="F133" i="15"/>
  <c r="F132" i="15"/>
  <c r="F131" i="15"/>
  <c r="F130" i="15"/>
  <c r="F129" i="15"/>
  <c r="F128" i="15"/>
  <c r="F127" i="15"/>
  <c r="F126" i="15"/>
  <c r="F125" i="15"/>
  <c r="F124" i="15"/>
  <c r="F123" i="15"/>
  <c r="F122" i="15"/>
  <c r="F121" i="15"/>
  <c r="F120" i="15"/>
  <c r="F119" i="15"/>
  <c r="F118" i="15"/>
  <c r="F117" i="15"/>
  <c r="F116" i="15"/>
  <c r="F115" i="15"/>
  <c r="F114" i="15"/>
  <c r="F113" i="15"/>
  <c r="F112" i="15"/>
  <c r="F111" i="15"/>
  <c r="F110" i="15"/>
  <c r="F109" i="15"/>
  <c r="F108" i="15"/>
  <c r="F107" i="15"/>
  <c r="F106" i="15"/>
  <c r="F105" i="15"/>
  <c r="F104" i="15"/>
  <c r="F103" i="15"/>
  <c r="F102" i="15"/>
  <c r="F101" i="15"/>
  <c r="F100" i="15"/>
  <c r="F99" i="15"/>
  <c r="F98" i="15"/>
  <c r="F97" i="15"/>
  <c r="F96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E1" i="15"/>
  <c r="S1015" i="1" l="1"/>
  <c r="Z1015" i="1"/>
  <c r="V1015" i="1"/>
  <c r="Y1015" i="1"/>
  <c r="AA1015" i="1" s="1"/>
  <c r="U1015" i="1"/>
  <c r="T1015" i="1"/>
  <c r="Y1013" i="1"/>
  <c r="W1015" i="1" l="1"/>
  <c r="C2" i="1"/>
  <c r="Q982" i="1"/>
  <c r="S982" i="1" s="1"/>
  <c r="Q981" i="1"/>
  <c r="S981" i="1" s="1"/>
  <c r="Q1003" i="1"/>
  <c r="S1003" i="1" s="1"/>
  <c r="Q980" i="1"/>
  <c r="S980" i="1" s="1"/>
  <c r="Q985" i="1"/>
  <c r="S985" i="1" s="1"/>
  <c r="Y984" i="1"/>
  <c r="Q986" i="1"/>
  <c r="S986" i="1" s="1"/>
  <c r="Q983" i="1"/>
  <c r="S983" i="1" s="1"/>
  <c r="Q1013" i="1"/>
  <c r="V1013" i="1" s="1"/>
  <c r="Z986" i="1"/>
  <c r="Q984" i="1"/>
  <c r="V984" i="1" s="1"/>
  <c r="Y986" i="1"/>
  <c r="Z981" i="1"/>
  <c r="Y981" i="1"/>
  <c r="Z983" i="1"/>
  <c r="Y983" i="1"/>
  <c r="Z985" i="1"/>
  <c r="Y985" i="1"/>
  <c r="Z980" i="1"/>
  <c r="Y980" i="1"/>
  <c r="Z982" i="1"/>
  <c r="Z1003" i="1"/>
  <c r="Y982" i="1"/>
  <c r="Z1013" i="1"/>
  <c r="Y1003" i="1"/>
  <c r="Z984" i="1"/>
  <c r="Y3" i="1"/>
  <c r="Z3" i="1" s="1"/>
  <c r="V983" i="1" l="1"/>
  <c r="V1003" i="1"/>
  <c r="V981" i="1"/>
  <c r="S1013" i="1"/>
  <c r="V985" i="1"/>
  <c r="AA984" i="1"/>
  <c r="V986" i="1"/>
  <c r="AA985" i="1"/>
  <c r="AA1003" i="1"/>
  <c r="V980" i="1"/>
  <c r="AA982" i="1"/>
  <c r="V982" i="1"/>
  <c r="AA1013" i="1"/>
  <c r="AA983" i="1"/>
  <c r="AA980" i="1"/>
  <c r="AA986" i="1"/>
  <c r="AA981" i="1"/>
  <c r="S984" i="1"/>
  <c r="O992" i="1"/>
  <c r="O994" i="1"/>
  <c r="O1013" i="1"/>
  <c r="O996" i="1"/>
  <c r="O1012" i="1"/>
  <c r="O991" i="1"/>
  <c r="O982" i="1"/>
  <c r="O1007" i="1"/>
  <c r="O998" i="1"/>
  <c r="O986" i="1"/>
  <c r="O1002" i="1"/>
  <c r="O1010" i="1"/>
  <c r="O995" i="1"/>
  <c r="O1008" i="1"/>
  <c r="O1003" i="1"/>
  <c r="O983" i="1"/>
  <c r="O989" i="1"/>
  <c r="O990" i="1"/>
  <c r="O981" i="1"/>
  <c r="O1001" i="1"/>
  <c r="O1014" i="1"/>
  <c r="O1009" i="1"/>
  <c r="O1005" i="1"/>
  <c r="O1006" i="1"/>
  <c r="O993" i="1"/>
  <c r="O1004" i="1"/>
  <c r="O984" i="1"/>
  <c r="O1011" i="1"/>
  <c r="O1000" i="1"/>
  <c r="O988" i="1"/>
  <c r="O980" i="1"/>
  <c r="O997" i="1"/>
  <c r="O985" i="1"/>
  <c r="O999" i="1"/>
  <c r="O987" i="1"/>
  <c r="F1" i="16"/>
  <c r="F1" i="17"/>
  <c r="O267" i="1" l="1"/>
  <c r="O266" i="1"/>
  <c r="O8" i="1"/>
  <c r="O59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716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7" i="1"/>
  <c r="O6" i="1"/>
  <c r="O978" i="1"/>
  <c r="O977" i="1"/>
  <c r="O976" i="1"/>
  <c r="O975" i="1"/>
  <c r="O974" i="1"/>
  <c r="O973" i="1"/>
  <c r="O972" i="1"/>
  <c r="O971" i="1"/>
  <c r="O970" i="1"/>
  <c r="O969" i="1"/>
  <c r="O968" i="1"/>
  <c r="O967" i="1"/>
  <c r="O966" i="1"/>
  <c r="O965" i="1"/>
  <c r="O964" i="1"/>
  <c r="O963" i="1"/>
  <c r="O962" i="1"/>
  <c r="O961" i="1"/>
  <c r="O960" i="1"/>
  <c r="O959" i="1"/>
  <c r="O958" i="1"/>
  <c r="O957" i="1"/>
  <c r="O956" i="1"/>
  <c r="O955" i="1"/>
  <c r="O954" i="1"/>
  <c r="O953" i="1"/>
  <c r="O952" i="1"/>
  <c r="O951" i="1"/>
  <c r="O950" i="1"/>
  <c r="O949" i="1"/>
  <c r="O948" i="1"/>
  <c r="O947" i="1"/>
  <c r="O946" i="1"/>
  <c r="O945" i="1"/>
  <c r="O944" i="1"/>
  <c r="O943" i="1"/>
  <c r="O942" i="1"/>
  <c r="O941" i="1"/>
  <c r="O940" i="1"/>
  <c r="O939" i="1"/>
  <c r="O938" i="1"/>
  <c r="O937" i="1"/>
  <c r="O936" i="1"/>
  <c r="O935" i="1"/>
  <c r="O934" i="1"/>
  <c r="O933" i="1"/>
  <c r="O932" i="1"/>
  <c r="O931" i="1"/>
  <c r="O930" i="1"/>
  <c r="O929" i="1"/>
  <c r="O928" i="1"/>
  <c r="O927" i="1"/>
  <c r="O926" i="1"/>
  <c r="O925" i="1"/>
  <c r="O924" i="1"/>
  <c r="O923" i="1"/>
  <c r="O922" i="1"/>
  <c r="O921" i="1"/>
  <c r="O920" i="1"/>
  <c r="O919" i="1"/>
  <c r="O918" i="1"/>
  <c r="O917" i="1"/>
  <c r="O916" i="1"/>
  <c r="O915" i="1"/>
  <c r="O914" i="1"/>
  <c r="O913" i="1"/>
  <c r="O912" i="1"/>
  <c r="O911" i="1"/>
  <c r="O910" i="1"/>
  <c r="O909" i="1"/>
  <c r="O908" i="1"/>
  <c r="O907" i="1"/>
  <c r="O906" i="1"/>
  <c r="O905" i="1"/>
  <c r="O904" i="1"/>
  <c r="O903" i="1"/>
  <c r="O902" i="1"/>
  <c r="O901" i="1"/>
  <c r="O900" i="1"/>
  <c r="O899" i="1"/>
  <c r="O898" i="1"/>
  <c r="O897" i="1"/>
  <c r="O896" i="1"/>
  <c r="O895" i="1"/>
  <c r="O894" i="1"/>
  <c r="O893" i="1"/>
  <c r="O892" i="1"/>
  <c r="O891" i="1"/>
  <c r="O890" i="1"/>
  <c r="O889" i="1"/>
  <c r="O888" i="1"/>
  <c r="O887" i="1"/>
  <c r="O886" i="1"/>
  <c r="O885" i="1"/>
  <c r="O884" i="1"/>
  <c r="O883" i="1"/>
  <c r="O882" i="1"/>
  <c r="O881" i="1"/>
  <c r="O880" i="1"/>
  <c r="O879" i="1"/>
  <c r="O878" i="1"/>
  <c r="O877" i="1"/>
  <c r="O876" i="1"/>
  <c r="O875" i="1"/>
  <c r="O874" i="1"/>
  <c r="O873" i="1"/>
  <c r="O872" i="1"/>
  <c r="O871" i="1"/>
  <c r="O870" i="1"/>
  <c r="O869" i="1"/>
  <c r="O868" i="1"/>
  <c r="O867" i="1"/>
  <c r="O866" i="1"/>
  <c r="O865" i="1"/>
  <c r="O864" i="1"/>
  <c r="O863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117" i="1" l="1"/>
  <c r="O979" i="1"/>
  <c r="O611" i="1"/>
  <c r="Q6" i="1" l="1"/>
  <c r="R6" i="1"/>
  <c r="T6" i="1" l="1"/>
  <c r="U6" i="1"/>
  <c r="Y6" i="1"/>
  <c r="S6" i="1"/>
  <c r="V6" i="1"/>
  <c r="B34" i="12"/>
  <c r="C5" i="12"/>
  <c r="W6" i="1" l="1"/>
  <c r="C4" i="1" l="1"/>
  <c r="C3" i="1"/>
  <c r="R982" i="1" l="1"/>
  <c r="R984" i="1"/>
  <c r="R987" i="1"/>
  <c r="R990" i="1"/>
  <c r="R993" i="1"/>
  <c r="R996" i="1"/>
  <c r="R999" i="1"/>
  <c r="R1001" i="1"/>
  <c r="R1004" i="1"/>
  <c r="R1007" i="1"/>
  <c r="R1010" i="1"/>
  <c r="R1013" i="1"/>
  <c r="R981" i="1"/>
  <c r="R985" i="1"/>
  <c r="R988" i="1"/>
  <c r="R991" i="1"/>
  <c r="R994" i="1"/>
  <c r="R997" i="1"/>
  <c r="R1000" i="1"/>
  <c r="R1002" i="1"/>
  <c r="R1005" i="1"/>
  <c r="R1008" i="1"/>
  <c r="R1011" i="1"/>
  <c r="R1014" i="1"/>
  <c r="R980" i="1"/>
  <c r="R983" i="1"/>
  <c r="R986" i="1"/>
  <c r="R989" i="1"/>
  <c r="R992" i="1"/>
  <c r="R995" i="1"/>
  <c r="R998" i="1"/>
  <c r="R1003" i="1"/>
  <c r="R1006" i="1"/>
  <c r="R1009" i="1"/>
  <c r="R1012" i="1"/>
  <c r="Q1001" i="1"/>
  <c r="Q987" i="1"/>
  <c r="Q1010" i="1"/>
  <c r="Q996" i="1"/>
  <c r="Q1000" i="1"/>
  <c r="Q1008" i="1"/>
  <c r="Q1011" i="1"/>
  <c r="Q988" i="1"/>
  <c r="Q994" i="1"/>
  <c r="Q1007" i="1"/>
  <c r="Q1009" i="1"/>
  <c r="Q1014" i="1"/>
  <c r="Q1002" i="1"/>
  <c r="Q1012" i="1"/>
  <c r="Q999" i="1"/>
  <c r="Q990" i="1"/>
  <c r="Q997" i="1"/>
  <c r="Q995" i="1"/>
  <c r="Q1004" i="1"/>
  <c r="Q1005" i="1"/>
  <c r="Q998" i="1"/>
  <c r="Q1006" i="1"/>
  <c r="Q993" i="1"/>
  <c r="Q991" i="1"/>
  <c r="Q989" i="1"/>
  <c r="Q992" i="1"/>
  <c r="Q685" i="1"/>
  <c r="Q703" i="1"/>
  <c r="Q698" i="1"/>
  <c r="Q679" i="1"/>
  <c r="Q683" i="1"/>
  <c r="Q713" i="1"/>
  <c r="Q696" i="1"/>
  <c r="Q664" i="1"/>
  <c r="Q742" i="1"/>
  <c r="Q649" i="1"/>
  <c r="Q84" i="1"/>
  <c r="Q154" i="1"/>
  <c r="Q202" i="1"/>
  <c r="Q746" i="1"/>
  <c r="Q718" i="1"/>
  <c r="Q748" i="1"/>
  <c r="Q943" i="1"/>
  <c r="Q60" i="1"/>
  <c r="Q126" i="1"/>
  <c r="Q150" i="1"/>
  <c r="Q234" i="1"/>
  <c r="Q622" i="1"/>
  <c r="Q162" i="1"/>
  <c r="S162" i="1" s="1"/>
  <c r="Q706" i="1"/>
  <c r="Q13" i="1"/>
  <c r="R700" i="1"/>
  <c r="R715" i="1"/>
  <c r="R698" i="1"/>
  <c r="R692" i="1"/>
  <c r="R711" i="1"/>
  <c r="R704" i="1"/>
  <c r="R695" i="1"/>
  <c r="R682" i="1"/>
  <c r="R686" i="1"/>
  <c r="R701" i="1"/>
  <c r="R693" i="1"/>
  <c r="R714" i="1"/>
  <c r="R706" i="1"/>
  <c r="R688" i="1"/>
  <c r="R684" i="1"/>
  <c r="R683" i="1"/>
  <c r="R691" i="1"/>
  <c r="R713" i="1"/>
  <c r="R712" i="1"/>
  <c r="R680" i="1"/>
  <c r="R681" i="1"/>
  <c r="R685" i="1"/>
  <c r="R689" i="1"/>
  <c r="R699" i="1"/>
  <c r="R709" i="1"/>
  <c r="R707" i="1"/>
  <c r="R705" i="1"/>
  <c r="R703" i="1"/>
  <c r="R708" i="1"/>
  <c r="R697" i="1"/>
  <c r="R679" i="1"/>
  <c r="R687" i="1"/>
  <c r="R690" i="1"/>
  <c r="R694" i="1"/>
  <c r="R696" i="1"/>
  <c r="R710" i="1"/>
  <c r="R702" i="1"/>
  <c r="Q714" i="1"/>
  <c r="Q715" i="1"/>
  <c r="Q710" i="1"/>
  <c r="Q709" i="1"/>
  <c r="Q711" i="1"/>
  <c r="Q708" i="1"/>
  <c r="Q712" i="1"/>
  <c r="Q704" i="1"/>
  <c r="Q700" i="1"/>
  <c r="Q702" i="1"/>
  <c r="Q701" i="1"/>
  <c r="Q705" i="1"/>
  <c r="Q707" i="1"/>
  <c r="Q699" i="1"/>
  <c r="Q691" i="1"/>
  <c r="Q692" i="1"/>
  <c r="Q693" i="1"/>
  <c r="Q695" i="1"/>
  <c r="Q697" i="1"/>
  <c r="Q694" i="1"/>
  <c r="Q684" i="1"/>
  <c r="Q689" i="1"/>
  <c r="Q686" i="1"/>
  <c r="Q688" i="1"/>
  <c r="Q687" i="1"/>
  <c r="Q690" i="1"/>
  <c r="Q681" i="1"/>
  <c r="Q680" i="1"/>
  <c r="Q682" i="1"/>
  <c r="Q663" i="1"/>
  <c r="Q673" i="1"/>
  <c r="Q676" i="1"/>
  <c r="Q739" i="1"/>
  <c r="Q782" i="1"/>
  <c r="Q880" i="1"/>
  <c r="Q929" i="1"/>
  <c r="Q947" i="1"/>
  <c r="Q10" i="1"/>
  <c r="Q81" i="1"/>
  <c r="Q138" i="1"/>
  <c r="Q187" i="1"/>
  <c r="Q230" i="1"/>
  <c r="Q375" i="1"/>
  <c r="Q973" i="1"/>
  <c r="Q774" i="1"/>
  <c r="Q285" i="1"/>
  <c r="Q9" i="1"/>
  <c r="Q219" i="1"/>
  <c r="Q889" i="1"/>
  <c r="Q935" i="1"/>
  <c r="Q948" i="1"/>
  <c r="Q83" i="1"/>
  <c r="Q142" i="1"/>
  <c r="Q200" i="1"/>
  <c r="Q231" i="1"/>
  <c r="Q339" i="1"/>
  <c r="Q654" i="1"/>
  <c r="Q753" i="1"/>
  <c r="Q68" i="1"/>
  <c r="Q378" i="1"/>
  <c r="Q979" i="1"/>
  <c r="Q217" i="1"/>
  <c r="Q928" i="1"/>
  <c r="Q745" i="1"/>
  <c r="Q843" i="1"/>
  <c r="Q908" i="1"/>
  <c r="Q936" i="1"/>
  <c r="Q949" i="1"/>
  <c r="Q17" i="1"/>
  <c r="Q146" i="1"/>
  <c r="Q358" i="1"/>
  <c r="Q259" i="1"/>
  <c r="Q942" i="1"/>
  <c r="Q216" i="1"/>
  <c r="Q158" i="1"/>
  <c r="Q779" i="1"/>
  <c r="Q289" i="1"/>
  <c r="Q844" i="1"/>
  <c r="Q912" i="1"/>
  <c r="Q937" i="1"/>
  <c r="Q953" i="1"/>
  <c r="Q50" i="1"/>
  <c r="Q95" i="1"/>
  <c r="Q204" i="1"/>
  <c r="Q235" i="1"/>
  <c r="Q372" i="1"/>
  <c r="Q918" i="1"/>
  <c r="Q864" i="1"/>
  <c r="Q120" i="1"/>
  <c r="Q874" i="1"/>
  <c r="Q78" i="1"/>
  <c r="Q846" i="1"/>
  <c r="Q917" i="1"/>
  <c r="Q939" i="1"/>
  <c r="Q965" i="1"/>
  <c r="Q113" i="1"/>
  <c r="Q151" i="1"/>
  <c r="Q215" i="1"/>
  <c r="Q857" i="1"/>
  <c r="Q119" i="1"/>
  <c r="Q263" i="1"/>
  <c r="Q921" i="1"/>
  <c r="Q69" i="1"/>
  <c r="Q452" i="1"/>
  <c r="Q945" i="1"/>
  <c r="R629" i="1"/>
  <c r="R670" i="1"/>
  <c r="R663" i="1"/>
  <c r="R669" i="1"/>
  <c r="R664" i="1"/>
  <c r="R678" i="1"/>
  <c r="R668" i="1"/>
  <c r="R677" i="1"/>
  <c r="R667" i="1"/>
  <c r="R661" i="1"/>
  <c r="R675" i="1"/>
  <c r="R666" i="1"/>
  <c r="R676" i="1"/>
  <c r="R673" i="1"/>
  <c r="R674" i="1"/>
  <c r="R665" i="1"/>
  <c r="R671" i="1"/>
  <c r="R672" i="1"/>
  <c r="R662" i="1"/>
  <c r="Q669" i="1"/>
  <c r="Q675" i="1"/>
  <c r="Q677" i="1"/>
  <c r="Q662" i="1"/>
  <c r="Q671" i="1"/>
  <c r="Q668" i="1"/>
  <c r="Q674" i="1"/>
  <c r="Q667" i="1"/>
  <c r="Q661" i="1"/>
  <c r="Q666" i="1"/>
  <c r="Q670" i="1"/>
  <c r="Q678" i="1"/>
  <c r="Q665" i="1"/>
  <c r="Q672" i="1"/>
  <c r="Q717" i="1"/>
  <c r="S717" i="1" s="1"/>
  <c r="Q726" i="1"/>
  <c r="Q770" i="1"/>
  <c r="Q791" i="1"/>
  <c r="Q817" i="1"/>
  <c r="Q863" i="1"/>
  <c r="Q903" i="1"/>
  <c r="Q35" i="1"/>
  <c r="Q97" i="1"/>
  <c r="Q135" i="1"/>
  <c r="Q218" i="1"/>
  <c r="Q281" i="1"/>
  <c r="Q330" i="1"/>
  <c r="Q347" i="1"/>
  <c r="Q397" i="1"/>
  <c r="Q444" i="1"/>
  <c r="Q558" i="1"/>
  <c r="Q611" i="1"/>
  <c r="Q656" i="1"/>
  <c r="Q736" i="1"/>
  <c r="Q169" i="1"/>
  <c r="Q377" i="1"/>
  <c r="Q777" i="1"/>
  <c r="Q871" i="1"/>
  <c r="Q124" i="1"/>
  <c r="Q636" i="1"/>
  <c r="Q729" i="1"/>
  <c r="Q750" i="1"/>
  <c r="Q793" i="1"/>
  <c r="Q823" i="1"/>
  <c r="Q883" i="1"/>
  <c r="Q907" i="1"/>
  <c r="Q37" i="1"/>
  <c r="Q62" i="1"/>
  <c r="Q102" i="1"/>
  <c r="Q167" i="1"/>
  <c r="Q189" i="1"/>
  <c r="Q210" i="1"/>
  <c r="Q241" i="1"/>
  <c r="Q331" i="1"/>
  <c r="Q348" i="1"/>
  <c r="Q403" i="1"/>
  <c r="Q450" i="1"/>
  <c r="Q562" i="1"/>
  <c r="Q613" i="1"/>
  <c r="Q794" i="1"/>
  <c r="Q123" i="1"/>
  <c r="Q227" i="1"/>
  <c r="Q410" i="1"/>
  <c r="Q761" i="1"/>
  <c r="Q805" i="1"/>
  <c r="Q856" i="1"/>
  <c r="Q873" i="1"/>
  <c r="Q45" i="1"/>
  <c r="Q88" i="1"/>
  <c r="Q112" i="1"/>
  <c r="Q143" i="1"/>
  <c r="Q177" i="1"/>
  <c r="Q199" i="1"/>
  <c r="Q213" i="1"/>
  <c r="Q255" i="1"/>
  <c r="Q301" i="1"/>
  <c r="Q335" i="1"/>
  <c r="Q357" i="1"/>
  <c r="Q387" i="1"/>
  <c r="Q425" i="1"/>
  <c r="Q501" i="1"/>
  <c r="Q587" i="1"/>
  <c r="Q641" i="1"/>
  <c r="Q835" i="1"/>
  <c r="Q886" i="1"/>
  <c r="Q41" i="1"/>
  <c r="Q152" i="1"/>
  <c r="Q243" i="1"/>
  <c r="Q405" i="1"/>
  <c r="Q250" i="1"/>
  <c r="Q584" i="1"/>
  <c r="Q743" i="1"/>
  <c r="Q763" i="1"/>
  <c r="Q780" i="1"/>
  <c r="Q809" i="1"/>
  <c r="Q894" i="1"/>
  <c r="Q916" i="1"/>
  <c r="Q18" i="1"/>
  <c r="Q49" i="1"/>
  <c r="Q92" i="1"/>
  <c r="Q128" i="1"/>
  <c r="Q159" i="1"/>
  <c r="Q183" i="1"/>
  <c r="Q256" i="1"/>
  <c r="Q311" i="1"/>
  <c r="Q338" i="1"/>
  <c r="Q391" i="1"/>
  <c r="Q426" i="1"/>
  <c r="Q516" i="1"/>
  <c r="Q591" i="1"/>
  <c r="Q645" i="1"/>
  <c r="Q595" i="1"/>
  <c r="Q752" i="1"/>
  <c r="Q66" i="1"/>
  <c r="Q211" i="1"/>
  <c r="Q572" i="1"/>
  <c r="Q797" i="1"/>
  <c r="Q911" i="1"/>
  <c r="Q67" i="1"/>
  <c r="Q197" i="1"/>
  <c r="Q354" i="1"/>
  <c r="Q768" i="1"/>
  <c r="Q781" i="1"/>
  <c r="Q815" i="1"/>
  <c r="Q840" i="1"/>
  <c r="Q858" i="1"/>
  <c r="Q877" i="1"/>
  <c r="Q897" i="1"/>
  <c r="Q25" i="1"/>
  <c r="Q75" i="1"/>
  <c r="Q94" i="1"/>
  <c r="Q116" i="1"/>
  <c r="Q130" i="1"/>
  <c r="Q147" i="1"/>
  <c r="Q160" i="1"/>
  <c r="Q184" i="1"/>
  <c r="Q201" i="1"/>
  <c r="Q232" i="1"/>
  <c r="Q316" i="1"/>
  <c r="Q368" i="1"/>
  <c r="Q392" i="1"/>
  <c r="Q432" i="1"/>
  <c r="Q538" i="1"/>
  <c r="Q648" i="1"/>
  <c r="Q105" i="1"/>
  <c r="Q195" i="1"/>
  <c r="Q333" i="1"/>
  <c r="Q854" i="1"/>
  <c r="Q108" i="1"/>
  <c r="Q212" i="1"/>
  <c r="Q769" i="1"/>
  <c r="Q816" i="1"/>
  <c r="Q841" i="1"/>
  <c r="Q862" i="1"/>
  <c r="Q878" i="1"/>
  <c r="Q899" i="1"/>
  <c r="Q30" i="1"/>
  <c r="Q59" i="1"/>
  <c r="Q77" i="1"/>
  <c r="Q118" i="1"/>
  <c r="Q134" i="1"/>
  <c r="Q149" i="1"/>
  <c r="Q161" i="1"/>
  <c r="Q185" i="1"/>
  <c r="Q319" i="1"/>
  <c r="Q346" i="1"/>
  <c r="Q369" i="1"/>
  <c r="Q393" i="1"/>
  <c r="Q435" i="1"/>
  <c r="Q542" i="1"/>
  <c r="Q606" i="1"/>
  <c r="Q775" i="1"/>
  <c r="Q869" i="1"/>
  <c r="Q139" i="1"/>
  <c r="Q226" i="1"/>
  <c r="Q349" i="1"/>
  <c r="Q658" i="1"/>
  <c r="Q836" i="1"/>
  <c r="Q887" i="1"/>
  <c r="Q43" i="1"/>
  <c r="Q172" i="1"/>
  <c r="Q296" i="1"/>
  <c r="Q476" i="1"/>
  <c r="R717" i="1"/>
  <c r="Q812" i="1"/>
  <c r="Z812" i="1" s="1"/>
  <c r="Q785" i="1"/>
  <c r="V785" i="1" s="1"/>
  <c r="Q790" i="1"/>
  <c r="V790" i="1" s="1"/>
  <c r="R249" i="1"/>
  <c r="Q101" i="1"/>
  <c r="R638" i="1"/>
  <c r="Q885" i="1"/>
  <c r="Z885" i="1" s="1"/>
  <c r="Q848" i="1"/>
  <c r="Z848" i="1" s="1"/>
  <c r="R927" i="1"/>
  <c r="Q328" i="1"/>
  <c r="Z328" i="1" s="1"/>
  <c r="Q163" i="1"/>
  <c r="S163" i="1" s="1"/>
  <c r="R814" i="1"/>
  <c r="R31" i="1"/>
  <c r="R284" i="1"/>
  <c r="Q830" i="1"/>
  <c r="Z830" i="1" s="1"/>
  <c r="R9" i="1"/>
  <c r="R166" i="1"/>
  <c r="R317" i="1"/>
  <c r="Q925" i="1"/>
  <c r="Z925" i="1" s="1"/>
  <c r="Q825" i="1"/>
  <c r="S825" i="1" s="1"/>
  <c r="R12" i="1"/>
  <c r="R153" i="1"/>
  <c r="R335" i="1"/>
  <c r="Q803" i="1"/>
  <c r="Z803" i="1" s="1"/>
  <c r="R951" i="1"/>
  <c r="Q122" i="1"/>
  <c r="Z122" i="1" s="1"/>
  <c r="R289" i="1"/>
  <c r="R827" i="1"/>
  <c r="Q278" i="1"/>
  <c r="V278" i="1" s="1"/>
  <c r="R821" i="1"/>
  <c r="R93" i="1"/>
  <c r="R399" i="1"/>
  <c r="R526" i="1"/>
  <c r="R385" i="1"/>
  <c r="Q408" i="1"/>
  <c r="Z408" i="1" s="1"/>
  <c r="R535" i="1"/>
  <c r="R520" i="1"/>
  <c r="Q203" i="1"/>
  <c r="S203" i="1" s="1"/>
  <c r="R946" i="1"/>
  <c r="R799" i="1"/>
  <c r="Q109" i="1"/>
  <c r="Z109" i="1" s="1"/>
  <c r="R121" i="1"/>
  <c r="R924" i="1"/>
  <c r="Q337" i="1"/>
  <c r="V337" i="1" s="1"/>
  <c r="R798" i="1"/>
  <c r="R971" i="1"/>
  <c r="R304" i="1"/>
  <c r="Q107" i="1"/>
  <c r="Z107" i="1" s="1"/>
  <c r="R790" i="1"/>
  <c r="Q433" i="1"/>
  <c r="S433" i="1" s="1"/>
  <c r="Q865" i="1"/>
  <c r="Y865" i="1" s="1"/>
  <c r="R829" i="1"/>
  <c r="R63" i="1"/>
  <c r="R316" i="1"/>
  <c r="Q93" i="1"/>
  <c r="Z93" i="1" s="1"/>
  <c r="Q851" i="1"/>
  <c r="Z851" i="1" s="1"/>
  <c r="Q24" i="1"/>
  <c r="Z24" i="1" s="1"/>
  <c r="R182" i="1"/>
  <c r="R348" i="1"/>
  <c r="Q976" i="1"/>
  <c r="Z976" i="1" s="1"/>
  <c r="Q872" i="1"/>
  <c r="S872" i="1" s="1"/>
  <c r="Q838" i="1"/>
  <c r="Y838" i="1" s="1"/>
  <c r="R27" i="1"/>
  <c r="R177" i="1"/>
  <c r="R367" i="1"/>
  <c r="Q819" i="1"/>
  <c r="V819" i="1" s="1"/>
  <c r="R967" i="1"/>
  <c r="R146" i="1"/>
  <c r="R305" i="1"/>
  <c r="Q808" i="1"/>
  <c r="Y808" i="1" s="1"/>
  <c r="R856" i="1"/>
  <c r="R849" i="1"/>
  <c r="R124" i="1"/>
  <c r="R415" i="1"/>
  <c r="Q550" i="1"/>
  <c r="V550" i="1" s="1"/>
  <c r="R425" i="1"/>
  <c r="Q424" i="1"/>
  <c r="Z424" i="1" s="1"/>
  <c r="R551" i="1"/>
  <c r="Q600" i="1"/>
  <c r="V600" i="1" s="1"/>
  <c r="R250" i="1"/>
  <c r="Q783" i="1"/>
  <c r="Z783" i="1" s="1"/>
  <c r="R111" i="1"/>
  <c r="Q344" i="1"/>
  <c r="V344" i="1" s="1"/>
  <c r="R764" i="1"/>
  <c r="R283" i="1"/>
  <c r="R503" i="1"/>
  <c r="R252" i="1"/>
  <c r="R285" i="1"/>
  <c r="Q810" i="1"/>
  <c r="Z810" i="1" s="1"/>
  <c r="R265" i="1"/>
  <c r="R510" i="1"/>
  <c r="Q850" i="1"/>
  <c r="Z850" i="1" s="1"/>
  <c r="R94" i="1"/>
  <c r="R901" i="1"/>
  <c r="Q867" i="1"/>
  <c r="Z867" i="1" s="1"/>
  <c r="Q40" i="1"/>
  <c r="Y40" i="1" s="1"/>
  <c r="R198" i="1"/>
  <c r="R380" i="1"/>
  <c r="R845" i="1"/>
  <c r="Q940" i="1"/>
  <c r="Q42" i="1"/>
  <c r="V42" i="1" s="1"/>
  <c r="R870" i="1"/>
  <c r="R51" i="1"/>
  <c r="R201" i="1"/>
  <c r="R365" i="1"/>
  <c r="Q834" i="1"/>
  <c r="R170" i="1"/>
  <c r="R321" i="1"/>
  <c r="R888" i="1"/>
  <c r="R881" i="1"/>
  <c r="R156" i="1"/>
  <c r="R431" i="1"/>
  <c r="R566" i="1"/>
  <c r="Q473" i="1"/>
  <c r="R440" i="1"/>
  <c r="R567" i="1"/>
  <c r="Q406" i="1"/>
  <c r="V406" i="1" s="1"/>
  <c r="Q282" i="1"/>
  <c r="Z282" i="1" s="1"/>
  <c r="R221" i="1"/>
  <c r="R794" i="1"/>
  <c r="Q91" i="1"/>
  <c r="R494" i="1"/>
  <c r="Q719" i="1"/>
  <c r="Q133" i="1"/>
  <c r="Z133" i="1" s="1"/>
  <c r="Q727" i="1"/>
  <c r="R866" i="1"/>
  <c r="R125" i="1"/>
  <c r="R744" i="1"/>
  <c r="R891" i="1"/>
  <c r="Q56" i="1"/>
  <c r="Z56" i="1" s="1"/>
  <c r="R214" i="1"/>
  <c r="R144" i="1"/>
  <c r="Q332" i="1"/>
  <c r="V332" i="1" s="1"/>
  <c r="R58" i="1"/>
  <c r="Q127" i="1"/>
  <c r="Z127" i="1" s="1"/>
  <c r="Q136" i="1"/>
  <c r="Z136" i="1" s="1"/>
  <c r="Q731" i="1"/>
  <c r="Y731" i="1" s="1"/>
  <c r="R894" i="1"/>
  <c r="R224" i="1"/>
  <c r="Q847" i="1"/>
  <c r="Z847" i="1" s="1"/>
  <c r="Q28" i="1"/>
  <c r="V28" i="1" s="1"/>
  <c r="R186" i="1"/>
  <c r="R336" i="1"/>
  <c r="R920" i="1"/>
  <c r="R913" i="1"/>
  <c r="R188" i="1"/>
  <c r="R447" i="1"/>
  <c r="R582" i="1"/>
  <c r="Q536" i="1"/>
  <c r="Z536" i="1" s="1"/>
  <c r="R456" i="1"/>
  <c r="R583" i="1"/>
  <c r="R613" i="1"/>
  <c r="Q345" i="1"/>
  <c r="Q46" i="1"/>
  <c r="V46" i="1" s="1"/>
  <c r="R955" i="1"/>
  <c r="R280" i="1"/>
  <c r="R30" i="1"/>
  <c r="Q477" i="1"/>
  <c r="Z477" i="1" s="1"/>
  <c r="R978" i="1"/>
  <c r="R134" i="1"/>
  <c r="Q966" i="1"/>
  <c r="Q65" i="1"/>
  <c r="V65" i="1" s="1"/>
  <c r="R645" i="1"/>
  <c r="Q310" i="1"/>
  <c r="S310" i="1" s="1"/>
  <c r="R743" i="1"/>
  <c r="Q890" i="1"/>
  <c r="S890" i="1" s="1"/>
  <c r="R157" i="1"/>
  <c r="Q367" i="1"/>
  <c r="Z367" i="1" s="1"/>
  <c r="Q760" i="1"/>
  <c r="S760" i="1" s="1"/>
  <c r="R915" i="1"/>
  <c r="Q71" i="1"/>
  <c r="Z71" i="1" s="1"/>
  <c r="R229" i="1"/>
  <c r="Q164" i="1"/>
  <c r="Y164" i="1" s="1"/>
  <c r="Q738" i="1"/>
  <c r="Z738" i="1" s="1"/>
  <c r="Q192" i="1"/>
  <c r="Z192" i="1" s="1"/>
  <c r="R755" i="1"/>
  <c r="Q910" i="1"/>
  <c r="Q82" i="1"/>
  <c r="Q240" i="1"/>
  <c r="Q732" i="1"/>
  <c r="Z732" i="1" s="1"/>
  <c r="R863" i="1"/>
  <c r="Q44" i="1"/>
  <c r="S44" i="1" s="1"/>
  <c r="R210" i="1"/>
  <c r="R368" i="1"/>
  <c r="Q14" i="1"/>
  <c r="Q326" i="1"/>
  <c r="V326" i="1" s="1"/>
  <c r="R952" i="1"/>
  <c r="R945" i="1"/>
  <c r="R220" i="1"/>
  <c r="R463" i="1"/>
  <c r="R598" i="1"/>
  <c r="Q592" i="1"/>
  <c r="Y592" i="1" s="1"/>
  <c r="R472" i="1"/>
  <c r="Q623" i="1"/>
  <c r="Z623" i="1" s="1"/>
  <c r="R29" i="1"/>
  <c r="R465" i="1"/>
  <c r="Q946" i="1"/>
  <c r="V946" i="1" s="1"/>
  <c r="R261" i="1"/>
  <c r="Q950" i="1"/>
  <c r="R911" i="1"/>
  <c r="R765" i="1"/>
  <c r="R758" i="1"/>
  <c r="Q115" i="1"/>
  <c r="V115" i="1" s="1"/>
  <c r="Q796" i="1"/>
  <c r="S796" i="1" s="1"/>
  <c r="R815" i="1"/>
  <c r="R137" i="1"/>
  <c r="Q788" i="1"/>
  <c r="V788" i="1" s="1"/>
  <c r="R796" i="1"/>
  <c r="R62" i="1"/>
  <c r="R519" i="1"/>
  <c r="R759" i="1"/>
  <c r="R914" i="1"/>
  <c r="R189" i="1"/>
  <c r="R784" i="1"/>
  <c r="R931" i="1"/>
  <c r="Q87" i="1"/>
  <c r="R245" i="1"/>
  <c r="Q786" i="1"/>
  <c r="V786" i="1" s="1"/>
  <c r="Q247" i="1"/>
  <c r="S247" i="1" s="1"/>
  <c r="Q191" i="1"/>
  <c r="Z191" i="1" s="1"/>
  <c r="Q771" i="1"/>
  <c r="Y771" i="1" s="1"/>
  <c r="R934" i="1"/>
  <c r="Q98" i="1"/>
  <c r="Y98" i="1" s="1"/>
  <c r="R264" i="1"/>
  <c r="R748" i="1"/>
  <c r="R887" i="1"/>
  <c r="R60" i="1"/>
  <c r="Q233" i="1"/>
  <c r="Z233" i="1" s="1"/>
  <c r="R800" i="1"/>
  <c r="R733" i="1"/>
  <c r="R7" i="1"/>
  <c r="Q207" i="1"/>
  <c r="Z207" i="1" s="1"/>
  <c r="R726" i="1"/>
  <c r="R977" i="1"/>
  <c r="R251" i="1"/>
  <c r="R478" i="1"/>
  <c r="R622" i="1"/>
  <c r="R334" i="1"/>
  <c r="R487" i="1"/>
  <c r="Q655" i="1"/>
  <c r="S655" i="1" s="1"/>
  <c r="Q76" i="1"/>
  <c r="S76" i="1" s="1"/>
  <c r="Q568" i="1"/>
  <c r="S568" i="1" s="1"/>
  <c r="Q639" i="1"/>
  <c r="R377" i="1"/>
  <c r="Q552" i="1"/>
  <c r="R179" i="1"/>
  <c r="Q306" i="1"/>
  <c r="Q446" i="1"/>
  <c r="R386" i="1"/>
  <c r="Q466" i="1"/>
  <c r="Q561" i="1"/>
  <c r="R366" i="1"/>
  <c r="Q23" i="1"/>
  <c r="Q117" i="1"/>
  <c r="R363" i="1"/>
  <c r="Q474" i="1"/>
  <c r="Q578" i="1"/>
  <c r="R817" i="1"/>
  <c r="R287" i="1"/>
  <c r="Q396" i="1"/>
  <c r="Q499" i="1"/>
  <c r="R564" i="1"/>
  <c r="R965" i="1"/>
  <c r="Q827" i="1"/>
  <c r="Q806" i="1"/>
  <c r="R70" i="1"/>
  <c r="Q744" i="1"/>
  <c r="Q891" i="1"/>
  <c r="R64" i="1"/>
  <c r="Q245" i="1"/>
  <c r="Q188" i="1"/>
  <c r="Q270" i="1"/>
  <c r="Q801" i="1"/>
  <c r="Q144" i="1"/>
  <c r="Q896" i="1"/>
  <c r="Q755" i="1"/>
  <c r="R918" i="1"/>
  <c r="R90" i="1"/>
  <c r="R871" i="1"/>
  <c r="Q297" i="1"/>
  <c r="R889" i="1"/>
  <c r="R101" i="1"/>
  <c r="R291" i="1"/>
  <c r="Q471" i="1"/>
  <c r="Q574" i="1"/>
  <c r="Q646" i="1"/>
  <c r="Q504" i="1"/>
  <c r="R616" i="1"/>
  <c r="R408" i="1"/>
  <c r="Q479" i="1"/>
  <c r="Q511" i="1"/>
  <c r="Q543" i="1"/>
  <c r="Q575" i="1"/>
  <c r="R607" i="1"/>
  <c r="R639" i="1"/>
  <c r="R298" i="1"/>
  <c r="R401" i="1"/>
  <c r="R496" i="1"/>
  <c r="R576" i="1"/>
  <c r="R656" i="1"/>
  <c r="R509" i="1"/>
  <c r="Q21" i="1"/>
  <c r="Q61" i="1"/>
  <c r="R100" i="1"/>
  <c r="R147" i="1"/>
  <c r="Q179" i="1"/>
  <c r="R234" i="1"/>
  <c r="Q274" i="1"/>
  <c r="Q314" i="1"/>
  <c r="R417" i="1"/>
  <c r="Q512" i="1"/>
  <c r="Q632" i="1"/>
  <c r="R446" i="1"/>
  <c r="R307" i="1"/>
  <c r="Q394" i="1"/>
  <c r="Q434" i="1"/>
  <c r="R466" i="1"/>
  <c r="R497" i="1"/>
  <c r="R529" i="1"/>
  <c r="R561" i="1"/>
  <c r="R593" i="1"/>
  <c r="R625" i="1"/>
  <c r="Q366" i="1"/>
  <c r="Q589" i="1"/>
  <c r="Q938" i="1"/>
  <c r="Q39" i="1"/>
  <c r="Q236" i="1"/>
  <c r="Q324" i="1"/>
  <c r="Q371" i="1"/>
  <c r="Q411" i="1"/>
  <c r="R443" i="1"/>
  <c r="R474" i="1"/>
  <c r="R506" i="1"/>
  <c r="Q546" i="1"/>
  <c r="R578" i="1"/>
  <c r="R610" i="1"/>
  <c r="R642" i="1"/>
  <c r="R832" i="1"/>
  <c r="R73" i="1"/>
  <c r="Q287" i="1"/>
  <c r="R493" i="1"/>
  <c r="Q309" i="1"/>
  <c r="R396" i="1"/>
  <c r="R428" i="1"/>
  <c r="R468" i="1"/>
  <c r="R499" i="1"/>
  <c r="R531" i="1"/>
  <c r="R563" i="1"/>
  <c r="R603" i="1"/>
  <c r="Q643" i="1"/>
  <c r="Q580" i="1"/>
  <c r="Q628" i="1"/>
  <c r="R801" i="1"/>
  <c r="R216" i="1"/>
  <c r="Q382" i="1"/>
  <c r="Q597" i="1"/>
  <c r="R753" i="1"/>
  <c r="R816" i="1"/>
  <c r="R876" i="1"/>
  <c r="R940" i="1"/>
  <c r="R25" i="1"/>
  <c r="R88" i="1"/>
  <c r="R151" i="1"/>
  <c r="R215" i="1"/>
  <c r="R278" i="1"/>
  <c r="Q341" i="1"/>
  <c r="R405" i="1"/>
  <c r="R437" i="1"/>
  <c r="R469" i="1"/>
  <c r="Q508" i="1"/>
  <c r="Q540" i="1"/>
  <c r="Q612" i="1"/>
  <c r="R50" i="1"/>
  <c r="R295" i="1"/>
  <c r="R454" i="1"/>
  <c r="Q607" i="1"/>
  <c r="R480" i="1"/>
  <c r="Q509" i="1"/>
  <c r="R53" i="1"/>
  <c r="R139" i="1"/>
  <c r="R266" i="1"/>
  <c r="R512" i="1"/>
  <c r="R608" i="1"/>
  <c r="R346" i="1"/>
  <c r="Q497" i="1"/>
  <c r="Q593" i="1"/>
  <c r="Q930" i="1"/>
  <c r="Q308" i="1"/>
  <c r="R403" i="1"/>
  <c r="Q506" i="1"/>
  <c r="Q610" i="1"/>
  <c r="R34" i="1"/>
  <c r="Q293" i="1"/>
  <c r="Q468" i="1"/>
  <c r="Q563" i="1"/>
  <c r="R635" i="1"/>
  <c r="R770" i="1"/>
  <c r="Q342" i="1"/>
  <c r="R745" i="1"/>
  <c r="R868" i="1"/>
  <c r="R17" i="1"/>
  <c r="R143" i="1"/>
  <c r="R270" i="1"/>
  <c r="R397" i="1"/>
  <c r="Q469" i="1"/>
  <c r="R540" i="1"/>
  <c r="Q454" i="1"/>
  <c r="Q922" i="1"/>
  <c r="R727" i="1"/>
  <c r="R8" i="1"/>
  <c r="R197" i="1"/>
  <c r="R324" i="1"/>
  <c r="Q340" i="1"/>
  <c r="Q784" i="1"/>
  <c r="R859" i="1"/>
  <c r="Q971" i="1"/>
  <c r="R95" i="1"/>
  <c r="Q182" i="1"/>
  <c r="R293" i="1"/>
  <c r="Q964" i="1"/>
  <c r="Q11" i="1"/>
  <c r="Q271" i="1"/>
  <c r="Q294" i="1"/>
  <c r="R723" i="1"/>
  <c r="Q870" i="1"/>
  <c r="Q12" i="1"/>
  <c r="Q121" i="1"/>
  <c r="R209" i="1"/>
  <c r="Q280" i="1"/>
  <c r="Q749" i="1"/>
  <c r="Q968" i="1"/>
  <c r="Q140" i="1"/>
  <c r="R732" i="1"/>
  <c r="R803" i="1"/>
  <c r="Q919" i="1"/>
  <c r="R13" i="1"/>
  <c r="R91" i="1"/>
  <c r="R122" i="1"/>
  <c r="Q257" i="1"/>
  <c r="R376" i="1"/>
  <c r="Q381" i="1"/>
  <c r="R741" i="1"/>
  <c r="R864" i="1"/>
  <c r="R96" i="1"/>
  <c r="R766" i="1"/>
  <c r="R953" i="1"/>
  <c r="R164" i="1"/>
  <c r="Q407" i="1"/>
  <c r="Q502" i="1"/>
  <c r="R477" i="1"/>
  <c r="Q125" i="1"/>
  <c r="Q735" i="1"/>
  <c r="R767" i="1"/>
  <c r="R806" i="1"/>
  <c r="Q842" i="1"/>
  <c r="Q882" i="1"/>
  <c r="R930" i="1"/>
  <c r="R15" i="1"/>
  <c r="R78" i="1"/>
  <c r="R141" i="1"/>
  <c r="R205" i="1"/>
  <c r="R268" i="1"/>
  <c r="R778" i="1"/>
  <c r="Q269" i="1"/>
  <c r="R752" i="1"/>
  <c r="R792" i="1"/>
  <c r="Q822" i="1"/>
  <c r="Q859" i="1"/>
  <c r="R899" i="1"/>
  <c r="R939" i="1"/>
  <c r="Q32" i="1"/>
  <c r="Q64" i="1"/>
  <c r="R103" i="1"/>
  <c r="R150" i="1"/>
  <c r="R190" i="1"/>
  <c r="R253" i="1"/>
  <c r="R301" i="1"/>
  <c r="R364" i="1"/>
  <c r="R271" i="1"/>
  <c r="Q283" i="1"/>
  <c r="R941" i="1"/>
  <c r="Q881" i="1"/>
  <c r="Q977" i="1"/>
  <c r="Q352" i="1"/>
  <c r="Q722" i="1"/>
  <c r="Q824" i="1"/>
  <c r="Q901" i="1"/>
  <c r="Q26" i="1"/>
  <c r="Q168" i="1"/>
  <c r="R33" i="1"/>
  <c r="Q952" i="1"/>
  <c r="Q723" i="1"/>
  <c r="R763" i="1"/>
  <c r="Q802" i="1"/>
  <c r="Q833" i="1"/>
  <c r="R878" i="1"/>
  <c r="R926" i="1"/>
  <c r="Q958" i="1"/>
  <c r="R19" i="1"/>
  <c r="R59" i="1"/>
  <c r="Q90" i="1"/>
  <c r="R129" i="1"/>
  <c r="R161" i="1"/>
  <c r="Q209" i="1"/>
  <c r="Q248" i="1"/>
  <c r="R288" i="1"/>
  <c r="R351" i="1"/>
  <c r="Q765" i="1"/>
  <c r="Q238" i="1"/>
  <c r="Q740" i="1"/>
  <c r="R772" i="1"/>
  <c r="Q811" i="1"/>
  <c r="Q839" i="1"/>
  <c r="Q879" i="1"/>
  <c r="R919" i="1"/>
  <c r="R959" i="1"/>
  <c r="Q20" i="1"/>
  <c r="Q52" i="1"/>
  <c r="Q99" i="1"/>
  <c r="R130" i="1"/>
  <c r="R178" i="1"/>
  <c r="Q225" i="1"/>
  <c r="R257" i="1"/>
  <c r="R297" i="1"/>
  <c r="R329" i="1"/>
  <c r="R384" i="1"/>
  <c r="R262" i="1"/>
  <c r="Q849" i="1"/>
  <c r="Q196" i="1"/>
  <c r="Q389" i="1"/>
  <c r="R749" i="1"/>
  <c r="R812" i="1"/>
  <c r="R872" i="1"/>
  <c r="R936" i="1"/>
  <c r="R222" i="1"/>
  <c r="Q876" i="1"/>
  <c r="R774" i="1"/>
  <c r="R836" i="1"/>
  <c r="R897" i="1"/>
  <c r="R961" i="1"/>
  <c r="R46" i="1"/>
  <c r="R109" i="1"/>
  <c r="R172" i="1"/>
  <c r="R235" i="1"/>
  <c r="R299" i="1"/>
  <c r="R407" i="1"/>
  <c r="R439" i="1"/>
  <c r="R471" i="1"/>
  <c r="R502" i="1"/>
  <c r="R534" i="1"/>
  <c r="R574" i="1"/>
  <c r="Q614" i="1"/>
  <c r="R646" i="1"/>
  <c r="R409" i="1"/>
  <c r="R504" i="1"/>
  <c r="Q616" i="1"/>
  <c r="Q549" i="1"/>
  <c r="Q416" i="1"/>
  <c r="R448" i="1"/>
  <c r="R479" i="1"/>
  <c r="R511" i="1"/>
  <c r="R543" i="1"/>
  <c r="R575" i="1"/>
  <c r="Q615" i="1"/>
  <c r="Q647" i="1"/>
  <c r="R322" i="1"/>
  <c r="Q401" i="1"/>
  <c r="Q496" i="1"/>
  <c r="Q576" i="1"/>
  <c r="R327" i="1"/>
  <c r="Q557" i="1"/>
  <c r="R21" i="1"/>
  <c r="R61" i="1"/>
  <c r="R108" i="1"/>
  <c r="R155" i="1"/>
  <c r="R187" i="1"/>
  <c r="Q242" i="1"/>
  <c r="R274" i="1"/>
  <c r="R314" i="1"/>
  <c r="Q441" i="1"/>
  <c r="Q544" i="1"/>
  <c r="R632" i="1"/>
  <c r="Q525" i="1"/>
  <c r="Q315" i="1"/>
  <c r="Q362" i="1"/>
  <c r="R394" i="1"/>
  <c r="R434" i="1"/>
  <c r="Q716" i="1"/>
  <c r="Q505" i="1"/>
  <c r="Q537" i="1"/>
  <c r="Q569" i="1"/>
  <c r="Q601" i="1"/>
  <c r="Q633" i="1"/>
  <c r="Q414" i="1"/>
  <c r="R589" i="1"/>
  <c r="Q954" i="1"/>
  <c r="Q47" i="1"/>
  <c r="Q141" i="1"/>
  <c r="Q244" i="1"/>
  <c r="R332" i="1"/>
  <c r="R371" i="1"/>
  <c r="R411" i="1"/>
  <c r="Q451" i="1"/>
  <c r="Q482" i="1"/>
  <c r="Q514" i="1"/>
  <c r="R546" i="1"/>
  <c r="Q586" i="1"/>
  <c r="Q618" i="1"/>
  <c r="Q650" i="1"/>
  <c r="R861" i="1"/>
  <c r="R89" i="1"/>
  <c r="R319" i="1"/>
  <c r="Q541" i="1"/>
  <c r="Q317" i="1"/>
  <c r="Q404" i="1"/>
  <c r="Q436" i="1"/>
  <c r="Q475" i="1"/>
  <c r="Q507" i="1"/>
  <c r="Q539" i="1"/>
  <c r="Q571" i="1"/>
  <c r="R611" i="1"/>
  <c r="R643" i="1"/>
  <c r="R580" i="1"/>
  <c r="R628" i="1"/>
  <c r="R809" i="1"/>
  <c r="R18" i="1"/>
  <c r="R255" i="1"/>
  <c r="R382" i="1"/>
  <c r="R597" i="1"/>
  <c r="R761" i="1"/>
  <c r="R823" i="1"/>
  <c r="R884" i="1"/>
  <c r="R948" i="1"/>
  <c r="Q33" i="1"/>
  <c r="Q96" i="1"/>
  <c r="R159" i="1"/>
  <c r="Q222" i="1"/>
  <c r="Q286" i="1"/>
  <c r="R349" i="1"/>
  <c r="R413" i="1"/>
  <c r="Q445" i="1"/>
  <c r="R476" i="1"/>
  <c r="R508" i="1"/>
  <c r="Q548" i="1"/>
  <c r="R612" i="1"/>
  <c r="R81" i="1"/>
  <c r="Q295" i="1"/>
  <c r="Q517" i="1"/>
  <c r="Q298" i="1"/>
  <c r="Q640" i="1"/>
  <c r="Q100" i="1"/>
  <c r="R226" i="1"/>
  <c r="Q417" i="1"/>
  <c r="Q307" i="1"/>
  <c r="R426" i="1"/>
  <c r="Q529" i="1"/>
  <c r="Q625" i="1"/>
  <c r="R565" i="1"/>
  <c r="Q228" i="1"/>
  <c r="Q443" i="1"/>
  <c r="R538" i="1"/>
  <c r="Q642" i="1"/>
  <c r="Q493" i="1"/>
  <c r="Q428" i="1"/>
  <c r="Q531" i="1"/>
  <c r="Q603" i="1"/>
  <c r="R620" i="1"/>
  <c r="R957" i="1"/>
  <c r="R192" i="1"/>
  <c r="R533" i="1"/>
  <c r="R808" i="1"/>
  <c r="R932" i="1"/>
  <c r="R80" i="1"/>
  <c r="R207" i="1"/>
  <c r="Q437" i="1"/>
  <c r="R500" i="1"/>
  <c r="R588" i="1"/>
  <c r="R239" i="1"/>
  <c r="Q31" i="1"/>
  <c r="Q767" i="1"/>
  <c r="R874" i="1"/>
  <c r="R922" i="1"/>
  <c r="R133" i="1"/>
  <c r="R260" i="1"/>
  <c r="Q757" i="1"/>
  <c r="Q220" i="1"/>
  <c r="R822" i="1"/>
  <c r="Q931" i="1"/>
  <c r="R32" i="1"/>
  <c r="R142" i="1"/>
  <c r="Q214" i="1"/>
  <c r="R356" i="1"/>
  <c r="R208" i="1"/>
  <c r="R909" i="1"/>
  <c r="Q343" i="1"/>
  <c r="Q893" i="1"/>
  <c r="R802" i="1"/>
  <c r="R833" i="1"/>
  <c r="R958" i="1"/>
  <c r="Q51" i="1"/>
  <c r="Q153" i="1"/>
  <c r="R248" i="1"/>
  <c r="R343" i="1"/>
  <c r="Q772" i="1"/>
  <c r="R834" i="1"/>
  <c r="Q959" i="1"/>
  <c r="R44" i="1"/>
  <c r="Q178" i="1"/>
  <c r="R218" i="1"/>
  <c r="Q329" i="1"/>
  <c r="R72" i="1"/>
  <c r="Q821" i="1"/>
  <c r="R804" i="1"/>
  <c r="R928" i="1"/>
  <c r="Q956" i="1"/>
  <c r="R828" i="1"/>
  <c r="R38" i="1"/>
  <c r="R227" i="1"/>
  <c r="Q439" i="1"/>
  <c r="Q534" i="1"/>
  <c r="R606" i="1"/>
  <c r="Q385" i="1"/>
  <c r="Q448" i="1"/>
  <c r="R354" i="1"/>
  <c r="Q383" i="1"/>
  <c r="R735" i="1"/>
  <c r="R775" i="1"/>
  <c r="Q814" i="1"/>
  <c r="R842" i="1"/>
  <c r="R882" i="1"/>
  <c r="R938" i="1"/>
  <c r="R23" i="1"/>
  <c r="R86" i="1"/>
  <c r="R149" i="1"/>
  <c r="R213" i="1"/>
  <c r="R276" i="1"/>
  <c r="Q868" i="1"/>
  <c r="Q80" i="1"/>
  <c r="Q291" i="1"/>
  <c r="R760" i="1"/>
  <c r="Q792" i="1"/>
  <c r="R830" i="1"/>
  <c r="R867" i="1"/>
  <c r="R907" i="1"/>
  <c r="R947" i="1"/>
  <c r="R40" i="1"/>
  <c r="R71" i="1"/>
  <c r="Q103" i="1"/>
  <c r="R158" i="1"/>
  <c r="Q190" i="1"/>
  <c r="Q253" i="1"/>
  <c r="R309" i="1"/>
  <c r="R372" i="1"/>
  <c r="Q733" i="1"/>
  <c r="Q312" i="1"/>
  <c r="R26" i="1"/>
  <c r="Q789" i="1"/>
  <c r="Q905" i="1"/>
  <c r="Q360" i="1"/>
  <c r="Q730" i="1"/>
  <c r="Q832" i="1"/>
  <c r="Q909" i="1"/>
  <c r="Q34" i="1"/>
  <c r="Q176" i="1"/>
  <c r="R341" i="1"/>
  <c r="Q38" i="1"/>
  <c r="R731" i="1"/>
  <c r="R771" i="1"/>
  <c r="R810" i="1"/>
  <c r="R838" i="1"/>
  <c r="R886" i="1"/>
  <c r="Q926" i="1"/>
  <c r="R966" i="1"/>
  <c r="Q19" i="1"/>
  <c r="R98" i="1"/>
  <c r="Q129" i="1"/>
  <c r="R169" i="1"/>
  <c r="R217" i="1"/>
  <c r="R256" i="1"/>
  <c r="R296" i="1"/>
  <c r="R359" i="1"/>
  <c r="Q884" i="1"/>
  <c r="Q388" i="1"/>
  <c r="R740" i="1"/>
  <c r="R780" i="1"/>
  <c r="R811" i="1"/>
  <c r="R839" i="1"/>
  <c r="R879" i="1"/>
  <c r="Q927" i="1"/>
  <c r="Q967" i="1"/>
  <c r="R20" i="1"/>
  <c r="R52" i="1"/>
  <c r="R99" i="1"/>
  <c r="R138" i="1"/>
  <c r="Q186" i="1"/>
  <c r="R225" i="1"/>
  <c r="Q265" i="1"/>
  <c r="Q305" i="1"/>
  <c r="Q336" i="1"/>
  <c r="R737" i="1"/>
  <c r="Q721" i="1"/>
  <c r="Q54" i="1"/>
  <c r="Q254" i="1"/>
  <c r="R757" i="1"/>
  <c r="R820" i="1"/>
  <c r="R880" i="1"/>
  <c r="R944" i="1"/>
  <c r="R286" i="1"/>
  <c r="Q132" i="1"/>
  <c r="Q267" i="1"/>
  <c r="Q373" i="1"/>
  <c r="R782" i="1"/>
  <c r="R841" i="1"/>
  <c r="R905" i="1"/>
  <c r="R969" i="1"/>
  <c r="R54" i="1"/>
  <c r="R116" i="1"/>
  <c r="R180" i="1"/>
  <c r="R243" i="1"/>
  <c r="Q288" i="1"/>
  <c r="Q415" i="1"/>
  <c r="Q447" i="1"/>
  <c r="Q478" i="1"/>
  <c r="Q510" i="1"/>
  <c r="R542" i="1"/>
  <c r="Q582" i="1"/>
  <c r="R614" i="1"/>
  <c r="R654" i="1"/>
  <c r="Q409" i="1"/>
  <c r="R536" i="1"/>
  <c r="R648" i="1"/>
  <c r="R549" i="1"/>
  <c r="R416" i="1"/>
  <c r="Q456" i="1"/>
  <c r="Q487" i="1"/>
  <c r="Q519" i="1"/>
  <c r="Q551" i="1"/>
  <c r="Q583" i="1"/>
  <c r="R615" i="1"/>
  <c r="R647" i="1"/>
  <c r="Q322" i="1"/>
  <c r="R433" i="1"/>
  <c r="Q520" i="1"/>
  <c r="R600" i="1"/>
  <c r="Q327" i="1"/>
  <c r="R557" i="1"/>
  <c r="Q29" i="1"/>
  <c r="R68" i="1"/>
  <c r="R115" i="1"/>
  <c r="Q155" i="1"/>
  <c r="R195" i="1"/>
  <c r="R242" i="1"/>
  <c r="R282" i="1"/>
  <c r="R345" i="1"/>
  <c r="R441" i="1"/>
  <c r="R544" i="1"/>
  <c r="R525" i="1"/>
  <c r="R315" i="1"/>
  <c r="R362" i="1"/>
  <c r="Q402" i="1"/>
  <c r="Q442" i="1"/>
  <c r="R716" i="1"/>
  <c r="R505" i="1"/>
  <c r="R537" i="1"/>
  <c r="R569" i="1"/>
  <c r="R601" i="1"/>
  <c r="R633" i="1"/>
  <c r="R414" i="1"/>
  <c r="Q637" i="1"/>
  <c r="Q962" i="1"/>
  <c r="Q55" i="1"/>
  <c r="Q157" i="1"/>
  <c r="Q252" i="1"/>
  <c r="R339" i="1"/>
  <c r="Q379" i="1"/>
  <c r="Q419" i="1"/>
  <c r="R451" i="1"/>
  <c r="R482" i="1"/>
  <c r="R514" i="1"/>
  <c r="Q554" i="1"/>
  <c r="R586" i="1"/>
  <c r="R618" i="1"/>
  <c r="R650" i="1"/>
  <c r="R877" i="1"/>
  <c r="R112" i="1"/>
  <c r="R358" i="1"/>
  <c r="R541" i="1"/>
  <c r="Q325" i="1"/>
  <c r="R404" i="1"/>
  <c r="R436" i="1"/>
  <c r="R475" i="1"/>
  <c r="R507" i="1"/>
  <c r="R539" i="1"/>
  <c r="R571" i="1"/>
  <c r="Q619" i="1"/>
  <c r="Q651" i="1"/>
  <c r="Q596" i="1"/>
  <c r="Q644" i="1"/>
  <c r="R824" i="1"/>
  <c r="R42" i="1"/>
  <c r="R279" i="1"/>
  <c r="Q430" i="1"/>
  <c r="Q653" i="1"/>
  <c r="R769" i="1"/>
  <c r="Q831" i="1"/>
  <c r="Q892" i="1"/>
  <c r="R956" i="1"/>
  <c r="R41" i="1"/>
  <c r="Q104" i="1"/>
  <c r="R167" i="1"/>
  <c r="R230" i="1"/>
  <c r="R294" i="1"/>
  <c r="R357" i="1"/>
  <c r="Q413" i="1"/>
  <c r="R445" i="1"/>
  <c r="Q484" i="1"/>
  <c r="R516" i="1"/>
  <c r="R548" i="1"/>
  <c r="R636" i="1"/>
  <c r="R105" i="1"/>
  <c r="R311" i="1"/>
  <c r="R517" i="1"/>
  <c r="Q573" i="1"/>
  <c r="Q323" i="1"/>
  <c r="Q370" i="1"/>
  <c r="R402" i="1"/>
  <c r="R442" i="1"/>
  <c r="Q481" i="1"/>
  <c r="Q513" i="1"/>
  <c r="Q545" i="1"/>
  <c r="Q577" i="1"/>
  <c r="Q609" i="1"/>
  <c r="R641" i="1"/>
  <c r="Q462" i="1"/>
  <c r="R637" i="1"/>
  <c r="Q970" i="1"/>
  <c r="Q63" i="1"/>
  <c r="Q165" i="1"/>
  <c r="Q260" i="1"/>
  <c r="R347" i="1"/>
  <c r="R379" i="1"/>
  <c r="R419" i="1"/>
  <c r="Q459" i="1"/>
  <c r="Q490" i="1"/>
  <c r="Q522" i="1"/>
  <c r="R554" i="1"/>
  <c r="Q594" i="1"/>
  <c r="Q626" i="1"/>
  <c r="R658" i="1"/>
  <c r="R917" i="1"/>
  <c r="R136" i="1"/>
  <c r="Q398" i="1"/>
  <c r="Q605" i="1"/>
  <c r="Q356" i="1"/>
  <c r="Q412" i="1"/>
  <c r="R444" i="1"/>
  <c r="Q483" i="1"/>
  <c r="Q515" i="1"/>
  <c r="Q547" i="1"/>
  <c r="Q579" i="1"/>
  <c r="R619" i="1"/>
  <c r="R651" i="1"/>
  <c r="R596" i="1"/>
  <c r="R644" i="1"/>
  <c r="R853" i="1"/>
  <c r="R66" i="1"/>
  <c r="Q279" i="1"/>
  <c r="R430" i="1"/>
  <c r="R653" i="1"/>
  <c r="R777" i="1"/>
  <c r="R837" i="1"/>
  <c r="R900" i="1"/>
  <c r="R964" i="1"/>
  <c r="R49" i="1"/>
  <c r="Q175" i="1"/>
  <c r="R238" i="1"/>
  <c r="Q302" i="1"/>
  <c r="Q365" i="1"/>
  <c r="Q421" i="1"/>
  <c r="Q453" i="1"/>
  <c r="R484" i="1"/>
  <c r="Q524" i="1"/>
  <c r="Q556" i="1"/>
  <c r="Q660" i="1"/>
  <c r="R128" i="1"/>
  <c r="R350" i="1"/>
  <c r="Q581" i="1"/>
  <c r="R573" i="1"/>
  <c r="R323" i="1"/>
  <c r="R370" i="1"/>
  <c r="R410" i="1"/>
  <c r="R450" i="1"/>
  <c r="R481" i="1"/>
  <c r="R513" i="1"/>
  <c r="R545" i="1"/>
  <c r="R577" i="1"/>
  <c r="R609" i="1"/>
  <c r="R649" i="1"/>
  <c r="R462" i="1"/>
  <c r="Q898" i="1"/>
  <c r="Q978" i="1"/>
  <c r="Q70" i="1"/>
  <c r="Q181" i="1"/>
  <c r="Q276" i="1"/>
  <c r="Q355" i="1"/>
  <c r="R387" i="1"/>
  <c r="Q427" i="1"/>
  <c r="R459" i="1"/>
  <c r="R490" i="1"/>
  <c r="R522" i="1"/>
  <c r="R562" i="1"/>
  <c r="R594" i="1"/>
  <c r="R626" i="1"/>
  <c r="R730" i="1"/>
  <c r="R949" i="1"/>
  <c r="R184" i="1"/>
  <c r="R398" i="1"/>
  <c r="R605" i="1"/>
  <c r="Q364" i="1"/>
  <c r="R412" i="1"/>
  <c r="R452" i="1"/>
  <c r="R483" i="1"/>
  <c r="R515" i="1"/>
  <c r="R547" i="1"/>
  <c r="R579" i="1"/>
  <c r="Q627" i="1"/>
  <c r="Q659" i="1"/>
  <c r="R604" i="1"/>
  <c r="Q652" i="1"/>
  <c r="R869" i="1"/>
  <c r="R97" i="1"/>
  <c r="R303" i="1"/>
  <c r="Q485" i="1"/>
  <c r="R721" i="1"/>
  <c r="R785" i="1"/>
  <c r="R844" i="1"/>
  <c r="R908" i="1"/>
  <c r="Q972" i="1"/>
  <c r="Q57" i="1"/>
  <c r="R119" i="1"/>
  <c r="R183" i="1"/>
  <c r="R246" i="1"/>
  <c r="R310" i="1"/>
  <c r="R373" i="1"/>
  <c r="R421" i="1"/>
  <c r="R453" i="1"/>
  <c r="Q492" i="1"/>
  <c r="R524" i="1"/>
  <c r="R556" i="1"/>
  <c r="R660" i="1"/>
  <c r="R152" i="1"/>
  <c r="Q350" i="1"/>
  <c r="R581" i="1"/>
  <c r="Q888" i="1"/>
  <c r="Q751" i="1"/>
  <c r="R783" i="1"/>
  <c r="R850" i="1"/>
  <c r="R954" i="1"/>
  <c r="R102" i="1"/>
  <c r="R228" i="1"/>
  <c r="R933" i="1"/>
  <c r="Q376" i="1"/>
  <c r="R768" i="1"/>
  <c r="Q915" i="1"/>
  <c r="R16" i="1"/>
  <c r="Q111" i="1"/>
  <c r="Q198" i="1"/>
  <c r="R325" i="1"/>
  <c r="R168" i="1"/>
  <c r="Q22" i="1"/>
  <c r="Q933" i="1"/>
  <c r="Q208" i="1"/>
  <c r="R739" i="1"/>
  <c r="R818" i="1"/>
  <c r="Q934" i="1"/>
  <c r="Q27" i="1"/>
  <c r="R106" i="1"/>
  <c r="R185" i="1"/>
  <c r="Q264" i="1"/>
  <c r="R375" i="1"/>
  <c r="Q756" i="1"/>
  <c r="R788" i="1"/>
  <c r="R847" i="1"/>
  <c r="R935" i="1"/>
  <c r="R67" i="1"/>
  <c r="Q194" i="1"/>
  <c r="Q273" i="1"/>
  <c r="R344" i="1"/>
  <c r="R773" i="1"/>
  <c r="R896" i="1"/>
  <c r="R960" i="1"/>
  <c r="Q299" i="1"/>
  <c r="R734" i="1"/>
  <c r="Q455" i="1"/>
  <c r="R550" i="1"/>
  <c r="Q590" i="1"/>
  <c r="R449" i="1"/>
  <c r="Q334" i="1"/>
  <c r="R392" i="1"/>
  <c r="Q495" i="1"/>
  <c r="Q559" i="1"/>
  <c r="R623" i="1"/>
  <c r="R655" i="1"/>
  <c r="R337" i="1"/>
  <c r="R528" i="1"/>
  <c r="R624" i="1"/>
  <c r="R406" i="1"/>
  <c r="Q725" i="1"/>
  <c r="R37" i="1"/>
  <c r="R76" i="1"/>
  <c r="R123" i="1"/>
  <c r="R163" i="1"/>
  <c r="R203" i="1"/>
  <c r="R258" i="1"/>
  <c r="R290" i="1"/>
  <c r="Q361" i="1"/>
  <c r="Q465" i="1"/>
  <c r="Q900" i="1"/>
  <c r="Q268" i="1"/>
  <c r="R751" i="1"/>
  <c r="R791" i="1"/>
  <c r="R858" i="1"/>
  <c r="R898" i="1"/>
  <c r="R962" i="1"/>
  <c r="R47" i="1"/>
  <c r="R110" i="1"/>
  <c r="R173" i="1"/>
  <c r="R236" i="1"/>
  <c r="R300" i="1"/>
  <c r="R247" i="1"/>
  <c r="Q828" i="1"/>
  <c r="Q913" i="1"/>
  <c r="Q320" i="1"/>
  <c r="Q384" i="1"/>
  <c r="Q728" i="1"/>
  <c r="R776" i="1"/>
  <c r="R807" i="1"/>
  <c r="R843" i="1"/>
  <c r="Q875" i="1"/>
  <c r="R923" i="1"/>
  <c r="R963" i="1"/>
  <c r="Q16" i="1"/>
  <c r="Q48" i="1"/>
  <c r="Q79" i="1"/>
  <c r="R118" i="1"/>
  <c r="R174" i="1"/>
  <c r="R206" i="1"/>
  <c r="R237" i="1"/>
  <c r="R269" i="1"/>
  <c r="R333" i="1"/>
  <c r="R57" i="1"/>
  <c r="Q758" i="1"/>
  <c r="Q246" i="1"/>
  <c r="Q359" i="1"/>
  <c r="R754" i="1"/>
  <c r="Q734" i="1"/>
  <c r="Q304" i="1"/>
  <c r="Q762" i="1"/>
  <c r="Q853" i="1"/>
  <c r="Q941" i="1"/>
  <c r="Q73" i="1"/>
  <c r="Q223" i="1"/>
  <c r="Q275" i="1"/>
  <c r="R747" i="1"/>
  <c r="R787" i="1"/>
  <c r="Q818" i="1"/>
  <c r="R854" i="1"/>
  <c r="Q902" i="1"/>
  <c r="R942" i="1"/>
  <c r="Q974" i="1"/>
  <c r="R35" i="1"/>
  <c r="Q74" i="1"/>
  <c r="Q106" i="1"/>
  <c r="R145" i="1"/>
  <c r="R193" i="1"/>
  <c r="R232" i="1"/>
  <c r="R272" i="1"/>
  <c r="R320" i="1"/>
  <c r="R175" i="1"/>
  <c r="Q932" i="1"/>
  <c r="Q85" i="1"/>
  <c r="Q724" i="1"/>
  <c r="R756" i="1"/>
  <c r="Q795" i="1"/>
  <c r="Q826" i="1"/>
  <c r="Q855" i="1"/>
  <c r="R895" i="1"/>
  <c r="R943" i="1"/>
  <c r="R975" i="1"/>
  <c r="Q36" i="1"/>
  <c r="R75" i="1"/>
  <c r="Q114" i="1"/>
  <c r="R162" i="1"/>
  <c r="R194" i="1"/>
  <c r="R241" i="1"/>
  <c r="R273" i="1"/>
  <c r="R313" i="1"/>
  <c r="R352" i="1"/>
  <c r="R860" i="1"/>
  <c r="Q766" i="1"/>
  <c r="Q944" i="1"/>
  <c r="R781" i="1"/>
  <c r="R840" i="1"/>
  <c r="R904" i="1"/>
  <c r="R968" i="1"/>
  <c r="Q837" i="1"/>
  <c r="Q318" i="1"/>
  <c r="R742" i="1"/>
  <c r="R805" i="1"/>
  <c r="R865" i="1"/>
  <c r="R929" i="1"/>
  <c r="R14" i="1"/>
  <c r="R77" i="1"/>
  <c r="R140" i="1"/>
  <c r="R204" i="1"/>
  <c r="R267" i="1"/>
  <c r="R391" i="1"/>
  <c r="R423" i="1"/>
  <c r="R455" i="1"/>
  <c r="R486" i="1"/>
  <c r="R518" i="1"/>
  <c r="R558" i="1"/>
  <c r="R590" i="1"/>
  <c r="R630" i="1"/>
  <c r="R330" i="1"/>
  <c r="Q449" i="1"/>
  <c r="Q560" i="1"/>
  <c r="Q422" i="1"/>
  <c r="Q400" i="1"/>
  <c r="R432" i="1"/>
  <c r="R464" i="1"/>
  <c r="R495" i="1"/>
  <c r="R527" i="1"/>
  <c r="R559" i="1"/>
  <c r="Q599" i="1"/>
  <c r="Q631" i="1"/>
  <c r="R720" i="1"/>
  <c r="Q353" i="1"/>
  <c r="R457" i="1"/>
  <c r="Q528" i="1"/>
  <c r="Q624" i="1"/>
  <c r="Q470" i="1"/>
  <c r="Q741" i="1"/>
  <c r="R45" i="1"/>
  <c r="R84" i="1"/>
  <c r="Q131" i="1"/>
  <c r="Q171" i="1"/>
  <c r="R211" i="1"/>
  <c r="Q258" i="1"/>
  <c r="Q290" i="1"/>
  <c r="R361" i="1"/>
  <c r="R488" i="1"/>
  <c r="R584" i="1"/>
  <c r="R374" i="1"/>
  <c r="Q621" i="1"/>
  <c r="R331" i="1"/>
  <c r="R378" i="1"/>
  <c r="Q418" i="1"/>
  <c r="Q458" i="1"/>
  <c r="Q489" i="1"/>
  <c r="Q521" i="1"/>
  <c r="Q553" i="1"/>
  <c r="Q585" i="1"/>
  <c r="Q617" i="1"/>
  <c r="Q657" i="1"/>
  <c r="R501" i="1"/>
  <c r="Q906" i="1"/>
  <c r="Q8" i="1"/>
  <c r="Q86" i="1"/>
  <c r="Q205" i="1"/>
  <c r="Q284" i="1"/>
  <c r="R355" i="1"/>
  <c r="Q395" i="1"/>
  <c r="R427" i="1"/>
  <c r="Q467" i="1"/>
  <c r="Q498" i="1"/>
  <c r="Q530" i="1"/>
  <c r="Q570" i="1"/>
  <c r="Q602" i="1"/>
  <c r="Q634" i="1"/>
  <c r="R762" i="1"/>
  <c r="R973" i="1"/>
  <c r="R231" i="1"/>
  <c r="Q438" i="1"/>
  <c r="R718" i="1"/>
  <c r="Q380" i="1"/>
  <c r="Q420" i="1"/>
  <c r="Q460" i="1"/>
  <c r="Q491" i="1"/>
  <c r="Q523" i="1"/>
  <c r="Q555" i="1"/>
  <c r="R587" i="1"/>
  <c r="R627" i="1"/>
  <c r="R659" i="1"/>
  <c r="Q604" i="1"/>
  <c r="R652" i="1"/>
  <c r="R893" i="1"/>
  <c r="R120" i="1"/>
  <c r="Q303" i="1"/>
  <c r="R485" i="1"/>
  <c r="R729" i="1"/>
  <c r="R852" i="1"/>
  <c r="R916" i="1"/>
  <c r="R65" i="1"/>
  <c r="R127" i="1"/>
  <c r="R191" i="1"/>
  <c r="R254" i="1"/>
  <c r="R318" i="1"/>
  <c r="R381" i="1"/>
  <c r="Q429" i="1"/>
  <c r="Q461" i="1"/>
  <c r="R492" i="1"/>
  <c r="Q532" i="1"/>
  <c r="R572" i="1"/>
  <c r="R746" i="1"/>
  <c r="R176" i="1"/>
  <c r="Q390" i="1"/>
  <c r="Q629" i="1"/>
  <c r="R223" i="1"/>
  <c r="Q960" i="1"/>
  <c r="R890" i="1"/>
  <c r="R39" i="1"/>
  <c r="R165" i="1"/>
  <c r="R292" i="1"/>
  <c r="Q813" i="1"/>
  <c r="R728" i="1"/>
  <c r="Q799" i="1"/>
  <c r="R875" i="1"/>
  <c r="Q955" i="1"/>
  <c r="R48" i="1"/>
  <c r="R79" i="1"/>
  <c r="Q166" i="1"/>
  <c r="Q229" i="1"/>
  <c r="Q261" i="1"/>
  <c r="R972" i="1"/>
  <c r="Q351" i="1"/>
  <c r="R722" i="1"/>
  <c r="Q148" i="1"/>
  <c r="Q754" i="1"/>
  <c r="Q845" i="1"/>
  <c r="Q58" i="1"/>
  <c r="Q804" i="1"/>
  <c r="Q251" i="1"/>
  <c r="R779" i="1"/>
  <c r="R846" i="1"/>
  <c r="R902" i="1"/>
  <c r="R974" i="1"/>
  <c r="R74" i="1"/>
  <c r="Q137" i="1"/>
  <c r="Q224" i="1"/>
  <c r="R312" i="1"/>
  <c r="R819" i="1"/>
  <c r="Q895" i="1"/>
  <c r="Q975" i="1"/>
  <c r="R28" i="1"/>
  <c r="R107" i="1"/>
  <c r="R154" i="1"/>
  <c r="R233" i="1"/>
  <c r="Q313" i="1"/>
  <c r="R831" i="1"/>
  <c r="Q920" i="1"/>
  <c r="R835" i="1"/>
  <c r="R797" i="1"/>
  <c r="R857" i="1"/>
  <c r="R921" i="1"/>
  <c r="R69" i="1"/>
  <c r="R132" i="1"/>
  <c r="R196" i="1"/>
  <c r="R259" i="1"/>
  <c r="R383" i="1"/>
  <c r="Q423" i="1"/>
  <c r="Q486" i="1"/>
  <c r="Q518" i="1"/>
  <c r="Q630" i="1"/>
  <c r="R719" i="1"/>
  <c r="R560" i="1"/>
  <c r="R424" i="1"/>
  <c r="Q464" i="1"/>
  <c r="Q527" i="1"/>
  <c r="R591" i="1"/>
  <c r="Q457" i="1"/>
  <c r="R568" i="1"/>
  <c r="Q173" i="1"/>
  <c r="Q300" i="1"/>
  <c r="Q759" i="1"/>
  <c r="Q798" i="1"/>
  <c r="Q829" i="1"/>
  <c r="Q866" i="1"/>
  <c r="R906" i="1"/>
  <c r="R970" i="1"/>
  <c r="R55" i="1"/>
  <c r="R117" i="1"/>
  <c r="R181" i="1"/>
  <c r="R244" i="1"/>
  <c r="R308" i="1"/>
  <c r="Q961" i="1"/>
  <c r="R736" i="1"/>
  <c r="Q776" i="1"/>
  <c r="Q807" i="1"/>
  <c r="R851" i="1"/>
  <c r="R883" i="1"/>
  <c r="Q923" i="1"/>
  <c r="Q963" i="1"/>
  <c r="R24" i="1"/>
  <c r="R56" i="1"/>
  <c r="R87" i="1"/>
  <c r="R126" i="1"/>
  <c r="Q174" i="1"/>
  <c r="Q206" i="1"/>
  <c r="Q237" i="1"/>
  <c r="R277" i="1"/>
  <c r="R340" i="1"/>
  <c r="R104" i="1"/>
  <c r="Q773" i="1"/>
  <c r="Q904" i="1"/>
  <c r="Q156" i="1"/>
  <c r="R786" i="1"/>
  <c r="Q778" i="1"/>
  <c r="Q861" i="1"/>
  <c r="Q957" i="1"/>
  <c r="Q89" i="1"/>
  <c r="Q239" i="1"/>
  <c r="Q180" i="1"/>
  <c r="Q747" i="1"/>
  <c r="Q787" i="1"/>
  <c r="R825" i="1"/>
  <c r="R862" i="1"/>
  <c r="R910" i="1"/>
  <c r="R950" i="1"/>
  <c r="R979" i="1"/>
  <c r="R43" i="1"/>
  <c r="R82" i="1"/>
  <c r="R113" i="1"/>
  <c r="Q145" i="1"/>
  <c r="Q193" i="1"/>
  <c r="R240" i="1"/>
  <c r="Q272" i="1"/>
  <c r="R328" i="1"/>
  <c r="R302" i="1"/>
  <c r="Q820" i="1"/>
  <c r="R724" i="1"/>
  <c r="Q764" i="1"/>
  <c r="R795" i="1"/>
  <c r="R826" i="1"/>
  <c r="R855" i="1"/>
  <c r="R903" i="1"/>
  <c r="Q951" i="1"/>
  <c r="R36" i="1"/>
  <c r="R83" i="1"/>
  <c r="R114" i="1"/>
  <c r="Q170" i="1"/>
  <c r="R202" i="1"/>
  <c r="Q249" i="1"/>
  <c r="R281" i="1"/>
  <c r="Q321" i="1"/>
  <c r="R360" i="1"/>
  <c r="R892" i="1"/>
  <c r="Q969" i="1"/>
  <c r="R725" i="1"/>
  <c r="R789" i="1"/>
  <c r="R848" i="1"/>
  <c r="R912" i="1"/>
  <c r="R976" i="1"/>
  <c r="Q852" i="1"/>
  <c r="R750" i="1"/>
  <c r="R813" i="1"/>
  <c r="R873" i="1"/>
  <c r="R937" i="1"/>
  <c r="R22" i="1"/>
  <c r="R85" i="1"/>
  <c r="R148" i="1"/>
  <c r="R212" i="1"/>
  <c r="R275" i="1"/>
  <c r="Q399" i="1"/>
  <c r="Q431" i="1"/>
  <c r="Q463" i="1"/>
  <c r="Q494" i="1"/>
  <c r="Q526" i="1"/>
  <c r="Q566" i="1"/>
  <c r="Q598" i="1"/>
  <c r="Q638" i="1"/>
  <c r="R369" i="1"/>
  <c r="R473" i="1"/>
  <c r="R592" i="1"/>
  <c r="R422" i="1"/>
  <c r="R400" i="1"/>
  <c r="Q440" i="1"/>
  <c r="Q472" i="1"/>
  <c r="Q503" i="1"/>
  <c r="Q535" i="1"/>
  <c r="Q567" i="1"/>
  <c r="R599" i="1"/>
  <c r="R631" i="1"/>
  <c r="Q720" i="1"/>
  <c r="R353" i="1"/>
  <c r="Q480" i="1"/>
  <c r="R552" i="1"/>
  <c r="R640" i="1"/>
  <c r="R470" i="1"/>
  <c r="Q7" i="1"/>
  <c r="Q53" i="1"/>
  <c r="R92" i="1"/>
  <c r="R131" i="1"/>
  <c r="R171" i="1"/>
  <c r="R219" i="1"/>
  <c r="Q266" i="1"/>
  <c r="R306" i="1"/>
  <c r="R393" i="1"/>
  <c r="Q488" i="1"/>
  <c r="Q608" i="1"/>
  <c r="Q374" i="1"/>
  <c r="R621" i="1"/>
  <c r="R338" i="1"/>
  <c r="Q386" i="1"/>
  <c r="R418" i="1"/>
  <c r="R458" i="1"/>
  <c r="R489" i="1"/>
  <c r="R521" i="1"/>
  <c r="R553" i="1"/>
  <c r="R585" i="1"/>
  <c r="R617" i="1"/>
  <c r="R657" i="1"/>
  <c r="Q565" i="1"/>
  <c r="Q914" i="1"/>
  <c r="Q15" i="1"/>
  <c r="Q110" i="1"/>
  <c r="Q221" i="1"/>
  <c r="Q292" i="1"/>
  <c r="Q363" i="1"/>
  <c r="R395" i="1"/>
  <c r="R435" i="1"/>
  <c r="R467" i="1"/>
  <c r="R498" i="1"/>
  <c r="R530" i="1"/>
  <c r="R570" i="1"/>
  <c r="R602" i="1"/>
  <c r="R634" i="1"/>
  <c r="R793" i="1"/>
  <c r="R11" i="1"/>
  <c r="R263" i="1"/>
  <c r="R438" i="1"/>
  <c r="Q277" i="1"/>
  <c r="R388" i="1"/>
  <c r="R420" i="1"/>
  <c r="R460" i="1"/>
  <c r="R491" i="1"/>
  <c r="R523" i="1"/>
  <c r="R555" i="1"/>
  <c r="R595" i="1"/>
  <c r="Q635" i="1"/>
  <c r="Q564" i="1"/>
  <c r="Q620" i="1"/>
  <c r="R738" i="1"/>
  <c r="R925" i="1"/>
  <c r="R160" i="1"/>
  <c r="R342" i="1"/>
  <c r="Q533" i="1"/>
  <c r="Q737" i="1"/>
  <c r="Q800" i="1"/>
  <c r="Q860" i="1"/>
  <c r="Q924" i="1"/>
  <c r="R10" i="1"/>
  <c r="Q72" i="1"/>
  <c r="R135" i="1"/>
  <c r="R199" i="1"/>
  <c r="Q262" i="1"/>
  <c r="R326" i="1"/>
  <c r="R389" i="1"/>
  <c r="R429" i="1"/>
  <c r="R461" i="1"/>
  <c r="Q500" i="1"/>
  <c r="R532" i="1"/>
  <c r="Q588" i="1"/>
  <c r="R885" i="1"/>
  <c r="R200" i="1"/>
  <c r="R390" i="1"/>
  <c r="T1004" i="1" l="1"/>
  <c r="U1004" i="1"/>
  <c r="V1004" i="1"/>
  <c r="S1004" i="1"/>
  <c r="S1009" i="1"/>
  <c r="V1009" i="1"/>
  <c r="Y1009" i="1"/>
  <c r="Z1009" i="1"/>
  <c r="T1006" i="1"/>
  <c r="U1006" i="1"/>
  <c r="U1001" i="1"/>
  <c r="T1001" i="1"/>
  <c r="T1000" i="1"/>
  <c r="U1000" i="1"/>
  <c r="S990" i="1"/>
  <c r="V990" i="1"/>
  <c r="Y990" i="1"/>
  <c r="Z990" i="1"/>
  <c r="V1000" i="1"/>
  <c r="S1000" i="1"/>
  <c r="Y1000" i="1"/>
  <c r="Z1000" i="1"/>
  <c r="S992" i="1"/>
  <c r="V992" i="1"/>
  <c r="Y992" i="1"/>
  <c r="Z992" i="1"/>
  <c r="S996" i="1"/>
  <c r="V996" i="1"/>
  <c r="Y996" i="1"/>
  <c r="Z996" i="1"/>
  <c r="V989" i="1"/>
  <c r="S989" i="1"/>
  <c r="Y989" i="1"/>
  <c r="Z989" i="1"/>
  <c r="S1010" i="1"/>
  <c r="V1010" i="1"/>
  <c r="Y1010" i="1"/>
  <c r="Z1010" i="1"/>
  <c r="U989" i="1"/>
  <c r="T989" i="1"/>
  <c r="U991" i="1"/>
  <c r="T991" i="1"/>
  <c r="T990" i="1"/>
  <c r="U990" i="1"/>
  <c r="V998" i="1"/>
  <c r="S998" i="1"/>
  <c r="Y998" i="1"/>
  <c r="Z998" i="1"/>
  <c r="U1012" i="1"/>
  <c r="T1012" i="1"/>
  <c r="U1011" i="1"/>
  <c r="T1011" i="1"/>
  <c r="U1008" i="1"/>
  <c r="T1008" i="1"/>
  <c r="U1005" i="1"/>
  <c r="T1005" i="1"/>
  <c r="S1011" i="1"/>
  <c r="Z1011" i="1"/>
  <c r="Y1011" i="1"/>
  <c r="V1011" i="1"/>
  <c r="U999" i="1"/>
  <c r="T999" i="1"/>
  <c r="U995" i="1"/>
  <c r="T995" i="1"/>
  <c r="U993" i="1"/>
  <c r="T993" i="1"/>
  <c r="V991" i="1"/>
  <c r="S991" i="1"/>
  <c r="Z991" i="1"/>
  <c r="Y991" i="1"/>
  <c r="S1012" i="1"/>
  <c r="Y1012" i="1"/>
  <c r="V1012" i="1"/>
  <c r="Z1012" i="1"/>
  <c r="V987" i="1"/>
  <c r="S987" i="1"/>
  <c r="Z987" i="1"/>
  <c r="Y987" i="1"/>
  <c r="U986" i="1"/>
  <c r="T986" i="1"/>
  <c r="U988" i="1"/>
  <c r="T988" i="1"/>
  <c r="T987" i="1"/>
  <c r="U987" i="1"/>
  <c r="U1014" i="1"/>
  <c r="T1014" i="1"/>
  <c r="S1005" i="1"/>
  <c r="Z1005" i="1"/>
  <c r="V1005" i="1"/>
  <c r="Y1005" i="1"/>
  <c r="S1007" i="1"/>
  <c r="Z1007" i="1"/>
  <c r="V1007" i="1"/>
  <c r="Y1007" i="1"/>
  <c r="U1009" i="1"/>
  <c r="T1009" i="1"/>
  <c r="U1007" i="1"/>
  <c r="T1007" i="1"/>
  <c r="Y1004" i="1"/>
  <c r="Z1004" i="1"/>
  <c r="S988" i="1"/>
  <c r="V988" i="1"/>
  <c r="Y988" i="1"/>
  <c r="Z988" i="1"/>
  <c r="S995" i="1"/>
  <c r="V995" i="1"/>
  <c r="Y995" i="1"/>
  <c r="Z995" i="1"/>
  <c r="V997" i="1"/>
  <c r="S997" i="1"/>
  <c r="Y997" i="1"/>
  <c r="Z997" i="1"/>
  <c r="U998" i="1"/>
  <c r="T998" i="1"/>
  <c r="T996" i="1"/>
  <c r="U996" i="1"/>
  <c r="U994" i="1"/>
  <c r="T994" i="1"/>
  <c r="V993" i="1"/>
  <c r="S993" i="1"/>
  <c r="Z993" i="1"/>
  <c r="Y993" i="1"/>
  <c r="S1002" i="1"/>
  <c r="V1002" i="1"/>
  <c r="Y1002" i="1"/>
  <c r="Z1002" i="1"/>
  <c r="V1001" i="1"/>
  <c r="S1001" i="1"/>
  <c r="Y1001" i="1"/>
  <c r="Z1001" i="1"/>
  <c r="U983" i="1"/>
  <c r="T983" i="1"/>
  <c r="U985" i="1"/>
  <c r="T985" i="1"/>
  <c r="T984" i="1"/>
  <c r="U984" i="1"/>
  <c r="T1013" i="1"/>
  <c r="U1013" i="1"/>
  <c r="T1010" i="1"/>
  <c r="U1010" i="1"/>
  <c r="V994" i="1"/>
  <c r="S994" i="1"/>
  <c r="Y994" i="1"/>
  <c r="Z994" i="1"/>
  <c r="U1003" i="1"/>
  <c r="T1003" i="1"/>
  <c r="T1002" i="1"/>
  <c r="U1002" i="1"/>
  <c r="S1008" i="1"/>
  <c r="V1008" i="1"/>
  <c r="Y1008" i="1"/>
  <c r="Z1008" i="1"/>
  <c r="U997" i="1"/>
  <c r="T997" i="1"/>
  <c r="S999" i="1"/>
  <c r="V999" i="1"/>
  <c r="Z999" i="1"/>
  <c r="Y999" i="1"/>
  <c r="T992" i="1"/>
  <c r="U992" i="1"/>
  <c r="S1006" i="1"/>
  <c r="Y1006" i="1"/>
  <c r="V1006" i="1"/>
  <c r="Z1006" i="1"/>
  <c r="S1014" i="1"/>
  <c r="Y1014" i="1"/>
  <c r="V1014" i="1"/>
  <c r="Z1014" i="1"/>
  <c r="T980" i="1"/>
  <c r="U980" i="1"/>
  <c r="U981" i="1"/>
  <c r="T981" i="1"/>
  <c r="U982" i="1"/>
  <c r="T982" i="1"/>
  <c r="Z84" i="1"/>
  <c r="Y84" i="1"/>
  <c r="V84" i="1"/>
  <c r="S84" i="1"/>
  <c r="Z649" i="1"/>
  <c r="Y649" i="1"/>
  <c r="V649" i="1"/>
  <c r="S649" i="1"/>
  <c r="Y742" i="1"/>
  <c r="Z742" i="1"/>
  <c r="S742" i="1"/>
  <c r="V742" i="1"/>
  <c r="S664" i="1"/>
  <c r="Y664" i="1"/>
  <c r="Z664" i="1"/>
  <c r="V664" i="1"/>
  <c r="Y696" i="1"/>
  <c r="Z696" i="1"/>
  <c r="S696" i="1"/>
  <c r="V696" i="1"/>
  <c r="Y713" i="1"/>
  <c r="Z713" i="1"/>
  <c r="V713" i="1"/>
  <c r="S713" i="1"/>
  <c r="Z943" i="1"/>
  <c r="Y943" i="1"/>
  <c r="S943" i="1"/>
  <c r="V943" i="1"/>
  <c r="V683" i="1"/>
  <c r="Z683" i="1"/>
  <c r="S683" i="1"/>
  <c r="Y683" i="1"/>
  <c r="Y154" i="1"/>
  <c r="Z154" i="1"/>
  <c r="S154" i="1"/>
  <c r="V154" i="1"/>
  <c r="Z622" i="1"/>
  <c r="Y622" i="1"/>
  <c r="S622" i="1"/>
  <c r="V622" i="1"/>
  <c r="Y234" i="1"/>
  <c r="Z234" i="1"/>
  <c r="S234" i="1"/>
  <c r="V234" i="1"/>
  <c r="Z150" i="1"/>
  <c r="Y150" i="1"/>
  <c r="V150" i="1"/>
  <c r="S150" i="1"/>
  <c r="Z126" i="1"/>
  <c r="Y126" i="1"/>
  <c r="V126" i="1"/>
  <c r="S126" i="1"/>
  <c r="Z60" i="1"/>
  <c r="Y60" i="1"/>
  <c r="S60" i="1"/>
  <c r="V60" i="1"/>
  <c r="Y748" i="1"/>
  <c r="Z748" i="1"/>
  <c r="V748" i="1"/>
  <c r="S748" i="1"/>
  <c r="S679" i="1"/>
  <c r="Y679" i="1"/>
  <c r="V679" i="1"/>
  <c r="Z679" i="1"/>
  <c r="Y718" i="1"/>
  <c r="Z718" i="1"/>
  <c r="V718" i="1"/>
  <c r="S718" i="1"/>
  <c r="S698" i="1"/>
  <c r="Y698" i="1"/>
  <c r="V698" i="1"/>
  <c r="Z698" i="1"/>
  <c r="Z746" i="1"/>
  <c r="Y746" i="1"/>
  <c r="S746" i="1"/>
  <c r="V746" i="1"/>
  <c r="S703" i="1"/>
  <c r="V703" i="1"/>
  <c r="Y703" i="1"/>
  <c r="Z703" i="1"/>
  <c r="Z202" i="1"/>
  <c r="Y202" i="1"/>
  <c r="V202" i="1"/>
  <c r="S202" i="1"/>
  <c r="Z685" i="1"/>
  <c r="Y685" i="1"/>
  <c r="S685" i="1"/>
  <c r="V685" i="1"/>
  <c r="V162" i="1"/>
  <c r="Z717" i="1"/>
  <c r="Y162" i="1"/>
  <c r="Z162" i="1"/>
  <c r="Y13" i="1"/>
  <c r="Z13" i="1"/>
  <c r="S13" i="1"/>
  <c r="V13" i="1"/>
  <c r="S706" i="1"/>
  <c r="V706" i="1"/>
  <c r="Z706" i="1"/>
  <c r="Y706" i="1"/>
  <c r="S688" i="1"/>
  <c r="V688" i="1"/>
  <c r="Y688" i="1"/>
  <c r="Z688" i="1"/>
  <c r="V692" i="1"/>
  <c r="S692" i="1"/>
  <c r="Y692" i="1"/>
  <c r="Z692" i="1"/>
  <c r="V704" i="1"/>
  <c r="S704" i="1"/>
  <c r="Z704" i="1"/>
  <c r="Y704" i="1"/>
  <c r="T687" i="1"/>
  <c r="U687" i="1"/>
  <c r="U699" i="1"/>
  <c r="T699" i="1"/>
  <c r="U683" i="1"/>
  <c r="T683" i="1"/>
  <c r="T682" i="1"/>
  <c r="U682" i="1"/>
  <c r="S686" i="1"/>
  <c r="V686" i="1"/>
  <c r="Y686" i="1"/>
  <c r="Z686" i="1"/>
  <c r="V691" i="1"/>
  <c r="S691" i="1"/>
  <c r="Y691" i="1"/>
  <c r="Z691" i="1"/>
  <c r="V712" i="1"/>
  <c r="S712" i="1"/>
  <c r="Z712" i="1"/>
  <c r="Y712" i="1"/>
  <c r="T679" i="1"/>
  <c r="U679" i="1"/>
  <c r="T689" i="1"/>
  <c r="U689" i="1"/>
  <c r="T684" i="1"/>
  <c r="U684" i="1"/>
  <c r="T695" i="1"/>
  <c r="U695" i="1"/>
  <c r="S689" i="1"/>
  <c r="V689" i="1"/>
  <c r="Y689" i="1"/>
  <c r="Z689" i="1"/>
  <c r="V699" i="1"/>
  <c r="S699" i="1"/>
  <c r="Y699" i="1"/>
  <c r="Z699" i="1"/>
  <c r="V708" i="1"/>
  <c r="S708" i="1"/>
  <c r="Z708" i="1"/>
  <c r="Y708" i="1"/>
  <c r="T697" i="1"/>
  <c r="U697" i="1"/>
  <c r="T685" i="1"/>
  <c r="U685" i="1"/>
  <c r="T688" i="1"/>
  <c r="U688" i="1"/>
  <c r="T704" i="1"/>
  <c r="U704" i="1"/>
  <c r="S682" i="1"/>
  <c r="V682" i="1"/>
  <c r="Y682" i="1"/>
  <c r="Z682" i="1"/>
  <c r="V684" i="1"/>
  <c r="S684" i="1"/>
  <c r="Y684" i="1"/>
  <c r="Z684" i="1"/>
  <c r="S707" i="1"/>
  <c r="V707" i="1"/>
  <c r="Z707" i="1"/>
  <c r="Y707" i="1"/>
  <c r="S711" i="1"/>
  <c r="V711" i="1"/>
  <c r="Y711" i="1"/>
  <c r="Z711" i="1"/>
  <c r="T702" i="1"/>
  <c r="U702" i="1"/>
  <c r="T708" i="1"/>
  <c r="U708" i="1"/>
  <c r="T681" i="1"/>
  <c r="U681" i="1"/>
  <c r="T706" i="1"/>
  <c r="U706" i="1"/>
  <c r="T711" i="1"/>
  <c r="U711" i="1"/>
  <c r="S680" i="1"/>
  <c r="V680" i="1"/>
  <c r="Z680" i="1"/>
  <c r="Y680" i="1"/>
  <c r="S694" i="1"/>
  <c r="V694" i="1"/>
  <c r="Z694" i="1"/>
  <c r="Y694" i="1"/>
  <c r="S705" i="1"/>
  <c r="V705" i="1"/>
  <c r="Y705" i="1"/>
  <c r="Z705" i="1"/>
  <c r="S709" i="1"/>
  <c r="V709" i="1"/>
  <c r="Z709" i="1"/>
  <c r="Y709" i="1"/>
  <c r="T710" i="1"/>
  <c r="U710" i="1"/>
  <c r="T703" i="1"/>
  <c r="U703" i="1"/>
  <c r="T680" i="1"/>
  <c r="U680" i="1"/>
  <c r="T714" i="1"/>
  <c r="U714" i="1"/>
  <c r="T692" i="1"/>
  <c r="U692" i="1"/>
  <c r="S681" i="1"/>
  <c r="V681" i="1"/>
  <c r="Y681" i="1"/>
  <c r="Z681" i="1"/>
  <c r="S697" i="1"/>
  <c r="V697" i="1"/>
  <c r="Z697" i="1"/>
  <c r="Y697" i="1"/>
  <c r="S701" i="1"/>
  <c r="V701" i="1"/>
  <c r="Z701" i="1"/>
  <c r="Y701" i="1"/>
  <c r="S710" i="1"/>
  <c r="V710" i="1"/>
  <c r="Z710" i="1"/>
  <c r="Y710" i="1"/>
  <c r="T696" i="1"/>
  <c r="U696" i="1"/>
  <c r="T705" i="1"/>
  <c r="U705" i="1"/>
  <c r="T712" i="1"/>
  <c r="U712" i="1"/>
  <c r="T693" i="1"/>
  <c r="U693" i="1"/>
  <c r="T698" i="1"/>
  <c r="U698" i="1"/>
  <c r="S690" i="1"/>
  <c r="V690" i="1"/>
  <c r="Y690" i="1"/>
  <c r="Z690" i="1"/>
  <c r="S695" i="1"/>
  <c r="V695" i="1"/>
  <c r="Y695" i="1"/>
  <c r="Z695" i="1"/>
  <c r="S702" i="1"/>
  <c r="V702" i="1"/>
  <c r="Y702" i="1"/>
  <c r="Z702" i="1"/>
  <c r="S715" i="1"/>
  <c r="V715" i="1"/>
  <c r="Z715" i="1"/>
  <c r="Y715" i="1"/>
  <c r="T694" i="1"/>
  <c r="U694" i="1"/>
  <c r="T707" i="1"/>
  <c r="U707" i="1"/>
  <c r="T713" i="1"/>
  <c r="U713" i="1"/>
  <c r="T701" i="1"/>
  <c r="U701" i="1"/>
  <c r="T715" i="1"/>
  <c r="U715" i="1"/>
  <c r="S687" i="1"/>
  <c r="V687" i="1"/>
  <c r="Y687" i="1"/>
  <c r="Z687" i="1"/>
  <c r="S693" i="1"/>
  <c r="V693" i="1"/>
  <c r="Z693" i="1"/>
  <c r="Y693" i="1"/>
  <c r="V700" i="1"/>
  <c r="S700" i="1"/>
  <c r="Y700" i="1"/>
  <c r="Z700" i="1"/>
  <c r="S714" i="1"/>
  <c r="V714" i="1"/>
  <c r="Y714" i="1"/>
  <c r="Z714" i="1"/>
  <c r="T690" i="1"/>
  <c r="U690" i="1"/>
  <c r="T709" i="1"/>
  <c r="U709" i="1"/>
  <c r="U691" i="1"/>
  <c r="T691" i="1"/>
  <c r="T686" i="1"/>
  <c r="U686" i="1"/>
  <c r="T700" i="1"/>
  <c r="U700" i="1"/>
  <c r="Y119" i="1"/>
  <c r="Z119" i="1"/>
  <c r="V119" i="1"/>
  <c r="S119" i="1"/>
  <c r="Y378" i="1"/>
  <c r="Z378" i="1"/>
  <c r="S378" i="1"/>
  <c r="V378" i="1"/>
  <c r="Y857" i="1"/>
  <c r="Z857" i="1"/>
  <c r="V857" i="1"/>
  <c r="S857" i="1"/>
  <c r="Z78" i="1"/>
  <c r="Y78" i="1"/>
  <c r="V78" i="1"/>
  <c r="S78" i="1"/>
  <c r="Z95" i="1"/>
  <c r="Y95" i="1"/>
  <c r="V95" i="1"/>
  <c r="S95" i="1"/>
  <c r="Y158" i="1"/>
  <c r="Z158" i="1"/>
  <c r="V158" i="1"/>
  <c r="S158" i="1"/>
  <c r="Z936" i="1"/>
  <c r="Y936" i="1"/>
  <c r="V936" i="1"/>
  <c r="S936" i="1"/>
  <c r="Y68" i="1"/>
  <c r="Z68" i="1"/>
  <c r="V68" i="1"/>
  <c r="S68" i="1"/>
  <c r="Z948" i="1"/>
  <c r="Y948" i="1"/>
  <c r="V948" i="1"/>
  <c r="S948" i="1"/>
  <c r="Y973" i="1"/>
  <c r="Z973" i="1"/>
  <c r="V973" i="1"/>
  <c r="S973" i="1"/>
  <c r="Z929" i="1"/>
  <c r="Y929" i="1"/>
  <c r="V929" i="1"/>
  <c r="S929" i="1"/>
  <c r="Z947" i="1"/>
  <c r="Y947" i="1"/>
  <c r="V947" i="1"/>
  <c r="S947" i="1"/>
  <c r="Y215" i="1"/>
  <c r="Z215" i="1"/>
  <c r="S215" i="1"/>
  <c r="V215" i="1"/>
  <c r="Z874" i="1"/>
  <c r="Y874" i="1"/>
  <c r="S874" i="1"/>
  <c r="V874" i="1"/>
  <c r="Z50" i="1"/>
  <c r="Y50" i="1"/>
  <c r="S50" i="1"/>
  <c r="V50" i="1"/>
  <c r="Y216" i="1"/>
  <c r="Z216" i="1"/>
  <c r="V216" i="1"/>
  <c r="S216" i="1"/>
  <c r="Z908" i="1"/>
  <c r="Y908" i="1"/>
  <c r="V908" i="1"/>
  <c r="S908" i="1"/>
  <c r="Y753" i="1"/>
  <c r="Z753" i="1"/>
  <c r="V753" i="1"/>
  <c r="S753" i="1"/>
  <c r="Z935" i="1"/>
  <c r="Y935" i="1"/>
  <c r="V935" i="1"/>
  <c r="S935" i="1"/>
  <c r="Z375" i="1"/>
  <c r="Y375" i="1"/>
  <c r="S375" i="1"/>
  <c r="V375" i="1"/>
  <c r="Z880" i="1"/>
  <c r="Y880" i="1"/>
  <c r="V880" i="1"/>
  <c r="S880" i="1"/>
  <c r="Z83" i="1"/>
  <c r="Y83" i="1"/>
  <c r="S83" i="1"/>
  <c r="V83" i="1"/>
  <c r="Z945" i="1"/>
  <c r="Y945" i="1"/>
  <c r="S945" i="1"/>
  <c r="V945" i="1"/>
  <c r="Y151" i="1"/>
  <c r="Z151" i="1"/>
  <c r="V151" i="1"/>
  <c r="S151" i="1"/>
  <c r="Y120" i="1"/>
  <c r="Z120" i="1"/>
  <c r="V120" i="1"/>
  <c r="S120" i="1"/>
  <c r="Z953" i="1"/>
  <c r="Y953" i="1"/>
  <c r="V953" i="1"/>
  <c r="S953" i="1"/>
  <c r="Y942" i="1"/>
  <c r="Z942" i="1"/>
  <c r="S942" i="1"/>
  <c r="V942" i="1"/>
  <c r="Z843" i="1"/>
  <c r="Y843" i="1"/>
  <c r="V843" i="1"/>
  <c r="S843" i="1"/>
  <c r="Z654" i="1"/>
  <c r="Y654" i="1"/>
  <c r="V654" i="1"/>
  <c r="S654" i="1"/>
  <c r="Z889" i="1"/>
  <c r="Y889" i="1"/>
  <c r="S889" i="1"/>
  <c r="V889" i="1"/>
  <c r="Z230" i="1"/>
  <c r="Y230" i="1"/>
  <c r="V230" i="1"/>
  <c r="S230" i="1"/>
  <c r="Z782" i="1"/>
  <c r="Y782" i="1"/>
  <c r="V782" i="1"/>
  <c r="S782" i="1"/>
  <c r="Y774" i="1"/>
  <c r="Z774" i="1"/>
  <c r="V774" i="1"/>
  <c r="S774" i="1"/>
  <c r="Z452" i="1"/>
  <c r="Y452" i="1"/>
  <c r="V452" i="1"/>
  <c r="S452" i="1"/>
  <c r="Y113" i="1"/>
  <c r="Z113" i="1"/>
  <c r="V113" i="1"/>
  <c r="S113" i="1"/>
  <c r="Z864" i="1"/>
  <c r="Y864" i="1"/>
  <c r="V864" i="1"/>
  <c r="S864" i="1"/>
  <c r="Z937" i="1"/>
  <c r="Y937" i="1"/>
  <c r="S937" i="1"/>
  <c r="V937" i="1"/>
  <c r="Y259" i="1"/>
  <c r="Z259" i="1"/>
  <c r="V259" i="1"/>
  <c r="S259" i="1"/>
  <c r="Z745" i="1"/>
  <c r="Y745" i="1"/>
  <c r="S745" i="1"/>
  <c r="V745" i="1"/>
  <c r="Z339" i="1"/>
  <c r="Y339" i="1"/>
  <c r="V339" i="1"/>
  <c r="S339" i="1"/>
  <c r="Z187" i="1"/>
  <c r="Y187" i="1"/>
  <c r="V187" i="1"/>
  <c r="S187" i="1"/>
  <c r="Z739" i="1"/>
  <c r="Y739" i="1"/>
  <c r="S739" i="1"/>
  <c r="V739" i="1"/>
  <c r="Y846" i="1"/>
  <c r="Z846" i="1"/>
  <c r="V846" i="1"/>
  <c r="S846" i="1"/>
  <c r="Z949" i="1"/>
  <c r="Y949" i="1"/>
  <c r="V949" i="1"/>
  <c r="S949" i="1"/>
  <c r="Y69" i="1"/>
  <c r="Z69" i="1"/>
  <c r="V69" i="1"/>
  <c r="S69" i="1"/>
  <c r="Z965" i="1"/>
  <c r="Y965" i="1"/>
  <c r="V965" i="1"/>
  <c r="S965" i="1"/>
  <c r="Y918" i="1"/>
  <c r="Z918" i="1"/>
  <c r="V918" i="1"/>
  <c r="S918" i="1"/>
  <c r="Z912" i="1"/>
  <c r="Y912" i="1"/>
  <c r="V912" i="1"/>
  <c r="S912" i="1"/>
  <c r="Z358" i="1"/>
  <c r="Y358" i="1"/>
  <c r="V358" i="1"/>
  <c r="S358" i="1"/>
  <c r="Z928" i="1"/>
  <c r="Y928" i="1"/>
  <c r="V928" i="1"/>
  <c r="S928" i="1"/>
  <c r="Z231" i="1"/>
  <c r="Y231" i="1"/>
  <c r="S231" i="1"/>
  <c r="V231" i="1"/>
  <c r="Z219" i="1"/>
  <c r="Y219" i="1"/>
  <c r="V219" i="1"/>
  <c r="S219" i="1"/>
  <c r="Z138" i="1"/>
  <c r="Y138" i="1"/>
  <c r="V138" i="1"/>
  <c r="S138" i="1"/>
  <c r="S676" i="1"/>
  <c r="Y676" i="1"/>
  <c r="Z676" i="1"/>
  <c r="V676" i="1"/>
  <c r="Z204" i="1"/>
  <c r="Y204" i="1"/>
  <c r="S204" i="1"/>
  <c r="V204" i="1"/>
  <c r="Y921" i="1"/>
  <c r="Z921" i="1"/>
  <c r="V921" i="1"/>
  <c r="S921" i="1"/>
  <c r="Y939" i="1"/>
  <c r="Z939" i="1"/>
  <c r="V939" i="1"/>
  <c r="S939" i="1"/>
  <c r="Z372" i="1"/>
  <c r="Y372" i="1"/>
  <c r="V372" i="1"/>
  <c r="S372" i="1"/>
  <c r="Z844" i="1"/>
  <c r="Y844" i="1"/>
  <c r="S844" i="1"/>
  <c r="V844" i="1"/>
  <c r="Z146" i="1"/>
  <c r="Y146" i="1"/>
  <c r="V146" i="1"/>
  <c r="S146" i="1"/>
  <c r="Y217" i="1"/>
  <c r="Z217" i="1"/>
  <c r="V217" i="1"/>
  <c r="S217" i="1"/>
  <c r="Z200" i="1"/>
  <c r="Y200" i="1"/>
  <c r="V200" i="1"/>
  <c r="S200" i="1"/>
  <c r="Z9" i="1"/>
  <c r="Y9" i="1"/>
  <c r="S9" i="1"/>
  <c r="V9" i="1"/>
  <c r="Z81" i="1"/>
  <c r="Y81" i="1"/>
  <c r="S81" i="1"/>
  <c r="V81" i="1"/>
  <c r="S673" i="1"/>
  <c r="Y673" i="1"/>
  <c r="Z673" i="1"/>
  <c r="V673" i="1"/>
  <c r="Z779" i="1"/>
  <c r="Y779" i="1"/>
  <c r="S779" i="1"/>
  <c r="V779" i="1"/>
  <c r="Y263" i="1"/>
  <c r="Z263" i="1"/>
  <c r="V263" i="1"/>
  <c r="S263" i="1"/>
  <c r="Z917" i="1"/>
  <c r="Y917" i="1"/>
  <c r="V917" i="1"/>
  <c r="S917" i="1"/>
  <c r="Z235" i="1"/>
  <c r="Y235" i="1"/>
  <c r="S235" i="1"/>
  <c r="V235" i="1"/>
  <c r="Z289" i="1"/>
  <c r="Y289" i="1"/>
  <c r="V289" i="1"/>
  <c r="S289" i="1"/>
  <c r="Z17" i="1"/>
  <c r="Y17" i="1"/>
  <c r="S17" i="1"/>
  <c r="V17" i="1"/>
  <c r="Y979" i="1"/>
  <c r="Z979" i="1"/>
  <c r="S979" i="1"/>
  <c r="V979" i="1"/>
  <c r="Z142" i="1"/>
  <c r="Y142" i="1"/>
  <c r="V142" i="1"/>
  <c r="S142" i="1"/>
  <c r="Y285" i="1"/>
  <c r="Z285" i="1"/>
  <c r="S285" i="1"/>
  <c r="V285" i="1"/>
  <c r="Z10" i="1"/>
  <c r="Y10" i="1"/>
  <c r="V10" i="1"/>
  <c r="S10" i="1"/>
  <c r="S663" i="1"/>
  <c r="Y663" i="1"/>
  <c r="Z663" i="1"/>
  <c r="V663" i="1"/>
  <c r="Y717" i="1"/>
  <c r="Z101" i="1"/>
  <c r="Y665" i="1"/>
  <c r="Z665" i="1"/>
  <c r="Z671" i="1"/>
  <c r="Y671" i="1"/>
  <c r="Y727" i="1"/>
  <c r="Z678" i="1"/>
  <c r="Y678" i="1"/>
  <c r="Y662" i="1"/>
  <c r="Z662" i="1"/>
  <c r="Y240" i="1"/>
  <c r="Y670" i="1"/>
  <c r="Z670" i="1"/>
  <c r="Y677" i="1"/>
  <c r="Z677" i="1"/>
  <c r="Y82" i="1"/>
  <c r="Y719" i="1"/>
  <c r="Y940" i="1"/>
  <c r="Y666" i="1"/>
  <c r="Z666" i="1"/>
  <c r="Y675" i="1"/>
  <c r="Z675" i="1"/>
  <c r="Y87" i="1"/>
  <c r="Y14" i="1"/>
  <c r="Y910" i="1"/>
  <c r="Y966" i="1"/>
  <c r="Y345" i="1"/>
  <c r="Y473" i="1"/>
  <c r="Y661" i="1"/>
  <c r="Z661" i="1"/>
  <c r="Y669" i="1"/>
  <c r="Z669" i="1"/>
  <c r="Y950" i="1"/>
  <c r="Y91" i="1"/>
  <c r="Y834" i="1"/>
  <c r="Z667" i="1"/>
  <c r="Y667" i="1"/>
  <c r="Y674" i="1"/>
  <c r="Z674" i="1"/>
  <c r="Y672" i="1"/>
  <c r="Z672" i="1"/>
  <c r="Y668" i="1"/>
  <c r="Z668" i="1"/>
  <c r="U665" i="1"/>
  <c r="S678" i="1"/>
  <c r="V678" i="1"/>
  <c r="S662" i="1"/>
  <c r="V662" i="1"/>
  <c r="U674" i="1"/>
  <c r="U668" i="1"/>
  <c r="U677" i="1"/>
  <c r="S670" i="1"/>
  <c r="V670" i="1"/>
  <c r="S677" i="1"/>
  <c r="V677" i="1"/>
  <c r="U673" i="1"/>
  <c r="T678" i="1"/>
  <c r="U678" i="1"/>
  <c r="S671" i="1"/>
  <c r="V671" i="1"/>
  <c r="S666" i="1"/>
  <c r="V666" i="1"/>
  <c r="S675" i="1"/>
  <c r="V675" i="1"/>
  <c r="U676" i="1"/>
  <c r="U664" i="1"/>
  <c r="S661" i="1"/>
  <c r="V661" i="1"/>
  <c r="S669" i="1"/>
  <c r="V669" i="1"/>
  <c r="U666" i="1"/>
  <c r="U669" i="1"/>
  <c r="S667" i="1"/>
  <c r="V667" i="1"/>
  <c r="U662" i="1"/>
  <c r="U675" i="1"/>
  <c r="U663" i="1"/>
  <c r="S674" i="1"/>
  <c r="V674" i="1"/>
  <c r="U672" i="1"/>
  <c r="U661" i="1"/>
  <c r="U670" i="1"/>
  <c r="S665" i="1"/>
  <c r="V665" i="1"/>
  <c r="S672" i="1"/>
  <c r="V672" i="1"/>
  <c r="S668" i="1"/>
  <c r="V668" i="1"/>
  <c r="U671" i="1"/>
  <c r="U667" i="1"/>
  <c r="V717" i="1"/>
  <c r="Z172" i="1"/>
  <c r="Y172" i="1"/>
  <c r="V172" i="1"/>
  <c r="S172" i="1"/>
  <c r="Y869" i="1"/>
  <c r="Z869" i="1"/>
  <c r="V869" i="1"/>
  <c r="S869" i="1"/>
  <c r="Z319" i="1"/>
  <c r="Y319" i="1"/>
  <c r="V319" i="1"/>
  <c r="S319" i="1"/>
  <c r="Z30" i="1"/>
  <c r="Y30" i="1"/>
  <c r="V30" i="1"/>
  <c r="S30" i="1"/>
  <c r="Z108" i="1"/>
  <c r="Y108" i="1"/>
  <c r="V108" i="1"/>
  <c r="S108" i="1"/>
  <c r="Z392" i="1"/>
  <c r="Y392" i="1"/>
  <c r="V392" i="1"/>
  <c r="S392" i="1"/>
  <c r="Z130" i="1"/>
  <c r="Y130" i="1"/>
  <c r="V130" i="1"/>
  <c r="S130" i="1"/>
  <c r="Z840" i="1"/>
  <c r="Y840" i="1"/>
  <c r="V840" i="1"/>
  <c r="S840" i="1"/>
  <c r="Z797" i="1"/>
  <c r="Y797" i="1"/>
  <c r="V797" i="1"/>
  <c r="S797" i="1"/>
  <c r="Z516" i="1"/>
  <c r="Y516" i="1"/>
  <c r="V516" i="1"/>
  <c r="S516" i="1"/>
  <c r="Z128" i="1"/>
  <c r="Y128" i="1"/>
  <c r="S128" i="1"/>
  <c r="V128" i="1"/>
  <c r="Z763" i="1"/>
  <c r="Y763" i="1"/>
  <c r="V763" i="1"/>
  <c r="S763" i="1"/>
  <c r="Y886" i="1"/>
  <c r="Z886" i="1"/>
  <c r="V886" i="1"/>
  <c r="S886" i="1"/>
  <c r="Z335" i="1"/>
  <c r="Y335" i="1"/>
  <c r="V335" i="1"/>
  <c r="S335" i="1"/>
  <c r="Z88" i="1"/>
  <c r="Y88" i="1"/>
  <c r="V88" i="1"/>
  <c r="S88" i="1"/>
  <c r="Z227" i="1"/>
  <c r="Y227" i="1"/>
  <c r="V227" i="1"/>
  <c r="S227" i="1"/>
  <c r="Y331" i="1"/>
  <c r="Z331" i="1"/>
  <c r="V331" i="1"/>
  <c r="S331" i="1"/>
  <c r="Z907" i="1"/>
  <c r="Y907" i="1"/>
  <c r="V907" i="1"/>
  <c r="S907" i="1"/>
  <c r="Z871" i="1"/>
  <c r="Y871" i="1"/>
  <c r="V871" i="1"/>
  <c r="S871" i="1"/>
  <c r="Y444" i="1"/>
  <c r="Z444" i="1"/>
  <c r="V444" i="1"/>
  <c r="S444" i="1"/>
  <c r="Y35" i="1"/>
  <c r="Z35" i="1"/>
  <c r="V35" i="1"/>
  <c r="S35" i="1"/>
  <c r="Z43" i="1"/>
  <c r="Y43" i="1"/>
  <c r="V43" i="1"/>
  <c r="S43" i="1"/>
  <c r="Y775" i="1"/>
  <c r="Z775" i="1"/>
  <c r="V775" i="1"/>
  <c r="S775" i="1"/>
  <c r="Z185" i="1"/>
  <c r="Y185" i="1"/>
  <c r="V185" i="1"/>
  <c r="S185" i="1"/>
  <c r="Z899" i="1"/>
  <c r="Y899" i="1"/>
  <c r="V899" i="1"/>
  <c r="S899" i="1"/>
  <c r="Z854" i="1"/>
  <c r="Y854" i="1"/>
  <c r="V854" i="1"/>
  <c r="S854" i="1"/>
  <c r="Z368" i="1"/>
  <c r="Y368" i="1"/>
  <c r="V368" i="1"/>
  <c r="S368" i="1"/>
  <c r="Z116" i="1"/>
  <c r="Y116" i="1"/>
  <c r="V116" i="1"/>
  <c r="S116" i="1"/>
  <c r="Z815" i="1"/>
  <c r="Y815" i="1"/>
  <c r="V815" i="1"/>
  <c r="S815" i="1"/>
  <c r="Y572" i="1"/>
  <c r="Z572" i="1"/>
  <c r="V572" i="1"/>
  <c r="S572" i="1"/>
  <c r="Z426" i="1"/>
  <c r="Y426" i="1"/>
  <c r="V426" i="1"/>
  <c r="S426" i="1"/>
  <c r="Z92" i="1"/>
  <c r="Y92" i="1"/>
  <c r="V92" i="1"/>
  <c r="S92" i="1"/>
  <c r="Z743" i="1"/>
  <c r="Y743" i="1"/>
  <c r="V743" i="1"/>
  <c r="S743" i="1"/>
  <c r="Y835" i="1"/>
  <c r="Z835" i="1"/>
  <c r="V835" i="1"/>
  <c r="S835" i="1"/>
  <c r="Z301" i="1"/>
  <c r="Y301" i="1"/>
  <c r="V301" i="1"/>
  <c r="S301" i="1"/>
  <c r="Z45" i="1"/>
  <c r="Y45" i="1"/>
  <c r="V45" i="1"/>
  <c r="S45" i="1"/>
  <c r="Y123" i="1"/>
  <c r="Z123" i="1"/>
  <c r="S123" i="1"/>
  <c r="V123" i="1"/>
  <c r="Z241" i="1"/>
  <c r="Y241" i="1"/>
  <c r="V241" i="1"/>
  <c r="S241" i="1"/>
  <c r="Y883" i="1"/>
  <c r="Z883" i="1"/>
  <c r="V883" i="1"/>
  <c r="S883" i="1"/>
  <c r="Z777" i="1"/>
  <c r="Y777" i="1"/>
  <c r="V777" i="1"/>
  <c r="S777" i="1"/>
  <c r="Z397" i="1"/>
  <c r="Y397" i="1"/>
  <c r="V397" i="1"/>
  <c r="S397" i="1"/>
  <c r="Y903" i="1"/>
  <c r="Z903" i="1"/>
  <c r="V903" i="1"/>
  <c r="S903" i="1"/>
  <c r="Z887" i="1"/>
  <c r="Y887" i="1"/>
  <c r="V887" i="1"/>
  <c r="S887" i="1"/>
  <c r="Z606" i="1"/>
  <c r="Y606" i="1"/>
  <c r="V606" i="1"/>
  <c r="S606" i="1"/>
  <c r="Z161" i="1"/>
  <c r="Y161" i="1"/>
  <c r="V161" i="1"/>
  <c r="S161" i="1"/>
  <c r="Z878" i="1"/>
  <c r="Y878" i="1"/>
  <c r="V878" i="1"/>
  <c r="S878" i="1"/>
  <c r="Y333" i="1"/>
  <c r="Z333" i="1"/>
  <c r="V333" i="1"/>
  <c r="S333" i="1"/>
  <c r="Z316" i="1"/>
  <c r="Y316" i="1"/>
  <c r="V316" i="1"/>
  <c r="S316" i="1"/>
  <c r="Z94" i="1"/>
  <c r="Y94" i="1"/>
  <c r="V94" i="1"/>
  <c r="S94" i="1"/>
  <c r="Z781" i="1"/>
  <c r="Y781" i="1"/>
  <c r="V781" i="1"/>
  <c r="S781" i="1"/>
  <c r="Y211" i="1"/>
  <c r="Z211" i="1"/>
  <c r="V211" i="1"/>
  <c r="S211" i="1"/>
  <c r="Z391" i="1"/>
  <c r="Y391" i="1"/>
  <c r="V391" i="1"/>
  <c r="S391" i="1"/>
  <c r="Z49" i="1"/>
  <c r="Y49" i="1"/>
  <c r="V49" i="1"/>
  <c r="S49" i="1"/>
  <c r="Z584" i="1"/>
  <c r="Y584" i="1"/>
  <c r="V584" i="1"/>
  <c r="S584" i="1"/>
  <c r="Z641" i="1"/>
  <c r="Y641" i="1"/>
  <c r="V641" i="1"/>
  <c r="S641" i="1"/>
  <c r="Z255" i="1"/>
  <c r="Y255" i="1"/>
  <c r="V255" i="1"/>
  <c r="S255" i="1"/>
  <c r="Z873" i="1"/>
  <c r="Y873" i="1"/>
  <c r="V873" i="1"/>
  <c r="S873" i="1"/>
  <c r="Y794" i="1"/>
  <c r="Z794" i="1"/>
  <c r="V794" i="1"/>
  <c r="S794" i="1"/>
  <c r="Y210" i="1"/>
  <c r="Z210" i="1"/>
  <c r="V210" i="1"/>
  <c r="S210" i="1"/>
  <c r="Y823" i="1"/>
  <c r="Z823" i="1"/>
  <c r="V823" i="1"/>
  <c r="S823" i="1"/>
  <c r="Y377" i="1"/>
  <c r="Z377" i="1"/>
  <c r="V377" i="1"/>
  <c r="S377" i="1"/>
  <c r="Y347" i="1"/>
  <c r="Z347" i="1"/>
  <c r="V347" i="1"/>
  <c r="S347" i="1"/>
  <c r="Y863" i="1"/>
  <c r="Z863" i="1"/>
  <c r="V863" i="1"/>
  <c r="S863" i="1"/>
  <c r="Z836" i="1"/>
  <c r="Y836" i="1"/>
  <c r="V836" i="1"/>
  <c r="S836" i="1"/>
  <c r="Z542" i="1"/>
  <c r="Y542" i="1"/>
  <c r="V542" i="1"/>
  <c r="S542" i="1"/>
  <c r="Z149" i="1"/>
  <c r="Y149" i="1"/>
  <c r="V149" i="1"/>
  <c r="S149" i="1"/>
  <c r="Z862" i="1"/>
  <c r="Y862" i="1"/>
  <c r="V862" i="1"/>
  <c r="S862" i="1"/>
  <c r="Y195" i="1"/>
  <c r="Z195" i="1"/>
  <c r="V195" i="1"/>
  <c r="S195" i="1"/>
  <c r="Z232" i="1"/>
  <c r="Y232" i="1"/>
  <c r="V232" i="1"/>
  <c r="S232" i="1"/>
  <c r="Z75" i="1"/>
  <c r="Y75" i="1"/>
  <c r="V75" i="1"/>
  <c r="S75" i="1"/>
  <c r="Z768" i="1"/>
  <c r="Y768" i="1"/>
  <c r="V768" i="1"/>
  <c r="S768" i="1"/>
  <c r="Y66" i="1"/>
  <c r="Z66" i="1"/>
  <c r="V66" i="1"/>
  <c r="S66" i="1"/>
  <c r="Z338" i="1"/>
  <c r="Y338" i="1"/>
  <c r="V338" i="1"/>
  <c r="S338" i="1"/>
  <c r="Z18" i="1"/>
  <c r="Y18" i="1"/>
  <c r="V18" i="1"/>
  <c r="S18" i="1"/>
  <c r="Z250" i="1"/>
  <c r="Y250" i="1"/>
  <c r="V250" i="1"/>
  <c r="S250" i="1"/>
  <c r="Z587" i="1"/>
  <c r="Y587" i="1"/>
  <c r="V587" i="1"/>
  <c r="S587" i="1"/>
  <c r="Z213" i="1"/>
  <c r="Y213" i="1"/>
  <c r="V213" i="1"/>
  <c r="S213" i="1"/>
  <c r="Z856" i="1"/>
  <c r="Y856" i="1"/>
  <c r="V856" i="1"/>
  <c r="S856" i="1"/>
  <c r="Z613" i="1"/>
  <c r="Y613" i="1"/>
  <c r="V613" i="1"/>
  <c r="S613" i="1"/>
  <c r="Y189" i="1"/>
  <c r="Z189" i="1"/>
  <c r="V189" i="1"/>
  <c r="S189" i="1"/>
  <c r="Z793" i="1"/>
  <c r="Y793" i="1"/>
  <c r="V793" i="1"/>
  <c r="S793" i="1"/>
  <c r="Y169" i="1"/>
  <c r="Z169" i="1"/>
  <c r="V169" i="1"/>
  <c r="S169" i="1"/>
  <c r="Y330" i="1"/>
  <c r="Z330" i="1"/>
  <c r="V330" i="1"/>
  <c r="S330" i="1"/>
  <c r="Y817" i="1"/>
  <c r="Z817" i="1"/>
  <c r="V817" i="1"/>
  <c r="S817" i="1"/>
  <c r="Y658" i="1"/>
  <c r="Z658" i="1"/>
  <c r="V658" i="1"/>
  <c r="S658" i="1"/>
  <c r="Z435" i="1"/>
  <c r="Y435" i="1"/>
  <c r="V435" i="1"/>
  <c r="S435" i="1"/>
  <c r="Z134" i="1"/>
  <c r="Y134" i="1"/>
  <c r="V134" i="1"/>
  <c r="S134" i="1"/>
  <c r="Z841" i="1"/>
  <c r="Y841" i="1"/>
  <c r="V841" i="1"/>
  <c r="S841" i="1"/>
  <c r="Y105" i="1"/>
  <c r="Z105" i="1"/>
  <c r="V105" i="1"/>
  <c r="S105" i="1"/>
  <c r="Z201" i="1"/>
  <c r="Y201" i="1"/>
  <c r="V201" i="1"/>
  <c r="S201" i="1"/>
  <c r="Z25" i="1"/>
  <c r="Y25" i="1"/>
  <c r="V25" i="1"/>
  <c r="S25" i="1"/>
  <c r="Z354" i="1"/>
  <c r="Y354" i="1"/>
  <c r="V354" i="1"/>
  <c r="S354" i="1"/>
  <c r="Y752" i="1"/>
  <c r="Z752" i="1"/>
  <c r="V752" i="1"/>
  <c r="S752" i="1"/>
  <c r="Z311" i="1"/>
  <c r="Y311" i="1"/>
  <c r="V311" i="1"/>
  <c r="S311" i="1"/>
  <c r="Z916" i="1"/>
  <c r="Y916" i="1"/>
  <c r="V916" i="1"/>
  <c r="S916" i="1"/>
  <c r="Y405" i="1"/>
  <c r="Z405" i="1"/>
  <c r="V405" i="1"/>
  <c r="S405" i="1"/>
  <c r="Z501" i="1"/>
  <c r="Y501" i="1"/>
  <c r="V501" i="1"/>
  <c r="S501" i="1"/>
  <c r="Z199" i="1"/>
  <c r="Y199" i="1"/>
  <c r="V199" i="1"/>
  <c r="S199" i="1"/>
  <c r="Z562" i="1"/>
  <c r="Y562" i="1"/>
  <c r="V562" i="1"/>
  <c r="S562" i="1"/>
  <c r="Z167" i="1"/>
  <c r="Y167" i="1"/>
  <c r="V167" i="1"/>
  <c r="S167" i="1"/>
  <c r="Z750" i="1"/>
  <c r="Y750" i="1"/>
  <c r="V750" i="1"/>
  <c r="S750" i="1"/>
  <c r="Y736" i="1"/>
  <c r="Z736" i="1"/>
  <c r="V736" i="1"/>
  <c r="S736" i="1"/>
  <c r="Y281" i="1"/>
  <c r="Z281" i="1"/>
  <c r="V281" i="1"/>
  <c r="S281" i="1"/>
  <c r="Y791" i="1"/>
  <c r="Z791" i="1"/>
  <c r="V791" i="1"/>
  <c r="S791" i="1"/>
  <c r="Y349" i="1"/>
  <c r="Z349" i="1"/>
  <c r="V349" i="1"/>
  <c r="S349" i="1"/>
  <c r="Z393" i="1"/>
  <c r="Y393" i="1"/>
  <c r="V393" i="1"/>
  <c r="S393" i="1"/>
  <c r="Z118" i="1"/>
  <c r="Y118" i="1"/>
  <c r="V118" i="1"/>
  <c r="S118" i="1"/>
  <c r="Z816" i="1"/>
  <c r="Y816" i="1"/>
  <c r="V816" i="1"/>
  <c r="S816" i="1"/>
  <c r="Z648" i="1"/>
  <c r="Y648" i="1"/>
  <c r="V648" i="1"/>
  <c r="S648" i="1"/>
  <c r="Z184" i="1"/>
  <c r="Y184" i="1"/>
  <c r="V184" i="1"/>
  <c r="S184" i="1"/>
  <c r="Z897" i="1"/>
  <c r="Y897" i="1"/>
  <c r="V897" i="1"/>
  <c r="S897" i="1"/>
  <c r="Z197" i="1"/>
  <c r="Y197" i="1"/>
  <c r="V197" i="1"/>
  <c r="S197" i="1"/>
  <c r="Z595" i="1"/>
  <c r="Y595" i="1"/>
  <c r="V595" i="1"/>
  <c r="S595" i="1"/>
  <c r="Z256" i="1"/>
  <c r="Y256" i="1"/>
  <c r="S256" i="1"/>
  <c r="V256" i="1"/>
  <c r="Z894" i="1"/>
  <c r="Y894" i="1"/>
  <c r="V894" i="1"/>
  <c r="S894" i="1"/>
  <c r="Y243" i="1"/>
  <c r="Z243" i="1"/>
  <c r="V243" i="1"/>
  <c r="S243" i="1"/>
  <c r="Z425" i="1"/>
  <c r="Y425" i="1"/>
  <c r="V425" i="1"/>
  <c r="S425" i="1"/>
  <c r="Z177" i="1"/>
  <c r="Y177" i="1"/>
  <c r="V177" i="1"/>
  <c r="S177" i="1"/>
  <c r="Z805" i="1"/>
  <c r="Y805" i="1"/>
  <c r="V805" i="1"/>
  <c r="S805" i="1"/>
  <c r="Y450" i="1"/>
  <c r="Z450" i="1"/>
  <c r="V450" i="1"/>
  <c r="S450" i="1"/>
  <c r="Z102" i="1"/>
  <c r="Y102" i="1"/>
  <c r="V102" i="1"/>
  <c r="S102" i="1"/>
  <c r="Y729" i="1"/>
  <c r="Z729" i="1"/>
  <c r="V729" i="1"/>
  <c r="S729" i="1"/>
  <c r="Y656" i="1"/>
  <c r="Z656" i="1"/>
  <c r="V656" i="1"/>
  <c r="S656" i="1"/>
  <c r="Y218" i="1"/>
  <c r="Z218" i="1"/>
  <c r="V218" i="1"/>
  <c r="S218" i="1"/>
  <c r="Z770" i="1"/>
  <c r="Y770" i="1"/>
  <c r="V770" i="1"/>
  <c r="S770" i="1"/>
  <c r="Z476" i="1"/>
  <c r="Y476" i="1"/>
  <c r="S476" i="1"/>
  <c r="V476" i="1"/>
  <c r="Y226" i="1"/>
  <c r="Z226" i="1"/>
  <c r="V226" i="1"/>
  <c r="S226" i="1"/>
  <c r="Z369" i="1"/>
  <c r="Y369" i="1"/>
  <c r="V369" i="1"/>
  <c r="S369" i="1"/>
  <c r="Z77" i="1"/>
  <c r="Y77" i="1"/>
  <c r="V77" i="1"/>
  <c r="S77" i="1"/>
  <c r="Z769" i="1"/>
  <c r="Y769" i="1"/>
  <c r="V769" i="1"/>
  <c r="S769" i="1"/>
  <c r="Z538" i="1"/>
  <c r="Y538" i="1"/>
  <c r="V538" i="1"/>
  <c r="S538" i="1"/>
  <c r="Z160" i="1"/>
  <c r="Y160" i="1"/>
  <c r="V160" i="1"/>
  <c r="S160" i="1"/>
  <c r="Z877" i="1"/>
  <c r="Y877" i="1"/>
  <c r="V877" i="1"/>
  <c r="S877" i="1"/>
  <c r="Z67" i="1"/>
  <c r="Y67" i="1"/>
  <c r="V67" i="1"/>
  <c r="S67" i="1"/>
  <c r="Z645" i="1"/>
  <c r="Y645" i="1"/>
  <c r="V645" i="1"/>
  <c r="S645" i="1"/>
  <c r="Z183" i="1"/>
  <c r="Y183" i="1"/>
  <c r="V183" i="1"/>
  <c r="S183" i="1"/>
  <c r="Z809" i="1"/>
  <c r="Y809" i="1"/>
  <c r="S809" i="1"/>
  <c r="V809" i="1"/>
  <c r="Y152" i="1"/>
  <c r="Z152" i="1"/>
  <c r="V152" i="1"/>
  <c r="S152" i="1"/>
  <c r="Z387" i="1"/>
  <c r="Y387" i="1"/>
  <c r="V387" i="1"/>
  <c r="S387" i="1"/>
  <c r="Z143" i="1"/>
  <c r="Y143" i="1"/>
  <c r="V143" i="1"/>
  <c r="S143" i="1"/>
  <c r="Z761" i="1"/>
  <c r="Y761" i="1"/>
  <c r="V761" i="1"/>
  <c r="S761" i="1"/>
  <c r="Z403" i="1"/>
  <c r="Y403" i="1"/>
  <c r="V403" i="1"/>
  <c r="S403" i="1"/>
  <c r="Z62" i="1"/>
  <c r="Y62" i="1"/>
  <c r="V62" i="1"/>
  <c r="S62" i="1"/>
  <c r="Z636" i="1"/>
  <c r="Y636" i="1"/>
  <c r="V636" i="1"/>
  <c r="S636" i="1"/>
  <c r="Y611" i="1"/>
  <c r="Z611" i="1"/>
  <c r="V611" i="1"/>
  <c r="S611" i="1"/>
  <c r="Y135" i="1"/>
  <c r="Z135" i="1"/>
  <c r="V135" i="1"/>
  <c r="S135" i="1"/>
  <c r="Y726" i="1"/>
  <c r="Z726" i="1"/>
  <c r="V726" i="1"/>
  <c r="S726" i="1"/>
  <c r="Z296" i="1"/>
  <c r="Y296" i="1"/>
  <c r="V296" i="1"/>
  <c r="S296" i="1"/>
  <c r="Y139" i="1"/>
  <c r="Z139" i="1"/>
  <c r="V139" i="1"/>
  <c r="S139" i="1"/>
  <c r="Z346" i="1"/>
  <c r="Y346" i="1"/>
  <c r="S346" i="1"/>
  <c r="V346" i="1"/>
  <c r="Z59" i="1"/>
  <c r="Y59" i="1"/>
  <c r="V59" i="1"/>
  <c r="S59" i="1"/>
  <c r="Z212" i="1"/>
  <c r="Y212" i="1"/>
  <c r="V212" i="1"/>
  <c r="S212" i="1"/>
  <c r="Z432" i="1"/>
  <c r="Y432" i="1"/>
  <c r="V432" i="1"/>
  <c r="S432" i="1"/>
  <c r="Z147" i="1"/>
  <c r="Y147" i="1"/>
  <c r="V147" i="1"/>
  <c r="S147" i="1"/>
  <c r="Z858" i="1"/>
  <c r="Y858" i="1"/>
  <c r="S858" i="1"/>
  <c r="V858" i="1"/>
  <c r="Z911" i="1"/>
  <c r="Y911" i="1"/>
  <c r="V911" i="1"/>
  <c r="S911" i="1"/>
  <c r="Z591" i="1"/>
  <c r="Y591" i="1"/>
  <c r="V591" i="1"/>
  <c r="S591" i="1"/>
  <c r="Z159" i="1"/>
  <c r="Y159" i="1"/>
  <c r="V159" i="1"/>
  <c r="S159" i="1"/>
  <c r="Z780" i="1"/>
  <c r="Y780" i="1"/>
  <c r="V780" i="1"/>
  <c r="S780" i="1"/>
  <c r="Y41" i="1"/>
  <c r="Z41" i="1"/>
  <c r="V41" i="1"/>
  <c r="S41" i="1"/>
  <c r="Z357" i="1"/>
  <c r="Y357" i="1"/>
  <c r="V357" i="1"/>
  <c r="S357" i="1"/>
  <c r="Z112" i="1"/>
  <c r="Y112" i="1"/>
  <c r="V112" i="1"/>
  <c r="S112" i="1"/>
  <c r="Z410" i="1"/>
  <c r="Y410" i="1"/>
  <c r="V410" i="1"/>
  <c r="S410" i="1"/>
  <c r="Z348" i="1"/>
  <c r="Y348" i="1"/>
  <c r="V348" i="1"/>
  <c r="S348" i="1"/>
  <c r="Y37" i="1"/>
  <c r="Z37" i="1"/>
  <c r="V37" i="1"/>
  <c r="S37" i="1"/>
  <c r="Z124" i="1"/>
  <c r="Y124" i="1"/>
  <c r="V124" i="1"/>
  <c r="S124" i="1"/>
  <c r="Y558" i="1"/>
  <c r="Z558" i="1"/>
  <c r="V558" i="1"/>
  <c r="S558" i="1"/>
  <c r="Y97" i="1"/>
  <c r="Z97" i="1"/>
  <c r="V97" i="1"/>
  <c r="S97" i="1"/>
  <c r="V825" i="1"/>
  <c r="Y825" i="1"/>
  <c r="Z337" i="1"/>
  <c r="S344" i="1"/>
  <c r="Y56" i="1"/>
  <c r="V885" i="1"/>
  <c r="Y830" i="1"/>
  <c r="V812" i="1"/>
  <c r="S337" i="1"/>
  <c r="Y655" i="1"/>
  <c r="Y337" i="1"/>
  <c r="V847" i="1"/>
  <c r="U717" i="1"/>
  <c r="Y406" i="1"/>
  <c r="Y344" i="1"/>
  <c r="S976" i="1"/>
  <c r="S966" i="1"/>
  <c r="Z344" i="1"/>
  <c r="Y976" i="1"/>
  <c r="V966" i="1"/>
  <c r="Z87" i="1"/>
  <c r="S473" i="1"/>
  <c r="Z966" i="1"/>
  <c r="Z14" i="1"/>
  <c r="V910" i="1"/>
  <c r="S345" i="1"/>
  <c r="S56" i="1"/>
  <c r="S328" i="1"/>
  <c r="V328" i="1"/>
  <c r="Y785" i="1"/>
  <c r="Z785" i="1"/>
  <c r="S240" i="1"/>
  <c r="V810" i="1"/>
  <c r="S812" i="1"/>
  <c r="Y328" i="1"/>
  <c r="S122" i="1"/>
  <c r="S785" i="1"/>
  <c r="V771" i="1"/>
  <c r="Y122" i="1"/>
  <c r="S408" i="1"/>
  <c r="V44" i="1"/>
  <c r="V433" i="1"/>
  <c r="Y433" i="1"/>
  <c r="Z433" i="1"/>
  <c r="S810" i="1"/>
  <c r="Y810" i="1"/>
  <c r="V783" i="1"/>
  <c r="Y783" i="1"/>
  <c r="Y101" i="1"/>
  <c r="Y278" i="1"/>
  <c r="V655" i="1"/>
  <c r="S87" i="1"/>
  <c r="V93" i="1"/>
  <c r="V163" i="1"/>
  <c r="S885" i="1"/>
  <c r="Z115" i="1"/>
  <c r="Z790" i="1"/>
  <c r="S834" i="1"/>
  <c r="Y93" i="1"/>
  <c r="Y885" i="1"/>
  <c r="V925" i="1"/>
  <c r="S332" i="1"/>
  <c r="V808" i="1"/>
  <c r="S830" i="1"/>
  <c r="Z808" i="1"/>
  <c r="V830" i="1"/>
  <c r="S838" i="1"/>
  <c r="Z406" i="1"/>
  <c r="V940" i="1"/>
  <c r="V719" i="1"/>
  <c r="Z719" i="1"/>
  <c r="Y367" i="1"/>
  <c r="V207" i="1"/>
  <c r="Z940" i="1"/>
  <c r="Z655" i="1"/>
  <c r="V87" i="1"/>
  <c r="V345" i="1"/>
  <c r="V850" i="1"/>
  <c r="Z825" i="1"/>
  <c r="S207" i="1"/>
  <c r="S910" i="1"/>
  <c r="Z345" i="1"/>
  <c r="Y850" i="1"/>
  <c r="S278" i="1"/>
  <c r="S101" i="1"/>
  <c r="V109" i="1"/>
  <c r="Z46" i="1"/>
  <c r="Y207" i="1"/>
  <c r="S14" i="1"/>
  <c r="Z910" i="1"/>
  <c r="V473" i="1"/>
  <c r="S550" i="1"/>
  <c r="S65" i="1"/>
  <c r="V101" i="1"/>
  <c r="Y109" i="1"/>
  <c r="V14" i="1"/>
  <c r="V760" i="1"/>
  <c r="V127" i="1"/>
  <c r="Z473" i="1"/>
  <c r="Y550" i="1"/>
  <c r="Z65" i="1"/>
  <c r="S771" i="1"/>
  <c r="Y760" i="1"/>
  <c r="Z550" i="1"/>
  <c r="U913" i="1"/>
  <c r="U440" i="1"/>
  <c r="U335" i="1"/>
  <c r="U264" i="1"/>
  <c r="U911" i="1"/>
  <c r="U503" i="1"/>
  <c r="U849" i="1"/>
  <c r="U622" i="1"/>
  <c r="U170" i="1"/>
  <c r="U800" i="1"/>
  <c r="U946" i="1"/>
  <c r="U249" i="1"/>
  <c r="U283" i="1"/>
  <c r="U827" i="1"/>
  <c r="U845" i="1"/>
  <c r="U894" i="1"/>
  <c r="U733" i="1"/>
  <c r="U289" i="1"/>
  <c r="U796" i="1"/>
  <c r="U510" i="1"/>
  <c r="U951" i="1"/>
  <c r="U814" i="1"/>
  <c r="U821" i="1"/>
  <c r="U121" i="1"/>
  <c r="U304" i="1"/>
  <c r="U790" i="1"/>
  <c r="U629" i="1"/>
  <c r="U829" i="1"/>
  <c r="U385" i="1"/>
  <c r="U93" i="1"/>
  <c r="U463" i="1"/>
  <c r="U765" i="1"/>
  <c r="U494" i="1"/>
  <c r="U978" i="1"/>
  <c r="U535" i="1"/>
  <c r="U250" i="1"/>
  <c r="U870" i="1"/>
  <c r="U472" i="1"/>
  <c r="U280" i="1"/>
  <c r="U638" i="1"/>
  <c r="U971" i="1"/>
  <c r="U927" i="1"/>
  <c r="U62" i="1"/>
  <c r="U915" i="1"/>
  <c r="U214" i="1"/>
  <c r="U764" i="1"/>
  <c r="U425" i="1"/>
  <c r="U63" i="1"/>
  <c r="U798" i="1"/>
  <c r="U520" i="1"/>
  <c r="U12" i="1"/>
  <c r="U31" i="1"/>
  <c r="T674" i="1"/>
  <c r="U967" i="1"/>
  <c r="U487" i="1"/>
  <c r="U7" i="1"/>
  <c r="U931" i="1"/>
  <c r="U134" i="1"/>
  <c r="U613" i="1"/>
  <c r="U920" i="1"/>
  <c r="U891" i="1"/>
  <c r="U265" i="1"/>
  <c r="U111" i="1"/>
  <c r="U415" i="1"/>
  <c r="U924" i="1"/>
  <c r="U334" i="1"/>
  <c r="U934" i="1"/>
  <c r="U137" i="1"/>
  <c r="U598" i="1"/>
  <c r="U210" i="1"/>
  <c r="U157" i="1"/>
  <c r="U583" i="1"/>
  <c r="U336" i="1"/>
  <c r="U744" i="1"/>
  <c r="U794" i="1"/>
  <c r="U365" i="1"/>
  <c r="U198" i="1"/>
  <c r="U124" i="1"/>
  <c r="U182" i="1"/>
  <c r="U317" i="1"/>
  <c r="U189" i="1"/>
  <c r="U261" i="1"/>
  <c r="U456" i="1"/>
  <c r="U186" i="1"/>
  <c r="U125" i="1"/>
  <c r="U221" i="1"/>
  <c r="U156" i="1"/>
  <c r="U201" i="1"/>
  <c r="U285" i="1"/>
  <c r="U177" i="1"/>
  <c r="U526" i="1"/>
  <c r="U166" i="1"/>
  <c r="U478" i="1"/>
  <c r="U914" i="1"/>
  <c r="U220" i="1"/>
  <c r="U863" i="1"/>
  <c r="U30" i="1"/>
  <c r="U58" i="1"/>
  <c r="U866" i="1"/>
  <c r="U881" i="1"/>
  <c r="U51" i="1"/>
  <c r="U252" i="1"/>
  <c r="U856" i="1"/>
  <c r="U799" i="1"/>
  <c r="U399" i="1"/>
  <c r="U9" i="1"/>
  <c r="U60" i="1"/>
  <c r="U759" i="1"/>
  <c r="U465" i="1"/>
  <c r="U229" i="1"/>
  <c r="U888" i="1"/>
  <c r="U901" i="1"/>
  <c r="U887" i="1"/>
  <c r="U519" i="1"/>
  <c r="U29" i="1"/>
  <c r="U952" i="1"/>
  <c r="U645" i="1"/>
  <c r="U955" i="1"/>
  <c r="U447" i="1"/>
  <c r="U224" i="1"/>
  <c r="U144" i="1"/>
  <c r="U567" i="1"/>
  <c r="U94" i="1"/>
  <c r="U316" i="1"/>
  <c r="U284" i="1"/>
  <c r="S406" i="1"/>
  <c r="Z247" i="1"/>
  <c r="S592" i="1"/>
  <c r="S719" i="1"/>
  <c r="Y65" i="1"/>
  <c r="U726" i="1"/>
  <c r="Y326" i="1"/>
  <c r="Z44" i="1"/>
  <c r="S940" i="1"/>
  <c r="S46" i="1"/>
  <c r="Z326" i="1"/>
  <c r="V477" i="1"/>
  <c r="Y46" i="1"/>
  <c r="Z771" i="1"/>
  <c r="V890" i="1"/>
  <c r="Y424" i="1"/>
  <c r="S24" i="1"/>
  <c r="Z278" i="1"/>
  <c r="U815" i="1"/>
  <c r="Y477" i="1"/>
  <c r="Y890" i="1"/>
  <c r="Z40" i="1"/>
  <c r="U146" i="1"/>
  <c r="V24" i="1"/>
  <c r="S738" i="1"/>
  <c r="U188" i="1"/>
  <c r="S127" i="1"/>
  <c r="V76" i="1"/>
  <c r="U245" i="1"/>
  <c r="S623" i="1"/>
  <c r="Z82" i="1"/>
  <c r="Y76" i="1"/>
  <c r="U748" i="1"/>
  <c r="V623" i="1"/>
  <c r="S477" i="1"/>
  <c r="S109" i="1"/>
  <c r="Z76" i="1"/>
  <c r="U977" i="1"/>
  <c r="Y44" i="1"/>
  <c r="Z890" i="1"/>
  <c r="S850" i="1"/>
  <c r="S424" i="1"/>
  <c r="U758" i="1"/>
  <c r="V240" i="1"/>
  <c r="Y812" i="1"/>
  <c r="Y786" i="1"/>
  <c r="Y623" i="1"/>
  <c r="S82" i="1"/>
  <c r="V738" i="1"/>
  <c r="U153" i="1"/>
  <c r="Y127" i="1"/>
  <c r="S40" i="1"/>
  <c r="Y24" i="1"/>
  <c r="Z203" i="1"/>
  <c r="Z568" i="1"/>
  <c r="Z786" i="1"/>
  <c r="S326" i="1"/>
  <c r="V82" i="1"/>
  <c r="Y738" i="1"/>
  <c r="V40" i="1"/>
  <c r="U305" i="1"/>
  <c r="S133" i="1"/>
  <c r="V71" i="1"/>
  <c r="Y163" i="1"/>
  <c r="Y115" i="1"/>
  <c r="Y790" i="1"/>
  <c r="U251" i="1"/>
  <c r="Y732" i="1"/>
  <c r="Z731" i="1"/>
  <c r="Z727" i="1"/>
  <c r="Z163" i="1"/>
  <c r="U755" i="1"/>
  <c r="U582" i="1"/>
  <c r="Y847" i="1"/>
  <c r="V408" i="1"/>
  <c r="Y310" i="1"/>
  <c r="Y408" i="1"/>
  <c r="S865" i="1"/>
  <c r="S950" i="1"/>
  <c r="S925" i="1"/>
  <c r="Y247" i="1"/>
  <c r="Z310" i="1"/>
  <c r="S115" i="1"/>
  <c r="S790" i="1"/>
  <c r="Y925" i="1"/>
  <c r="Z332" i="1"/>
  <c r="S727" i="1"/>
  <c r="S98" i="1"/>
  <c r="V732" i="1"/>
  <c r="V727" i="1"/>
  <c r="U380" i="1"/>
  <c r="V247" i="1"/>
  <c r="U945" i="1"/>
  <c r="S732" i="1"/>
  <c r="V310" i="1"/>
  <c r="S847" i="1"/>
  <c r="Y332" i="1"/>
  <c r="U551" i="1"/>
  <c r="Z838" i="1"/>
  <c r="V568" i="1"/>
  <c r="S786" i="1"/>
  <c r="S808" i="1"/>
  <c r="S93" i="1"/>
  <c r="V838" i="1"/>
  <c r="Y42" i="1"/>
  <c r="Y788" i="1"/>
  <c r="Z950" i="1"/>
  <c r="Z98" i="1"/>
  <c r="Z592" i="1"/>
  <c r="U368" i="1"/>
  <c r="Z834" i="1"/>
  <c r="Y819" i="1"/>
  <c r="Y872" i="1"/>
  <c r="U348" i="1"/>
  <c r="Z865" i="1"/>
  <c r="Z788" i="1"/>
  <c r="S91" i="1"/>
  <c r="U321" i="1"/>
  <c r="Z819" i="1"/>
  <c r="V203" i="1"/>
  <c r="V91" i="1"/>
  <c r="S367" i="1"/>
  <c r="S731" i="1"/>
  <c r="U566" i="1"/>
  <c r="Z91" i="1"/>
  <c r="V367" i="1"/>
  <c r="V731" i="1"/>
  <c r="U784" i="1"/>
  <c r="Z240" i="1"/>
  <c r="S71" i="1"/>
  <c r="U431" i="1"/>
  <c r="S788" i="1"/>
  <c r="V950" i="1"/>
  <c r="V98" i="1"/>
  <c r="V592" i="1"/>
  <c r="V834" i="1"/>
  <c r="S819" i="1"/>
  <c r="V865" i="1"/>
  <c r="Y568" i="1"/>
  <c r="Y71" i="1"/>
  <c r="Z760" i="1"/>
  <c r="V56" i="1"/>
  <c r="Z42" i="1"/>
  <c r="V424" i="1"/>
  <c r="V872" i="1"/>
  <c r="V976" i="1"/>
  <c r="Y203" i="1"/>
  <c r="Z872" i="1"/>
  <c r="V133" i="1"/>
  <c r="Y133" i="1"/>
  <c r="S42" i="1"/>
  <c r="S803" i="1"/>
  <c r="Z28" i="1"/>
  <c r="Y946" i="1"/>
  <c r="V796" i="1"/>
  <c r="V122" i="1"/>
  <c r="Y600" i="1"/>
  <c r="S107" i="1"/>
  <c r="Y796" i="1"/>
  <c r="Z946" i="1"/>
  <c r="V803" i="1"/>
  <c r="Y28" i="1"/>
  <c r="Z600" i="1"/>
  <c r="U27" i="1"/>
  <c r="V107" i="1"/>
  <c r="Z796" i="1"/>
  <c r="S783" i="1"/>
  <c r="S191" i="1"/>
  <c r="Y803" i="1"/>
  <c r="S192" i="1"/>
  <c r="S164" i="1"/>
  <c r="S136" i="1"/>
  <c r="S867" i="1"/>
  <c r="S851" i="1"/>
  <c r="Y107" i="1"/>
  <c r="S848" i="1"/>
  <c r="V191" i="1"/>
  <c r="V192" i="1"/>
  <c r="V164" i="1"/>
  <c r="V136" i="1"/>
  <c r="V867" i="1"/>
  <c r="V851" i="1"/>
  <c r="V848" i="1"/>
  <c r="S233" i="1"/>
  <c r="Y191" i="1"/>
  <c r="Y192" i="1"/>
  <c r="Z164" i="1"/>
  <c r="U743" i="1"/>
  <c r="S536" i="1"/>
  <c r="Y136" i="1"/>
  <c r="S282" i="1"/>
  <c r="Y867" i="1"/>
  <c r="U367" i="1"/>
  <c r="Y851" i="1"/>
  <c r="Y848" i="1"/>
  <c r="V233" i="1"/>
  <c r="V536" i="1"/>
  <c r="V282" i="1"/>
  <c r="S946" i="1"/>
  <c r="Y233" i="1"/>
  <c r="Y536" i="1"/>
  <c r="S28" i="1"/>
  <c r="Y282" i="1"/>
  <c r="S600" i="1"/>
  <c r="U429" i="1"/>
  <c r="Z924" i="1"/>
  <c r="Y924" i="1"/>
  <c r="V924" i="1"/>
  <c r="S924" i="1"/>
  <c r="U738" i="1"/>
  <c r="U460" i="1"/>
  <c r="U634" i="1"/>
  <c r="Z363" i="1"/>
  <c r="Y363" i="1"/>
  <c r="V363" i="1"/>
  <c r="S363" i="1"/>
  <c r="U617" i="1"/>
  <c r="U338" i="1"/>
  <c r="U219" i="1"/>
  <c r="U552" i="1"/>
  <c r="Z503" i="1"/>
  <c r="Y503" i="1"/>
  <c r="V503" i="1"/>
  <c r="S503" i="1"/>
  <c r="Z638" i="1"/>
  <c r="Y638" i="1"/>
  <c r="V638" i="1"/>
  <c r="S638" i="1"/>
  <c r="U275" i="1"/>
  <c r="U750" i="1"/>
  <c r="U725" i="1"/>
  <c r="U281" i="1"/>
  <c r="Z951" i="1"/>
  <c r="Y951" i="1"/>
  <c r="V951" i="1"/>
  <c r="S951" i="1"/>
  <c r="Y145" i="1"/>
  <c r="Z145" i="1"/>
  <c r="V145" i="1"/>
  <c r="S145" i="1"/>
  <c r="U825" i="1"/>
  <c r="Z89" i="1"/>
  <c r="Y89" i="1"/>
  <c r="V89" i="1"/>
  <c r="S89" i="1"/>
  <c r="U277" i="1"/>
  <c r="Z963" i="1"/>
  <c r="Y963" i="1"/>
  <c r="V963" i="1"/>
  <c r="S963" i="1"/>
  <c r="U117" i="1"/>
  <c r="U568" i="1"/>
  <c r="Z630" i="1"/>
  <c r="Y630" i="1"/>
  <c r="V630" i="1"/>
  <c r="S630" i="1"/>
  <c r="U69" i="1"/>
  <c r="Z920" i="1"/>
  <c r="Y920" i="1"/>
  <c r="V920" i="1"/>
  <c r="S920" i="1"/>
  <c r="Z895" i="1"/>
  <c r="Y895" i="1"/>
  <c r="V895" i="1"/>
  <c r="S895" i="1"/>
  <c r="U902" i="1"/>
  <c r="Z754" i="1"/>
  <c r="Y754" i="1"/>
  <c r="V754" i="1"/>
  <c r="S754" i="1"/>
  <c r="Z166" i="1"/>
  <c r="Y166" i="1"/>
  <c r="V166" i="1"/>
  <c r="S166" i="1"/>
  <c r="U292" i="1"/>
  <c r="Z532" i="1"/>
  <c r="Y532" i="1"/>
  <c r="V532" i="1"/>
  <c r="S532" i="1"/>
  <c r="U127" i="1"/>
  <c r="Z303" i="1"/>
  <c r="Y303" i="1"/>
  <c r="V303" i="1"/>
  <c r="S303" i="1"/>
  <c r="Z555" i="1"/>
  <c r="Y555" i="1"/>
  <c r="V555" i="1"/>
  <c r="S555" i="1"/>
  <c r="U231" i="1"/>
  <c r="Z467" i="1"/>
  <c r="Y467" i="1"/>
  <c r="V467" i="1"/>
  <c r="S467" i="1"/>
  <c r="Z906" i="1"/>
  <c r="Y906" i="1"/>
  <c r="V906" i="1"/>
  <c r="S906" i="1"/>
  <c r="Z458" i="1"/>
  <c r="Y458" i="1"/>
  <c r="V458" i="1"/>
  <c r="S458" i="1"/>
  <c r="U361" i="1"/>
  <c r="Z741" i="1"/>
  <c r="Y741" i="1"/>
  <c r="V741" i="1"/>
  <c r="S741" i="1"/>
  <c r="Z599" i="1"/>
  <c r="Y599" i="1"/>
  <c r="V599" i="1"/>
  <c r="S599" i="1"/>
  <c r="Z560" i="1"/>
  <c r="Y560" i="1"/>
  <c r="V560" i="1"/>
  <c r="S560" i="1"/>
  <c r="U455" i="1"/>
  <c r="U929" i="1"/>
  <c r="Z837" i="1"/>
  <c r="Y837" i="1"/>
  <c r="V837" i="1"/>
  <c r="S837" i="1"/>
  <c r="U860" i="1"/>
  <c r="U75" i="1"/>
  <c r="U756" i="1"/>
  <c r="U272" i="1"/>
  <c r="U942" i="1"/>
  <c r="Z304" i="1"/>
  <c r="Y304" i="1"/>
  <c r="V304" i="1"/>
  <c r="S304" i="1"/>
  <c r="Z246" i="1"/>
  <c r="Y246" i="1"/>
  <c r="V246" i="1"/>
  <c r="S246" i="1"/>
  <c r="U118" i="1"/>
  <c r="U807" i="1"/>
  <c r="U300" i="1"/>
  <c r="Z900" i="1"/>
  <c r="Y900" i="1"/>
  <c r="V900" i="1"/>
  <c r="S900" i="1"/>
  <c r="U123" i="1"/>
  <c r="U655" i="1"/>
  <c r="U550" i="1"/>
  <c r="U788" i="1"/>
  <c r="Z934" i="1"/>
  <c r="Y934" i="1"/>
  <c r="V934" i="1"/>
  <c r="S934" i="1"/>
  <c r="U168" i="1"/>
  <c r="Z915" i="1"/>
  <c r="Y915" i="1"/>
  <c r="V915" i="1"/>
  <c r="S915" i="1"/>
  <c r="U954" i="1"/>
  <c r="U556" i="1"/>
  <c r="U183" i="1"/>
  <c r="Z485" i="1"/>
  <c r="Y485" i="1"/>
  <c r="V485" i="1"/>
  <c r="S485" i="1"/>
  <c r="U579" i="1"/>
  <c r="U398" i="1"/>
  <c r="U490" i="1"/>
  <c r="Z978" i="1"/>
  <c r="Y978" i="1"/>
  <c r="V978" i="1"/>
  <c r="S978" i="1"/>
  <c r="U481" i="1"/>
  <c r="U128" i="1"/>
  <c r="Z302" i="1"/>
  <c r="Y302" i="1"/>
  <c r="V302" i="1"/>
  <c r="S302" i="1"/>
  <c r="U777" i="1"/>
  <c r="U651" i="1"/>
  <c r="Y356" i="1"/>
  <c r="Z356" i="1"/>
  <c r="V356" i="1"/>
  <c r="S356" i="1"/>
  <c r="U554" i="1"/>
  <c r="Z165" i="1"/>
  <c r="Y165" i="1"/>
  <c r="V165" i="1"/>
  <c r="S165" i="1"/>
  <c r="Z545" i="1"/>
  <c r="Y545" i="1"/>
  <c r="V545" i="1"/>
  <c r="S545" i="1"/>
  <c r="U517" i="1"/>
  <c r="Z413" i="1"/>
  <c r="V413" i="1"/>
  <c r="Y413" i="1"/>
  <c r="S413" i="1"/>
  <c r="Y892" i="1"/>
  <c r="Z892" i="1"/>
  <c r="V892" i="1"/>
  <c r="S892" i="1"/>
  <c r="Z644" i="1"/>
  <c r="Y644" i="1"/>
  <c r="V644" i="1"/>
  <c r="S644" i="1"/>
  <c r="U436" i="1"/>
  <c r="U618" i="1"/>
  <c r="U339" i="1"/>
  <c r="U601" i="1"/>
  <c r="U315" i="1"/>
  <c r="U195" i="1"/>
  <c r="Z520" i="1"/>
  <c r="Y520" i="1"/>
  <c r="V520" i="1"/>
  <c r="S520" i="1"/>
  <c r="Y487" i="1"/>
  <c r="Z487" i="1"/>
  <c r="V487" i="1"/>
  <c r="S487" i="1"/>
  <c r="U614" i="1"/>
  <c r="U243" i="1"/>
  <c r="Z373" i="1"/>
  <c r="Y373" i="1"/>
  <c r="V373" i="1"/>
  <c r="S373" i="1"/>
  <c r="U757" i="1"/>
  <c r="Z336" i="1"/>
  <c r="Y336" i="1"/>
  <c r="V336" i="1"/>
  <c r="S336" i="1"/>
  <c r="U20" i="1"/>
  <c r="Z388" i="1"/>
  <c r="Y388" i="1"/>
  <c r="V388" i="1"/>
  <c r="S388" i="1"/>
  <c r="U217" i="1"/>
  <c r="U886" i="1"/>
  <c r="Z38" i="1"/>
  <c r="Y38" i="1"/>
  <c r="V38" i="1"/>
  <c r="S38" i="1"/>
  <c r="Z103" i="1"/>
  <c r="Y103" i="1"/>
  <c r="V103" i="1"/>
  <c r="S103" i="1"/>
  <c r="Z792" i="1"/>
  <c r="Y792" i="1"/>
  <c r="V792" i="1"/>
  <c r="S792" i="1"/>
  <c r="U213" i="1"/>
  <c r="U775" i="1"/>
  <c r="Z448" i="1"/>
  <c r="Y448" i="1"/>
  <c r="V448" i="1"/>
  <c r="S448" i="1"/>
  <c r="U218" i="1"/>
  <c r="U248" i="1"/>
  <c r="Y343" i="1"/>
  <c r="Z343" i="1"/>
  <c r="V343" i="1"/>
  <c r="S343" i="1"/>
  <c r="Z931" i="1"/>
  <c r="Y931" i="1"/>
  <c r="V931" i="1"/>
  <c r="S931" i="1"/>
  <c r="U874" i="1"/>
  <c r="U500" i="1"/>
  <c r="U192" i="1"/>
  <c r="U538" i="1"/>
  <c r="Z417" i="1"/>
  <c r="Y417" i="1"/>
  <c r="V417" i="1"/>
  <c r="S417" i="1"/>
  <c r="U612" i="1"/>
  <c r="Z222" i="1"/>
  <c r="Y222" i="1"/>
  <c r="V222" i="1"/>
  <c r="S222" i="1"/>
  <c r="U597" i="1"/>
  <c r="U611" i="1"/>
  <c r="Z541" i="1"/>
  <c r="Y541" i="1"/>
  <c r="V541" i="1"/>
  <c r="S541" i="1"/>
  <c r="Z514" i="1"/>
  <c r="Y514" i="1"/>
  <c r="V514" i="1"/>
  <c r="S514" i="1"/>
  <c r="Z47" i="1"/>
  <c r="Y47" i="1"/>
  <c r="V47" i="1"/>
  <c r="S47" i="1"/>
  <c r="Z505" i="1"/>
  <c r="V505" i="1"/>
  <c r="Y505" i="1"/>
  <c r="S505" i="1"/>
  <c r="Z544" i="1"/>
  <c r="Y544" i="1"/>
  <c r="V544" i="1"/>
  <c r="S544" i="1"/>
  <c r="U61" i="1"/>
  <c r="Z647" i="1"/>
  <c r="Y647" i="1"/>
  <c r="V647" i="1"/>
  <c r="S647" i="1"/>
  <c r="Z549" i="1"/>
  <c r="Y549" i="1"/>
  <c r="V549" i="1"/>
  <c r="S549" i="1"/>
  <c r="U502" i="1"/>
  <c r="U46" i="1"/>
  <c r="U222" i="1"/>
  <c r="U262" i="1"/>
  <c r="Y99" i="1"/>
  <c r="Z99" i="1"/>
  <c r="V99" i="1"/>
  <c r="S99" i="1"/>
  <c r="U772" i="1"/>
  <c r="U288" i="1"/>
  <c r="Z958" i="1"/>
  <c r="Y958" i="1"/>
  <c r="V958" i="1"/>
  <c r="S958" i="1"/>
  <c r="Z952" i="1"/>
  <c r="Y952" i="1"/>
  <c r="V952" i="1"/>
  <c r="S952" i="1"/>
  <c r="Z352" i="1"/>
  <c r="Y352" i="1"/>
  <c r="V352" i="1"/>
  <c r="S352" i="1"/>
  <c r="U103" i="1"/>
  <c r="U792" i="1"/>
  <c r="U141" i="1"/>
  <c r="Z735" i="1"/>
  <c r="Y735" i="1"/>
  <c r="V735" i="1"/>
  <c r="S735" i="1"/>
  <c r="U122" i="1"/>
  <c r="Z749" i="1"/>
  <c r="Y749" i="1"/>
  <c r="V749" i="1"/>
  <c r="S749" i="1"/>
  <c r="U95" i="1"/>
  <c r="U8" i="1"/>
  <c r="Z469" i="1"/>
  <c r="Y469" i="1"/>
  <c r="V469" i="1"/>
  <c r="S469" i="1"/>
  <c r="U770" i="1"/>
  <c r="U403" i="1"/>
  <c r="U266" i="1"/>
  <c r="U50" i="1"/>
  <c r="U278" i="1"/>
  <c r="U753" i="1"/>
  <c r="Z643" i="1"/>
  <c r="Y643" i="1"/>
  <c r="V643" i="1"/>
  <c r="S643" i="1"/>
  <c r="Z309" i="1"/>
  <c r="Y309" i="1"/>
  <c r="V309" i="1"/>
  <c r="S309" i="1"/>
  <c r="Z546" i="1"/>
  <c r="Y546" i="1"/>
  <c r="V546" i="1"/>
  <c r="S546" i="1"/>
  <c r="Z39" i="1"/>
  <c r="Y39" i="1"/>
  <c r="V39" i="1"/>
  <c r="S39" i="1"/>
  <c r="U497" i="1"/>
  <c r="U417" i="1"/>
  <c r="Z21" i="1"/>
  <c r="Y21" i="1"/>
  <c r="V21" i="1"/>
  <c r="S21" i="1"/>
  <c r="U607" i="1"/>
  <c r="Z646" i="1"/>
  <c r="Y646" i="1"/>
  <c r="V646" i="1"/>
  <c r="S646" i="1"/>
  <c r="U871" i="1"/>
  <c r="Y801" i="1"/>
  <c r="Z801" i="1"/>
  <c r="V801" i="1"/>
  <c r="S801" i="1"/>
  <c r="Z744" i="1"/>
  <c r="V744" i="1"/>
  <c r="Y744" i="1"/>
  <c r="S744" i="1"/>
  <c r="U287" i="1"/>
  <c r="Z561" i="1"/>
  <c r="Y561" i="1"/>
  <c r="V561" i="1"/>
  <c r="S561" i="1"/>
  <c r="U377" i="1"/>
  <c r="U925" i="1"/>
  <c r="Y535" i="1"/>
  <c r="Z535" i="1"/>
  <c r="V535" i="1"/>
  <c r="S535" i="1"/>
  <c r="Z6" i="1"/>
  <c r="U340" i="1"/>
  <c r="Y845" i="1"/>
  <c r="Z845" i="1"/>
  <c r="V845" i="1"/>
  <c r="S845" i="1"/>
  <c r="Y498" i="1"/>
  <c r="Z498" i="1"/>
  <c r="V498" i="1"/>
  <c r="S498" i="1"/>
  <c r="U14" i="1"/>
  <c r="Z359" i="1"/>
  <c r="Y359" i="1"/>
  <c r="V359" i="1"/>
  <c r="S359" i="1"/>
  <c r="Y590" i="1"/>
  <c r="Z590" i="1"/>
  <c r="V590" i="1"/>
  <c r="S590" i="1"/>
  <c r="U102" i="1"/>
  <c r="U721" i="1"/>
  <c r="U837" i="1"/>
  <c r="U956" i="1"/>
  <c r="Z519" i="1"/>
  <c r="Y519" i="1"/>
  <c r="V519" i="1"/>
  <c r="S519" i="1"/>
  <c r="Z926" i="1"/>
  <c r="Y926" i="1"/>
  <c r="V926" i="1"/>
  <c r="S926" i="1"/>
  <c r="U32" i="1"/>
  <c r="U761" i="1"/>
  <c r="Z416" i="1"/>
  <c r="Y416" i="1"/>
  <c r="V416" i="1"/>
  <c r="S416" i="1"/>
  <c r="U19" i="1"/>
  <c r="Z257" i="1"/>
  <c r="Y257" i="1"/>
  <c r="V257" i="1"/>
  <c r="S257" i="1"/>
  <c r="Z580" i="1"/>
  <c r="Y580" i="1"/>
  <c r="V580" i="1"/>
  <c r="S580" i="1"/>
  <c r="Z891" i="1"/>
  <c r="Y891" i="1"/>
  <c r="V891" i="1"/>
  <c r="S891" i="1"/>
  <c r="Z860" i="1"/>
  <c r="Y860" i="1"/>
  <c r="V860" i="1"/>
  <c r="S860" i="1"/>
  <c r="U903" i="1"/>
  <c r="U846" i="1"/>
  <c r="U492" i="1"/>
  <c r="Z523" i="1"/>
  <c r="Y523" i="1"/>
  <c r="V523" i="1"/>
  <c r="S523" i="1"/>
  <c r="U427" i="1"/>
  <c r="U501" i="1"/>
  <c r="Z418" i="1"/>
  <c r="Y418" i="1"/>
  <c r="V418" i="1"/>
  <c r="S418" i="1"/>
  <c r="Z449" i="1"/>
  <c r="Y449" i="1"/>
  <c r="V449" i="1"/>
  <c r="S449" i="1"/>
  <c r="U865" i="1"/>
  <c r="U968" i="1"/>
  <c r="U352" i="1"/>
  <c r="Y36" i="1"/>
  <c r="Z36" i="1"/>
  <c r="V36" i="1"/>
  <c r="S36" i="1"/>
  <c r="Z724" i="1"/>
  <c r="Y724" i="1"/>
  <c r="V724" i="1"/>
  <c r="S724" i="1"/>
  <c r="U232" i="1"/>
  <c r="Z902" i="1"/>
  <c r="Y902" i="1"/>
  <c r="V902" i="1"/>
  <c r="S902" i="1"/>
  <c r="Z223" i="1"/>
  <c r="Y223" i="1"/>
  <c r="V223" i="1"/>
  <c r="S223" i="1"/>
  <c r="Z758" i="1"/>
  <c r="Y758" i="1"/>
  <c r="V758" i="1"/>
  <c r="S758" i="1"/>
  <c r="Z79" i="1"/>
  <c r="Y79" i="1"/>
  <c r="V79" i="1"/>
  <c r="S79" i="1"/>
  <c r="U776" i="1"/>
  <c r="U236" i="1"/>
  <c r="U791" i="1"/>
  <c r="U76" i="1"/>
  <c r="U623" i="1"/>
  <c r="Z455" i="1"/>
  <c r="Y455" i="1"/>
  <c r="V455" i="1"/>
  <c r="S455" i="1"/>
  <c r="Z756" i="1"/>
  <c r="Y756" i="1"/>
  <c r="V756" i="1"/>
  <c r="S756" i="1"/>
  <c r="U818" i="1"/>
  <c r="U850" i="1"/>
  <c r="U524" i="1"/>
  <c r="U119" i="1"/>
  <c r="U303" i="1"/>
  <c r="U547" i="1"/>
  <c r="U184" i="1"/>
  <c r="U459" i="1"/>
  <c r="Z898" i="1"/>
  <c r="Y898" i="1"/>
  <c r="V898" i="1"/>
  <c r="S898" i="1"/>
  <c r="U450" i="1"/>
  <c r="Z660" i="1"/>
  <c r="Y660" i="1"/>
  <c r="V660" i="1"/>
  <c r="S660" i="1"/>
  <c r="U238" i="1"/>
  <c r="U653" i="1"/>
  <c r="U619" i="1"/>
  <c r="Z605" i="1"/>
  <c r="Y605" i="1"/>
  <c r="V605" i="1"/>
  <c r="S605" i="1"/>
  <c r="Z522" i="1"/>
  <c r="Y522" i="1"/>
  <c r="V522" i="1"/>
  <c r="S522" i="1"/>
  <c r="Z63" i="1"/>
  <c r="Y63" i="1"/>
  <c r="V63" i="1"/>
  <c r="S63" i="1"/>
  <c r="Z513" i="1"/>
  <c r="Y513" i="1"/>
  <c r="V513" i="1"/>
  <c r="S513" i="1"/>
  <c r="U311" i="1"/>
  <c r="U357" i="1"/>
  <c r="Z831" i="1"/>
  <c r="Y831" i="1"/>
  <c r="V831" i="1"/>
  <c r="S831" i="1"/>
  <c r="Z596" i="1"/>
  <c r="Y596" i="1"/>
  <c r="V596" i="1"/>
  <c r="S596" i="1"/>
  <c r="U404" i="1"/>
  <c r="U586" i="1"/>
  <c r="Z252" i="1"/>
  <c r="Y252" i="1"/>
  <c r="V252" i="1"/>
  <c r="S252" i="1"/>
  <c r="U569" i="1"/>
  <c r="U525" i="1"/>
  <c r="Z155" i="1"/>
  <c r="Y155" i="1"/>
  <c r="V155" i="1"/>
  <c r="S155" i="1"/>
  <c r="U433" i="1"/>
  <c r="Z456" i="1"/>
  <c r="Y456" i="1"/>
  <c r="V456" i="1"/>
  <c r="S456" i="1"/>
  <c r="Z582" i="1"/>
  <c r="Y582" i="1"/>
  <c r="V582" i="1"/>
  <c r="S582" i="1"/>
  <c r="U180" i="1"/>
  <c r="Z267" i="1"/>
  <c r="Y267" i="1"/>
  <c r="V267" i="1"/>
  <c r="S267" i="1"/>
  <c r="Z305" i="1"/>
  <c r="Y305" i="1"/>
  <c r="V305" i="1"/>
  <c r="S305" i="1"/>
  <c r="Y967" i="1"/>
  <c r="Z967" i="1"/>
  <c r="V967" i="1"/>
  <c r="S967" i="1"/>
  <c r="U169" i="1"/>
  <c r="U838" i="1"/>
  <c r="U341" i="1"/>
  <c r="Z905" i="1"/>
  <c r="Y905" i="1"/>
  <c r="V905" i="1"/>
  <c r="S905" i="1"/>
  <c r="Z733" i="1"/>
  <c r="Y733" i="1"/>
  <c r="V733" i="1"/>
  <c r="S733" i="1"/>
  <c r="U71" i="1"/>
  <c r="U760" i="1"/>
  <c r="U149" i="1"/>
  <c r="U735" i="1"/>
  <c r="Z385" i="1"/>
  <c r="Y385" i="1"/>
  <c r="V385" i="1"/>
  <c r="S385" i="1"/>
  <c r="Z956" i="1"/>
  <c r="Y956" i="1"/>
  <c r="V956" i="1"/>
  <c r="S956" i="1"/>
  <c r="Z178" i="1"/>
  <c r="Y178" i="1"/>
  <c r="S178" i="1"/>
  <c r="V178" i="1"/>
  <c r="Z153" i="1"/>
  <c r="Y153" i="1"/>
  <c r="V153" i="1"/>
  <c r="S153" i="1"/>
  <c r="U909" i="1"/>
  <c r="U822" i="1"/>
  <c r="Z767" i="1"/>
  <c r="Y767" i="1"/>
  <c r="V767" i="1"/>
  <c r="S767" i="1"/>
  <c r="Z437" i="1"/>
  <c r="Y437" i="1"/>
  <c r="V437" i="1"/>
  <c r="S437" i="1"/>
  <c r="U957" i="1"/>
  <c r="Z443" i="1"/>
  <c r="Y443" i="1"/>
  <c r="V443" i="1"/>
  <c r="S443" i="1"/>
  <c r="U226" i="1"/>
  <c r="Z548" i="1"/>
  <c r="Y548" i="1"/>
  <c r="V548" i="1"/>
  <c r="S548" i="1"/>
  <c r="U159" i="1"/>
  <c r="U382" i="1"/>
  <c r="Z571" i="1"/>
  <c r="Y571" i="1"/>
  <c r="V571" i="1"/>
  <c r="S571" i="1"/>
  <c r="U319" i="1"/>
  <c r="Z482" i="1"/>
  <c r="Y482" i="1"/>
  <c r="V482" i="1"/>
  <c r="S482" i="1"/>
  <c r="Z954" i="1"/>
  <c r="Y954" i="1"/>
  <c r="V954" i="1"/>
  <c r="S954" i="1"/>
  <c r="Z716" i="1"/>
  <c r="V716" i="1"/>
  <c r="Y716" i="1"/>
  <c r="S716" i="1"/>
  <c r="Z441" i="1"/>
  <c r="Y441" i="1"/>
  <c r="V441" i="1"/>
  <c r="S441" i="1"/>
  <c r="U21" i="1"/>
  <c r="Z615" i="1"/>
  <c r="Y615" i="1"/>
  <c r="V615" i="1"/>
  <c r="S615" i="1"/>
  <c r="Z616" i="1"/>
  <c r="Y616" i="1"/>
  <c r="V616" i="1"/>
  <c r="S616" i="1"/>
  <c r="U471" i="1"/>
  <c r="U961" i="1"/>
  <c r="U936" i="1"/>
  <c r="U384" i="1"/>
  <c r="Z52" i="1"/>
  <c r="Y52" i="1"/>
  <c r="V52" i="1"/>
  <c r="S52" i="1"/>
  <c r="Z740" i="1"/>
  <c r="Y740" i="1"/>
  <c r="V740" i="1"/>
  <c r="S740" i="1"/>
  <c r="Z248" i="1"/>
  <c r="Y248" i="1"/>
  <c r="V248" i="1"/>
  <c r="S248" i="1"/>
  <c r="U926" i="1"/>
  <c r="U33" i="1"/>
  <c r="U271" i="1"/>
  <c r="Z64" i="1"/>
  <c r="Y64" i="1"/>
  <c r="V64" i="1"/>
  <c r="S64" i="1"/>
  <c r="U752" i="1"/>
  <c r="U78" i="1"/>
  <c r="Z125" i="1"/>
  <c r="Y125" i="1"/>
  <c r="V125" i="1"/>
  <c r="S125" i="1"/>
  <c r="U96" i="1"/>
  <c r="U91" i="1"/>
  <c r="Z280" i="1"/>
  <c r="Y280" i="1"/>
  <c r="V280" i="1"/>
  <c r="S280" i="1"/>
  <c r="Z271" i="1"/>
  <c r="Y271" i="1"/>
  <c r="V271" i="1"/>
  <c r="S271" i="1"/>
  <c r="Z971" i="1"/>
  <c r="Y971" i="1"/>
  <c r="V971" i="1"/>
  <c r="S971" i="1"/>
  <c r="U397" i="1"/>
  <c r="U635" i="1"/>
  <c r="Z308" i="1"/>
  <c r="Y308" i="1"/>
  <c r="V308" i="1"/>
  <c r="S308" i="1"/>
  <c r="U139" i="1"/>
  <c r="Z612" i="1"/>
  <c r="Y612" i="1"/>
  <c r="V612" i="1"/>
  <c r="S612" i="1"/>
  <c r="U215" i="1"/>
  <c r="Z597" i="1"/>
  <c r="Y597" i="1"/>
  <c r="V597" i="1"/>
  <c r="S597" i="1"/>
  <c r="U603" i="1"/>
  <c r="U493" i="1"/>
  <c r="U506" i="1"/>
  <c r="Z938" i="1"/>
  <c r="Y938" i="1"/>
  <c r="V938" i="1"/>
  <c r="S938" i="1"/>
  <c r="U466" i="1"/>
  <c r="Z314" i="1"/>
  <c r="Y314" i="1"/>
  <c r="V314" i="1"/>
  <c r="S314" i="1"/>
  <c r="U509" i="1"/>
  <c r="Z575" i="1"/>
  <c r="Y575" i="1"/>
  <c r="V575" i="1"/>
  <c r="S575" i="1"/>
  <c r="Z574" i="1"/>
  <c r="Y574" i="1"/>
  <c r="V574" i="1"/>
  <c r="S574" i="1"/>
  <c r="U817" i="1"/>
  <c r="Z466" i="1"/>
  <c r="Y466" i="1"/>
  <c r="V466" i="1"/>
  <c r="S466" i="1"/>
  <c r="Z639" i="1"/>
  <c r="Y639" i="1"/>
  <c r="V639" i="1"/>
  <c r="S639" i="1"/>
  <c r="U10" i="1"/>
  <c r="Z266" i="1"/>
  <c r="Y266" i="1"/>
  <c r="V266" i="1"/>
  <c r="S266" i="1"/>
  <c r="U789" i="1"/>
  <c r="U719" i="1"/>
  <c r="Z813" i="1"/>
  <c r="Y813" i="1"/>
  <c r="V813" i="1"/>
  <c r="S813" i="1"/>
  <c r="Z438" i="1"/>
  <c r="Y438" i="1"/>
  <c r="V438" i="1"/>
  <c r="S438" i="1"/>
  <c r="Z422" i="1"/>
  <c r="V422" i="1"/>
  <c r="Y422" i="1"/>
  <c r="S422" i="1"/>
  <c r="Z795" i="1"/>
  <c r="Y795" i="1"/>
  <c r="V795" i="1"/>
  <c r="S795" i="1"/>
  <c r="U847" i="1"/>
  <c r="Z627" i="1"/>
  <c r="Y627" i="1"/>
  <c r="V627" i="1"/>
  <c r="S627" i="1"/>
  <c r="U513" i="1"/>
  <c r="U596" i="1"/>
  <c r="Z577" i="1"/>
  <c r="Y577" i="1"/>
  <c r="V577" i="1"/>
  <c r="S577" i="1"/>
  <c r="U475" i="1"/>
  <c r="U362" i="1"/>
  <c r="U654" i="1"/>
  <c r="U737" i="1"/>
  <c r="U256" i="1"/>
  <c r="U158" i="1"/>
  <c r="U828" i="1"/>
  <c r="U922" i="1"/>
  <c r="Z642" i="1"/>
  <c r="Y642" i="1"/>
  <c r="V642" i="1"/>
  <c r="S642" i="1"/>
  <c r="U643" i="1"/>
  <c r="U632" i="1"/>
  <c r="Z876" i="1"/>
  <c r="Y876" i="1"/>
  <c r="V876" i="1"/>
  <c r="S876" i="1"/>
  <c r="U351" i="1"/>
  <c r="Z822" i="1"/>
  <c r="Y822" i="1"/>
  <c r="V822" i="1"/>
  <c r="S822" i="1"/>
  <c r="U766" i="1"/>
  <c r="U512" i="1"/>
  <c r="U396" i="1"/>
  <c r="Z61" i="1"/>
  <c r="Y61" i="1"/>
  <c r="V61" i="1"/>
  <c r="S61" i="1"/>
  <c r="Z144" i="1"/>
  <c r="Y144" i="1"/>
  <c r="V144" i="1"/>
  <c r="S144" i="1"/>
  <c r="U366" i="1"/>
  <c r="U390" i="1"/>
  <c r="Z292" i="1"/>
  <c r="Y292" i="1"/>
  <c r="V292" i="1"/>
  <c r="S292" i="1"/>
  <c r="U621" i="1"/>
  <c r="U212" i="1"/>
  <c r="Z518" i="1"/>
  <c r="Y518" i="1"/>
  <c r="V518" i="1"/>
  <c r="S518" i="1"/>
  <c r="Z148" i="1"/>
  <c r="Y148" i="1"/>
  <c r="V148" i="1"/>
  <c r="S148" i="1"/>
  <c r="U120" i="1"/>
  <c r="U973" i="1"/>
  <c r="Z290" i="1"/>
  <c r="Y290" i="1"/>
  <c r="V290" i="1"/>
  <c r="S290" i="1"/>
  <c r="U326" i="1"/>
  <c r="Z221" i="1"/>
  <c r="Y221" i="1"/>
  <c r="V221" i="1"/>
  <c r="S221" i="1"/>
  <c r="Z440" i="1"/>
  <c r="Y440" i="1"/>
  <c r="V440" i="1"/>
  <c r="S440" i="1"/>
  <c r="U855" i="1"/>
  <c r="Z747" i="1"/>
  <c r="Y747" i="1"/>
  <c r="V747" i="1"/>
  <c r="S747" i="1"/>
  <c r="Z156" i="1"/>
  <c r="Y156" i="1"/>
  <c r="V156" i="1"/>
  <c r="S156" i="1"/>
  <c r="Z206" i="1"/>
  <c r="Y206" i="1"/>
  <c r="V206" i="1"/>
  <c r="S206" i="1"/>
  <c r="U970" i="1"/>
  <c r="Z173" i="1"/>
  <c r="Y173" i="1"/>
  <c r="V173" i="1"/>
  <c r="S173" i="1"/>
  <c r="U591" i="1"/>
  <c r="Y486" i="1"/>
  <c r="Z486" i="1"/>
  <c r="V486" i="1"/>
  <c r="S486" i="1"/>
  <c r="U857" i="1"/>
  <c r="Z313" i="1"/>
  <c r="Y313" i="1"/>
  <c r="V313" i="1"/>
  <c r="S313" i="1"/>
  <c r="U779" i="1"/>
  <c r="U722" i="1"/>
  <c r="U48" i="1"/>
  <c r="U39" i="1"/>
  <c r="Z461" i="1"/>
  <c r="Y461" i="1"/>
  <c r="V461" i="1"/>
  <c r="S461" i="1"/>
  <c r="U893" i="1"/>
  <c r="Z491" i="1"/>
  <c r="Y491" i="1"/>
  <c r="V491" i="1"/>
  <c r="S491" i="1"/>
  <c r="U762" i="1"/>
  <c r="Z395" i="1"/>
  <c r="Y395" i="1"/>
  <c r="V395" i="1"/>
  <c r="S395" i="1"/>
  <c r="Z657" i="1"/>
  <c r="Y657" i="1"/>
  <c r="V657" i="1"/>
  <c r="S657" i="1"/>
  <c r="U378" i="1"/>
  <c r="Z258" i="1"/>
  <c r="Y258" i="1"/>
  <c r="V258" i="1"/>
  <c r="S258" i="1"/>
  <c r="Z624" i="1"/>
  <c r="Y624" i="1"/>
  <c r="V624" i="1"/>
  <c r="S624" i="1"/>
  <c r="U527" i="1"/>
  <c r="U330" i="1"/>
  <c r="U391" i="1"/>
  <c r="U805" i="1"/>
  <c r="U904" i="1"/>
  <c r="U313" i="1"/>
  <c r="U975" i="1"/>
  <c r="U193" i="1"/>
  <c r="U854" i="1"/>
  <c r="Z73" i="1"/>
  <c r="Y73" i="1"/>
  <c r="V73" i="1"/>
  <c r="S73" i="1"/>
  <c r="U57" i="1"/>
  <c r="Z48" i="1"/>
  <c r="Y48" i="1"/>
  <c r="V48" i="1"/>
  <c r="S48" i="1"/>
  <c r="Z728" i="1"/>
  <c r="Y728" i="1"/>
  <c r="V728" i="1"/>
  <c r="S728" i="1"/>
  <c r="U173" i="1"/>
  <c r="U751" i="1"/>
  <c r="Z465" i="1"/>
  <c r="Y465" i="1"/>
  <c r="V465" i="1"/>
  <c r="S465" i="1"/>
  <c r="U37" i="1"/>
  <c r="Y559" i="1"/>
  <c r="Z559" i="1"/>
  <c r="V559" i="1"/>
  <c r="S559" i="1"/>
  <c r="U344" i="1"/>
  <c r="U739" i="1"/>
  <c r="U768" i="1"/>
  <c r="U783" i="1"/>
  <c r="Z492" i="1"/>
  <c r="Y492" i="1"/>
  <c r="V492" i="1"/>
  <c r="S492" i="1"/>
  <c r="Z57" i="1"/>
  <c r="Y57" i="1"/>
  <c r="V57" i="1"/>
  <c r="S57" i="1"/>
  <c r="U97" i="1"/>
  <c r="U515" i="1"/>
  <c r="U949" i="1"/>
  <c r="Z427" i="1"/>
  <c r="Y427" i="1"/>
  <c r="V427" i="1"/>
  <c r="S427" i="1"/>
  <c r="U462" i="1"/>
  <c r="U410" i="1"/>
  <c r="Z556" i="1"/>
  <c r="Y556" i="1"/>
  <c r="V556" i="1"/>
  <c r="S556" i="1"/>
  <c r="Z175" i="1"/>
  <c r="Y175" i="1"/>
  <c r="V175" i="1"/>
  <c r="S175" i="1"/>
  <c r="U430" i="1"/>
  <c r="Z579" i="1"/>
  <c r="Y579" i="1"/>
  <c r="V579" i="1"/>
  <c r="S579" i="1"/>
  <c r="Z398" i="1"/>
  <c r="Y398" i="1"/>
  <c r="V398" i="1"/>
  <c r="S398" i="1"/>
  <c r="Z490" i="1"/>
  <c r="Y490" i="1"/>
  <c r="V490" i="1"/>
  <c r="S490" i="1"/>
  <c r="Z970" i="1"/>
  <c r="Y970" i="1"/>
  <c r="V970" i="1"/>
  <c r="S970" i="1"/>
  <c r="Z481" i="1"/>
  <c r="Y481" i="1"/>
  <c r="V481" i="1"/>
  <c r="S481" i="1"/>
  <c r="U105" i="1"/>
  <c r="U294" i="1"/>
  <c r="U769" i="1"/>
  <c r="Z651" i="1"/>
  <c r="Y651" i="1"/>
  <c r="V651" i="1"/>
  <c r="S651" i="1"/>
  <c r="Z325" i="1"/>
  <c r="Y325" i="1"/>
  <c r="V325" i="1"/>
  <c r="S325" i="1"/>
  <c r="Z554" i="1"/>
  <c r="Y554" i="1"/>
  <c r="V554" i="1"/>
  <c r="S554" i="1"/>
  <c r="Z157" i="1"/>
  <c r="Y157" i="1"/>
  <c r="V157" i="1"/>
  <c r="S157" i="1"/>
  <c r="U537" i="1"/>
  <c r="U115" i="1"/>
  <c r="Z322" i="1"/>
  <c r="Y322" i="1"/>
  <c r="V322" i="1"/>
  <c r="S322" i="1"/>
  <c r="U416" i="1"/>
  <c r="U542" i="1"/>
  <c r="U116" i="1"/>
  <c r="Z132" i="1"/>
  <c r="Y132" i="1"/>
  <c r="V132" i="1"/>
  <c r="S132" i="1"/>
  <c r="Z265" i="1"/>
  <c r="Y265" i="1"/>
  <c r="V265" i="1"/>
  <c r="S265" i="1"/>
  <c r="Z927" i="1"/>
  <c r="Y927" i="1"/>
  <c r="V927" i="1"/>
  <c r="S927" i="1"/>
  <c r="Z129" i="1"/>
  <c r="Y129" i="1"/>
  <c r="V129" i="1"/>
  <c r="S129" i="1"/>
  <c r="U810" i="1"/>
  <c r="Z176" i="1"/>
  <c r="Y176" i="1"/>
  <c r="V176" i="1"/>
  <c r="S176" i="1"/>
  <c r="Z789" i="1"/>
  <c r="Y789" i="1"/>
  <c r="V789" i="1"/>
  <c r="S789" i="1"/>
  <c r="U372" i="1"/>
  <c r="U40" i="1"/>
  <c r="U86" i="1"/>
  <c r="Z383" i="1"/>
  <c r="Y383" i="1"/>
  <c r="V383" i="1"/>
  <c r="S383" i="1"/>
  <c r="U606" i="1"/>
  <c r="U928" i="1"/>
  <c r="U44" i="1"/>
  <c r="Z51" i="1"/>
  <c r="Y51" i="1"/>
  <c r="V51" i="1"/>
  <c r="S51" i="1"/>
  <c r="U620" i="1"/>
  <c r="Z228" i="1"/>
  <c r="Y228" i="1"/>
  <c r="V228" i="1"/>
  <c r="S228" i="1"/>
  <c r="Z100" i="1"/>
  <c r="Y100" i="1"/>
  <c r="V100" i="1"/>
  <c r="S100" i="1"/>
  <c r="U508" i="1"/>
  <c r="T508" i="1"/>
  <c r="Z96" i="1"/>
  <c r="Y96" i="1"/>
  <c r="V96" i="1"/>
  <c r="S96" i="1"/>
  <c r="U255" i="1"/>
  <c r="Z539" i="1"/>
  <c r="Y539" i="1"/>
  <c r="V539" i="1"/>
  <c r="S539" i="1"/>
  <c r="U89" i="1"/>
  <c r="Z451" i="1"/>
  <c r="Y451" i="1"/>
  <c r="V451" i="1"/>
  <c r="S451" i="1"/>
  <c r="U589" i="1"/>
  <c r="U434" i="1"/>
  <c r="U314" i="1"/>
  <c r="Z557" i="1"/>
  <c r="Y557" i="1"/>
  <c r="V557" i="1"/>
  <c r="S557" i="1"/>
  <c r="U575" i="1"/>
  <c r="U504" i="1"/>
  <c r="U439" i="1"/>
  <c r="U897" i="1"/>
  <c r="U872" i="1"/>
  <c r="U329" i="1"/>
  <c r="Z20" i="1"/>
  <c r="Y20" i="1"/>
  <c r="V20" i="1"/>
  <c r="S20" i="1"/>
  <c r="Z209" i="1"/>
  <c r="Y209" i="1"/>
  <c r="V209" i="1"/>
  <c r="S209" i="1"/>
  <c r="U878" i="1"/>
  <c r="Z168" i="1"/>
  <c r="Y168" i="1"/>
  <c r="V168" i="1"/>
  <c r="S168" i="1"/>
  <c r="U364" i="1"/>
  <c r="Z32" i="1"/>
  <c r="Y32" i="1"/>
  <c r="V32" i="1"/>
  <c r="S32" i="1"/>
  <c r="U15" i="1"/>
  <c r="U477" i="1"/>
  <c r="U864" i="1"/>
  <c r="U13" i="1"/>
  <c r="U209" i="1"/>
  <c r="Z11" i="1"/>
  <c r="Y11" i="1"/>
  <c r="V11" i="1"/>
  <c r="S11" i="1"/>
  <c r="U859" i="1"/>
  <c r="U727" i="1"/>
  <c r="U270" i="1"/>
  <c r="Z563" i="1"/>
  <c r="Y563" i="1"/>
  <c r="V563" i="1"/>
  <c r="S563" i="1"/>
  <c r="Z930" i="1"/>
  <c r="Y930" i="1"/>
  <c r="V930" i="1"/>
  <c r="S930" i="1"/>
  <c r="U53" i="1"/>
  <c r="Z540" i="1"/>
  <c r="Y540" i="1"/>
  <c r="V540" i="1"/>
  <c r="S540" i="1"/>
  <c r="U151" i="1"/>
  <c r="Z382" i="1"/>
  <c r="Y382" i="1"/>
  <c r="V382" i="1"/>
  <c r="S382" i="1"/>
  <c r="U563" i="1"/>
  <c r="Z287" i="1"/>
  <c r="V287" i="1"/>
  <c r="Y287" i="1"/>
  <c r="S287" i="1"/>
  <c r="U474" i="1"/>
  <c r="Z589" i="1"/>
  <c r="Y589" i="1"/>
  <c r="V589" i="1"/>
  <c r="S589" i="1"/>
  <c r="Z434" i="1"/>
  <c r="Y434" i="1"/>
  <c r="V434" i="1"/>
  <c r="S434" i="1"/>
  <c r="Z274" i="1"/>
  <c r="Y274" i="1"/>
  <c r="V274" i="1"/>
  <c r="S274" i="1"/>
  <c r="U656" i="1"/>
  <c r="Z543" i="1"/>
  <c r="Y543" i="1"/>
  <c r="V543" i="1"/>
  <c r="S543" i="1"/>
  <c r="Z471" i="1"/>
  <c r="Y471" i="1"/>
  <c r="V471" i="1"/>
  <c r="S471" i="1"/>
  <c r="U90" i="1"/>
  <c r="Z270" i="1"/>
  <c r="Y270" i="1"/>
  <c r="V270" i="1"/>
  <c r="S270" i="1"/>
  <c r="U70" i="1"/>
  <c r="Z578" i="1"/>
  <c r="Y578" i="1"/>
  <c r="V578" i="1"/>
  <c r="S578" i="1"/>
  <c r="U386" i="1"/>
  <c r="U491" i="1"/>
  <c r="U395" i="1"/>
  <c r="U640" i="1"/>
  <c r="Z399" i="1"/>
  <c r="Y399" i="1"/>
  <c r="V399" i="1"/>
  <c r="S399" i="1"/>
  <c r="Z321" i="1"/>
  <c r="Y321" i="1"/>
  <c r="V321" i="1"/>
  <c r="S321" i="1"/>
  <c r="U862" i="1"/>
  <c r="U181" i="1"/>
  <c r="Z975" i="1"/>
  <c r="Y975" i="1"/>
  <c r="V975" i="1"/>
  <c r="S975" i="1"/>
  <c r="Z229" i="1"/>
  <c r="Y229" i="1"/>
  <c r="V229" i="1"/>
  <c r="S229" i="1"/>
  <c r="U191" i="1"/>
  <c r="U587" i="1"/>
  <c r="Z489" i="1"/>
  <c r="Y489" i="1"/>
  <c r="V489" i="1"/>
  <c r="S489" i="1"/>
  <c r="U45" i="1"/>
  <c r="Z974" i="1"/>
  <c r="Y974" i="1"/>
  <c r="V974" i="1"/>
  <c r="S974" i="1"/>
  <c r="U843" i="1"/>
  <c r="U163" i="1"/>
  <c r="Z27" i="1"/>
  <c r="Y27" i="1"/>
  <c r="V27" i="1"/>
  <c r="S27" i="1"/>
  <c r="U660" i="1"/>
  <c r="T660" i="1"/>
  <c r="Z70" i="1"/>
  <c r="Y70" i="1"/>
  <c r="V70" i="1"/>
  <c r="S70" i="1"/>
  <c r="Z412" i="1"/>
  <c r="Y412" i="1"/>
  <c r="V412" i="1"/>
  <c r="S412" i="1"/>
  <c r="Z573" i="1"/>
  <c r="Y573" i="1"/>
  <c r="V573" i="1"/>
  <c r="S573" i="1"/>
  <c r="Z379" i="1"/>
  <c r="Y379" i="1"/>
  <c r="V379" i="1"/>
  <c r="S379" i="1"/>
  <c r="U600" i="1"/>
  <c r="U820" i="1"/>
  <c r="Z360" i="1"/>
  <c r="Y360" i="1"/>
  <c r="V360" i="1"/>
  <c r="S360" i="1"/>
  <c r="U276" i="1"/>
  <c r="U354" i="1"/>
  <c r="Z893" i="1"/>
  <c r="Y893" i="1"/>
  <c r="V893" i="1"/>
  <c r="S893" i="1"/>
  <c r="U533" i="1"/>
  <c r="Z286" i="1"/>
  <c r="V286" i="1"/>
  <c r="Y286" i="1"/>
  <c r="S286" i="1"/>
  <c r="Z141" i="1"/>
  <c r="Y141" i="1"/>
  <c r="V141" i="1"/>
  <c r="S141" i="1"/>
  <c r="U322" i="1"/>
  <c r="U109" i="1"/>
  <c r="U130" i="1"/>
  <c r="U150" i="1"/>
  <c r="U767" i="1"/>
  <c r="Z294" i="1"/>
  <c r="Y294" i="1"/>
  <c r="V294" i="1"/>
  <c r="S294" i="1"/>
  <c r="Z342" i="1"/>
  <c r="Y342" i="1"/>
  <c r="V342" i="1"/>
  <c r="S342" i="1"/>
  <c r="Z341" i="1"/>
  <c r="Y341" i="1"/>
  <c r="V341" i="1"/>
  <c r="S341" i="1"/>
  <c r="U578" i="1"/>
  <c r="Z504" i="1"/>
  <c r="Y504" i="1"/>
  <c r="V504" i="1"/>
  <c r="S504" i="1"/>
  <c r="U420" i="1"/>
  <c r="T420" i="1"/>
  <c r="Z480" i="1"/>
  <c r="Y480" i="1"/>
  <c r="V480" i="1"/>
  <c r="S480" i="1"/>
  <c r="Z787" i="1"/>
  <c r="Y787" i="1"/>
  <c r="V787" i="1"/>
  <c r="S787" i="1"/>
  <c r="U55" i="1"/>
  <c r="U831" i="1"/>
  <c r="U423" i="1"/>
  <c r="U200" i="1"/>
  <c r="Z564" i="1"/>
  <c r="Y564" i="1"/>
  <c r="V564" i="1"/>
  <c r="S564" i="1"/>
  <c r="U570" i="1"/>
  <c r="U553" i="1"/>
  <c r="U131" i="1"/>
  <c r="Z566" i="1"/>
  <c r="Y566" i="1"/>
  <c r="V566" i="1"/>
  <c r="S566" i="1"/>
  <c r="Z820" i="1"/>
  <c r="Y820" i="1"/>
  <c r="V820" i="1"/>
  <c r="S820" i="1"/>
  <c r="Y861" i="1"/>
  <c r="Z861" i="1"/>
  <c r="V861" i="1"/>
  <c r="S861" i="1"/>
  <c r="U883" i="1"/>
  <c r="U885" i="1"/>
  <c r="Y737" i="1"/>
  <c r="Z737" i="1"/>
  <c r="V737" i="1"/>
  <c r="S737" i="1"/>
  <c r="Z277" i="1"/>
  <c r="Y277" i="1"/>
  <c r="V277" i="1"/>
  <c r="S277" i="1"/>
  <c r="U530" i="1"/>
  <c r="U521" i="1"/>
  <c r="U92" i="1"/>
  <c r="U400" i="1"/>
  <c r="U85" i="1"/>
  <c r="Z969" i="1"/>
  <c r="Y969" i="1"/>
  <c r="V969" i="1"/>
  <c r="S969" i="1"/>
  <c r="U302" i="1"/>
  <c r="Y778" i="1"/>
  <c r="Z778" i="1"/>
  <c r="V778" i="1"/>
  <c r="S778" i="1"/>
  <c r="Z174" i="1"/>
  <c r="Y174" i="1"/>
  <c r="V174" i="1"/>
  <c r="S174" i="1"/>
  <c r="Z527" i="1"/>
  <c r="Y527" i="1"/>
  <c r="V527" i="1"/>
  <c r="S527" i="1"/>
  <c r="U233" i="1"/>
  <c r="Z955" i="1"/>
  <c r="Y955" i="1"/>
  <c r="V955" i="1"/>
  <c r="S955" i="1"/>
  <c r="Z629" i="1"/>
  <c r="Y629" i="1"/>
  <c r="V629" i="1"/>
  <c r="S629" i="1"/>
  <c r="U916" i="1"/>
  <c r="Z460" i="1"/>
  <c r="Y460" i="1"/>
  <c r="V460" i="1"/>
  <c r="S460" i="1"/>
  <c r="Z617" i="1"/>
  <c r="Y617" i="1"/>
  <c r="V617" i="1"/>
  <c r="S617" i="1"/>
  <c r="U211" i="1"/>
  <c r="U495" i="1"/>
  <c r="U267" i="1"/>
  <c r="U943" i="1"/>
  <c r="Z818" i="1"/>
  <c r="Y818" i="1"/>
  <c r="V818" i="1"/>
  <c r="S818" i="1"/>
  <c r="Z384" i="1"/>
  <c r="Y384" i="1"/>
  <c r="V384" i="1"/>
  <c r="S384" i="1"/>
  <c r="Z361" i="1"/>
  <c r="Y361" i="1"/>
  <c r="V361" i="1"/>
  <c r="S361" i="1"/>
  <c r="Z495" i="1"/>
  <c r="Y495" i="1"/>
  <c r="V495" i="1"/>
  <c r="S495" i="1"/>
  <c r="U734" i="1"/>
  <c r="Z273" i="1"/>
  <c r="Y273" i="1"/>
  <c r="V273" i="1"/>
  <c r="S273" i="1"/>
  <c r="Z376" i="1"/>
  <c r="Y376" i="1"/>
  <c r="V376" i="1"/>
  <c r="S376" i="1"/>
  <c r="Z751" i="1"/>
  <c r="Y751" i="1"/>
  <c r="V751" i="1"/>
  <c r="S751" i="1"/>
  <c r="U453" i="1"/>
  <c r="Z972" i="1"/>
  <c r="Y972" i="1"/>
  <c r="V972" i="1"/>
  <c r="S972" i="1"/>
  <c r="U869" i="1"/>
  <c r="U483" i="1"/>
  <c r="U730" i="1"/>
  <c r="U387" i="1"/>
  <c r="U649" i="1"/>
  <c r="U370" i="1"/>
  <c r="Z524" i="1"/>
  <c r="Y524" i="1"/>
  <c r="V524" i="1"/>
  <c r="S524" i="1"/>
  <c r="Z547" i="1"/>
  <c r="Y547" i="1"/>
  <c r="V547" i="1"/>
  <c r="S547" i="1"/>
  <c r="U136" i="1"/>
  <c r="Z459" i="1"/>
  <c r="Y459" i="1"/>
  <c r="V459" i="1"/>
  <c r="S459" i="1"/>
  <c r="U637" i="1"/>
  <c r="U442" i="1"/>
  <c r="U636" i="1"/>
  <c r="U230" i="1"/>
  <c r="Z653" i="1"/>
  <c r="Y653" i="1"/>
  <c r="V653" i="1"/>
  <c r="S653" i="1"/>
  <c r="Z619" i="1"/>
  <c r="Y619" i="1"/>
  <c r="V619" i="1"/>
  <c r="S619" i="1"/>
  <c r="U541" i="1"/>
  <c r="U514" i="1"/>
  <c r="Z55" i="1"/>
  <c r="Y55" i="1"/>
  <c r="V55" i="1"/>
  <c r="S55" i="1"/>
  <c r="U505" i="1"/>
  <c r="U544" i="1"/>
  <c r="U68" i="1"/>
  <c r="U647" i="1"/>
  <c r="U549" i="1"/>
  <c r="Z510" i="1"/>
  <c r="Y510" i="1"/>
  <c r="V510" i="1"/>
  <c r="S510" i="1"/>
  <c r="U54" i="1"/>
  <c r="Z254" i="1"/>
  <c r="Y254" i="1"/>
  <c r="V254" i="1"/>
  <c r="S254" i="1"/>
  <c r="U225" i="1"/>
  <c r="T225" i="1"/>
  <c r="U879" i="1"/>
  <c r="Y884" i="1"/>
  <c r="Z884" i="1"/>
  <c r="V884" i="1"/>
  <c r="S884" i="1"/>
  <c r="U98" i="1"/>
  <c r="U771" i="1"/>
  <c r="Z34" i="1"/>
  <c r="Y34" i="1"/>
  <c r="V34" i="1"/>
  <c r="S34" i="1"/>
  <c r="U26" i="1"/>
  <c r="U309" i="1"/>
  <c r="Y291" i="1"/>
  <c r="Z291" i="1"/>
  <c r="V291" i="1"/>
  <c r="S291" i="1"/>
  <c r="U23" i="1"/>
  <c r="Y534" i="1"/>
  <c r="Z534" i="1"/>
  <c r="V534" i="1"/>
  <c r="S534" i="1"/>
  <c r="U804" i="1"/>
  <c r="Z959" i="1"/>
  <c r="Y959" i="1"/>
  <c r="V959" i="1"/>
  <c r="S959" i="1"/>
  <c r="U958" i="1"/>
  <c r="U208" i="1"/>
  <c r="Z220" i="1"/>
  <c r="Y220" i="1"/>
  <c r="V220" i="1"/>
  <c r="S220" i="1"/>
  <c r="Z31" i="1"/>
  <c r="Y31" i="1"/>
  <c r="V31" i="1"/>
  <c r="S31" i="1"/>
  <c r="U207" i="1"/>
  <c r="Z603" i="1"/>
  <c r="Y603" i="1"/>
  <c r="V603" i="1"/>
  <c r="S603" i="1"/>
  <c r="U565" i="1"/>
  <c r="Z640" i="1"/>
  <c r="Y640" i="1"/>
  <c r="V640" i="1"/>
  <c r="S640" i="1"/>
  <c r="U476" i="1"/>
  <c r="Z33" i="1"/>
  <c r="Y33" i="1"/>
  <c r="V33" i="1"/>
  <c r="S33" i="1"/>
  <c r="U18" i="1"/>
  <c r="Z507" i="1"/>
  <c r="Y507" i="1"/>
  <c r="V507" i="1"/>
  <c r="S507" i="1"/>
  <c r="U861" i="1"/>
  <c r="U411" i="1"/>
  <c r="Z414" i="1"/>
  <c r="Y414" i="1"/>
  <c r="V414" i="1"/>
  <c r="S414" i="1"/>
  <c r="U394" i="1"/>
  <c r="U274" i="1"/>
  <c r="U327" i="1"/>
  <c r="U543" i="1"/>
  <c r="U409" i="1"/>
  <c r="U407" i="1"/>
  <c r="U836" i="1"/>
  <c r="U812" i="1"/>
  <c r="U297" i="1"/>
  <c r="U959" i="1"/>
  <c r="Z238" i="1"/>
  <c r="Y238" i="1"/>
  <c r="V238" i="1"/>
  <c r="S238" i="1"/>
  <c r="U161" i="1"/>
  <c r="Z833" i="1"/>
  <c r="Y833" i="1"/>
  <c r="V833" i="1"/>
  <c r="S833" i="1"/>
  <c r="Z26" i="1"/>
  <c r="Y26" i="1"/>
  <c r="V26" i="1"/>
  <c r="S26" i="1"/>
  <c r="Z977" i="1"/>
  <c r="Y977" i="1"/>
  <c r="V977" i="1"/>
  <c r="S977" i="1"/>
  <c r="U301" i="1"/>
  <c r="Z269" i="1"/>
  <c r="Y269" i="1"/>
  <c r="V269" i="1"/>
  <c r="S269" i="1"/>
  <c r="U930" i="1"/>
  <c r="Z502" i="1"/>
  <c r="Y502" i="1"/>
  <c r="V502" i="1"/>
  <c r="S502" i="1"/>
  <c r="U741" i="1"/>
  <c r="Z919" i="1"/>
  <c r="Y919" i="1"/>
  <c r="V919" i="1"/>
  <c r="S919" i="1"/>
  <c r="Z121" i="1"/>
  <c r="Y121" i="1"/>
  <c r="V121" i="1"/>
  <c r="S121" i="1"/>
  <c r="Z964" i="1"/>
  <c r="Y964" i="1"/>
  <c r="V964" i="1"/>
  <c r="S964" i="1"/>
  <c r="Z784" i="1"/>
  <c r="Y784" i="1"/>
  <c r="V784" i="1"/>
  <c r="S784" i="1"/>
  <c r="Z922" i="1"/>
  <c r="Y922" i="1"/>
  <c r="V922" i="1"/>
  <c r="S922" i="1"/>
  <c r="U143" i="1"/>
  <c r="Z468" i="1"/>
  <c r="Y468" i="1"/>
  <c r="V468" i="1"/>
  <c r="S468" i="1"/>
  <c r="Z593" i="1"/>
  <c r="Y593" i="1"/>
  <c r="V593" i="1"/>
  <c r="S593" i="1"/>
  <c r="Z509" i="1"/>
  <c r="Y509" i="1"/>
  <c r="V509" i="1"/>
  <c r="S509" i="1"/>
  <c r="Z508" i="1"/>
  <c r="Y508" i="1"/>
  <c r="V508" i="1"/>
  <c r="S508" i="1"/>
  <c r="U88" i="1"/>
  <c r="U216" i="1"/>
  <c r="U531" i="1"/>
  <c r="U73" i="1"/>
  <c r="U443" i="1"/>
  <c r="Z366" i="1"/>
  <c r="Y366" i="1"/>
  <c r="V366" i="1"/>
  <c r="S366" i="1"/>
  <c r="Z394" i="1"/>
  <c r="Y394" i="1"/>
  <c r="V394" i="1"/>
  <c r="S394" i="1"/>
  <c r="U234" i="1"/>
  <c r="U576" i="1"/>
  <c r="Z511" i="1"/>
  <c r="Y511" i="1"/>
  <c r="V511" i="1"/>
  <c r="S511" i="1"/>
  <c r="U291" i="1"/>
  <c r="U918" i="1"/>
  <c r="Z188" i="1"/>
  <c r="Y188" i="1"/>
  <c r="V188" i="1"/>
  <c r="S188" i="1"/>
  <c r="Z806" i="1"/>
  <c r="Y806" i="1"/>
  <c r="V806" i="1"/>
  <c r="S806" i="1"/>
  <c r="Z474" i="1"/>
  <c r="Y474" i="1"/>
  <c r="V474" i="1"/>
  <c r="S474" i="1"/>
  <c r="Z446" i="1"/>
  <c r="Y446" i="1"/>
  <c r="V446" i="1"/>
  <c r="S446" i="1"/>
  <c r="Z182" i="1"/>
  <c r="Y182" i="1"/>
  <c r="V182" i="1"/>
  <c r="S182" i="1"/>
  <c r="U529" i="1"/>
  <c r="T529" i="1"/>
  <c r="U389" i="1"/>
  <c r="Z598" i="1"/>
  <c r="Y598" i="1"/>
  <c r="V598" i="1"/>
  <c r="S598" i="1"/>
  <c r="Z237" i="1"/>
  <c r="Y237" i="1"/>
  <c r="V237" i="1"/>
  <c r="S237" i="1"/>
  <c r="U921" i="1"/>
  <c r="U79" i="1"/>
  <c r="U559" i="1"/>
  <c r="Z800" i="1"/>
  <c r="Y800" i="1"/>
  <c r="V800" i="1"/>
  <c r="S800" i="1"/>
  <c r="U388" i="1"/>
  <c r="Z374" i="1"/>
  <c r="Y374" i="1"/>
  <c r="V374" i="1"/>
  <c r="S374" i="1"/>
  <c r="U353" i="1"/>
  <c r="U148" i="1"/>
  <c r="U202" i="1"/>
  <c r="U82" i="1"/>
  <c r="Z961" i="1"/>
  <c r="Y961" i="1"/>
  <c r="V961" i="1"/>
  <c r="S961" i="1"/>
  <c r="Z262" i="1"/>
  <c r="Y262" i="1"/>
  <c r="V262" i="1"/>
  <c r="S262" i="1"/>
  <c r="Z635" i="1"/>
  <c r="Y635" i="1"/>
  <c r="V635" i="1"/>
  <c r="S635" i="1"/>
  <c r="Z110" i="1"/>
  <c r="Y110" i="1"/>
  <c r="V110" i="1"/>
  <c r="S110" i="1"/>
  <c r="Z608" i="1"/>
  <c r="Y608" i="1"/>
  <c r="V608" i="1"/>
  <c r="S608" i="1"/>
  <c r="Z720" i="1"/>
  <c r="Y720" i="1"/>
  <c r="V720" i="1"/>
  <c r="S720" i="1"/>
  <c r="Z526" i="1"/>
  <c r="Y526" i="1"/>
  <c r="V526" i="1"/>
  <c r="S526" i="1"/>
  <c r="Y852" i="1"/>
  <c r="Z852" i="1"/>
  <c r="V852" i="1"/>
  <c r="S852" i="1"/>
  <c r="Z170" i="1"/>
  <c r="Y170" i="1"/>
  <c r="V170" i="1"/>
  <c r="S170" i="1"/>
  <c r="U826" i="1"/>
  <c r="U43" i="1"/>
  <c r="U851" i="1"/>
  <c r="U906" i="1"/>
  <c r="Z423" i="1"/>
  <c r="Y423" i="1"/>
  <c r="V423" i="1"/>
  <c r="S423" i="1"/>
  <c r="U797" i="1"/>
  <c r="U312" i="1"/>
  <c r="Z351" i="1"/>
  <c r="Y351" i="1"/>
  <c r="V351" i="1"/>
  <c r="S351" i="1"/>
  <c r="U890" i="1"/>
  <c r="Z429" i="1"/>
  <c r="Y429" i="1"/>
  <c r="V429" i="1"/>
  <c r="S429" i="1"/>
  <c r="U652" i="1"/>
  <c r="Y634" i="1"/>
  <c r="Z634" i="1"/>
  <c r="V634" i="1"/>
  <c r="S634" i="1"/>
  <c r="U355" i="1"/>
  <c r="U331" i="1"/>
  <c r="Z528" i="1"/>
  <c r="Y528" i="1"/>
  <c r="V528" i="1"/>
  <c r="S528" i="1"/>
  <c r="U630" i="1"/>
  <c r="U742" i="1"/>
  <c r="U840" i="1"/>
  <c r="U273" i="1"/>
  <c r="U145" i="1"/>
  <c r="Z941" i="1"/>
  <c r="Y941" i="1"/>
  <c r="V941" i="1"/>
  <c r="S941" i="1"/>
  <c r="U333" i="1"/>
  <c r="Z16" i="1"/>
  <c r="Y16" i="1"/>
  <c r="V16" i="1"/>
  <c r="S16" i="1"/>
  <c r="U110" i="1"/>
  <c r="Z725" i="1"/>
  <c r="Y725" i="1"/>
  <c r="V725" i="1"/>
  <c r="S725" i="1"/>
  <c r="U375" i="1"/>
  <c r="Z279" i="1"/>
  <c r="Y279" i="1"/>
  <c r="V279" i="1"/>
  <c r="S279" i="1"/>
  <c r="Z588" i="1"/>
  <c r="Y588" i="1"/>
  <c r="V588" i="1"/>
  <c r="S588" i="1"/>
  <c r="U199" i="1"/>
  <c r="Z533" i="1"/>
  <c r="Y533" i="1"/>
  <c r="V533" i="1"/>
  <c r="S533" i="1"/>
  <c r="U595" i="1"/>
  <c r="U438" i="1"/>
  <c r="U498" i="1"/>
  <c r="T498" i="1"/>
  <c r="Z15" i="1"/>
  <c r="Y15" i="1"/>
  <c r="V15" i="1"/>
  <c r="S15" i="1"/>
  <c r="U489" i="1"/>
  <c r="Z488" i="1"/>
  <c r="Y488" i="1"/>
  <c r="V488" i="1"/>
  <c r="S488" i="1"/>
  <c r="Z53" i="1"/>
  <c r="Y53" i="1"/>
  <c r="V53" i="1"/>
  <c r="S53" i="1"/>
  <c r="U631" i="1"/>
  <c r="U422" i="1"/>
  <c r="Z494" i="1"/>
  <c r="Y494" i="1"/>
  <c r="V494" i="1"/>
  <c r="S494" i="1"/>
  <c r="U22" i="1"/>
  <c r="U976" i="1"/>
  <c r="U114" i="1"/>
  <c r="U795" i="1"/>
  <c r="U328" i="1"/>
  <c r="U979" i="1"/>
  <c r="Z904" i="1"/>
  <c r="Y904" i="1"/>
  <c r="V904" i="1"/>
  <c r="S904" i="1"/>
  <c r="U126" i="1"/>
  <c r="Z807" i="1"/>
  <c r="Y807" i="1"/>
  <c r="V807" i="1"/>
  <c r="S807" i="1"/>
  <c r="Z866" i="1"/>
  <c r="Y866" i="1"/>
  <c r="V866" i="1"/>
  <c r="S866" i="1"/>
  <c r="Y464" i="1"/>
  <c r="Z464" i="1"/>
  <c r="V464" i="1"/>
  <c r="S464" i="1"/>
  <c r="U383" i="1"/>
  <c r="U154" i="1"/>
  <c r="Z224" i="1"/>
  <c r="Y224" i="1"/>
  <c r="V224" i="1"/>
  <c r="S224" i="1"/>
  <c r="Z251" i="1"/>
  <c r="Y251" i="1"/>
  <c r="V251" i="1"/>
  <c r="S251" i="1"/>
  <c r="U875" i="1"/>
  <c r="Z390" i="1"/>
  <c r="Y390" i="1"/>
  <c r="V390" i="1"/>
  <c r="S390" i="1"/>
  <c r="U381" i="1"/>
  <c r="U852" i="1"/>
  <c r="Z604" i="1"/>
  <c r="Y604" i="1"/>
  <c r="V604" i="1"/>
  <c r="S604" i="1"/>
  <c r="Z420" i="1"/>
  <c r="Y420" i="1"/>
  <c r="V420" i="1"/>
  <c r="S420" i="1"/>
  <c r="Z602" i="1"/>
  <c r="Y602" i="1"/>
  <c r="V602" i="1"/>
  <c r="S602" i="1"/>
  <c r="Z284" i="1"/>
  <c r="Y284" i="1"/>
  <c r="V284" i="1"/>
  <c r="S284" i="1"/>
  <c r="Z585" i="1"/>
  <c r="Y585" i="1"/>
  <c r="V585" i="1"/>
  <c r="S585" i="1"/>
  <c r="Z621" i="1"/>
  <c r="Y621" i="1"/>
  <c r="V621" i="1"/>
  <c r="S621" i="1"/>
  <c r="Z171" i="1"/>
  <c r="Y171" i="1"/>
  <c r="V171" i="1"/>
  <c r="S171" i="1"/>
  <c r="U457" i="1"/>
  <c r="U464" i="1"/>
  <c r="U590" i="1"/>
  <c r="U204" i="1"/>
  <c r="U781" i="1"/>
  <c r="U241" i="1"/>
  <c r="T241" i="1"/>
  <c r="U895" i="1"/>
  <c r="Z85" i="1"/>
  <c r="Y85" i="1"/>
  <c r="V85" i="1"/>
  <c r="S85" i="1"/>
  <c r="Z106" i="1"/>
  <c r="Y106" i="1"/>
  <c r="V106" i="1"/>
  <c r="S106" i="1"/>
  <c r="U787" i="1"/>
  <c r="Z853" i="1"/>
  <c r="Y853" i="1"/>
  <c r="V853" i="1"/>
  <c r="S853" i="1"/>
  <c r="U269" i="1"/>
  <c r="U963" i="1"/>
  <c r="Y320" i="1"/>
  <c r="Z320" i="1"/>
  <c r="V320" i="1"/>
  <c r="S320" i="1"/>
  <c r="U47" i="1"/>
  <c r="U290" i="1"/>
  <c r="U406" i="1"/>
  <c r="T406" i="1"/>
  <c r="U392" i="1"/>
  <c r="Z299" i="1"/>
  <c r="Y299" i="1"/>
  <c r="V299" i="1"/>
  <c r="S299" i="1"/>
  <c r="Y194" i="1"/>
  <c r="Z194" i="1"/>
  <c r="V194" i="1"/>
  <c r="S194" i="1"/>
  <c r="Z264" i="1"/>
  <c r="Y264" i="1"/>
  <c r="V264" i="1"/>
  <c r="S264" i="1"/>
  <c r="U325" i="1"/>
  <c r="T325" i="1"/>
  <c r="U581" i="1"/>
  <c r="U421" i="1"/>
  <c r="U908" i="1"/>
  <c r="Z652" i="1"/>
  <c r="Y652" i="1"/>
  <c r="V652" i="1"/>
  <c r="S652" i="1"/>
  <c r="U452" i="1"/>
  <c r="U626" i="1"/>
  <c r="Z355" i="1"/>
  <c r="Y355" i="1"/>
  <c r="V355" i="1"/>
  <c r="S355" i="1"/>
  <c r="U609" i="1"/>
  <c r="U323" i="1"/>
  <c r="U484" i="1"/>
  <c r="U49" i="1"/>
  <c r="U66" i="1"/>
  <c r="Z515" i="1"/>
  <c r="Y515" i="1"/>
  <c r="V515" i="1"/>
  <c r="S515" i="1"/>
  <c r="U917" i="1"/>
  <c r="U419" i="1"/>
  <c r="Z462" i="1"/>
  <c r="Y462" i="1"/>
  <c r="V462" i="1"/>
  <c r="S462" i="1"/>
  <c r="U402" i="1"/>
  <c r="U548" i="1"/>
  <c r="U167" i="1"/>
  <c r="Z430" i="1"/>
  <c r="Y430" i="1"/>
  <c r="V430" i="1"/>
  <c r="S430" i="1"/>
  <c r="U571" i="1"/>
  <c r="U358" i="1"/>
  <c r="U482" i="1"/>
  <c r="Z962" i="1"/>
  <c r="Y962" i="1"/>
  <c r="V962" i="1"/>
  <c r="S962" i="1"/>
  <c r="U716" i="1"/>
  <c r="U441" i="1"/>
  <c r="Z29" i="1"/>
  <c r="Y29" i="1"/>
  <c r="V29" i="1"/>
  <c r="S29" i="1"/>
  <c r="U615" i="1"/>
  <c r="U648" i="1"/>
  <c r="Z478" i="1"/>
  <c r="Y478" i="1"/>
  <c r="V478" i="1"/>
  <c r="S478" i="1"/>
  <c r="U969" i="1"/>
  <c r="U286" i="1"/>
  <c r="Z54" i="1"/>
  <c r="Y54" i="1"/>
  <c r="V54" i="1"/>
  <c r="S54" i="1"/>
  <c r="Z186" i="1"/>
  <c r="Y186" i="1"/>
  <c r="V186" i="1"/>
  <c r="S186" i="1"/>
  <c r="U839" i="1"/>
  <c r="U731" i="1"/>
  <c r="Z909" i="1"/>
  <c r="Y909" i="1"/>
  <c r="V909" i="1"/>
  <c r="S909" i="1"/>
  <c r="Z253" i="1"/>
  <c r="Y253" i="1"/>
  <c r="V253" i="1"/>
  <c r="S253" i="1"/>
  <c r="U947" i="1"/>
  <c r="T947" i="1"/>
  <c r="Z80" i="1"/>
  <c r="Y80" i="1"/>
  <c r="V80" i="1"/>
  <c r="S80" i="1"/>
  <c r="U938" i="1"/>
  <c r="Y439" i="1"/>
  <c r="Z439" i="1"/>
  <c r="V439" i="1"/>
  <c r="S439" i="1"/>
  <c r="U834" i="1"/>
  <c r="U833" i="1"/>
  <c r="U356" i="1"/>
  <c r="Z757" i="1"/>
  <c r="Y757" i="1"/>
  <c r="V757" i="1"/>
  <c r="S757" i="1"/>
  <c r="U80" i="1"/>
  <c r="Z531" i="1"/>
  <c r="Y531" i="1"/>
  <c r="V531" i="1"/>
  <c r="S531" i="1"/>
  <c r="Z625" i="1"/>
  <c r="Y625" i="1"/>
  <c r="V625" i="1"/>
  <c r="S625" i="1"/>
  <c r="Z298" i="1"/>
  <c r="Y298" i="1"/>
  <c r="V298" i="1"/>
  <c r="S298" i="1"/>
  <c r="Z445" i="1"/>
  <c r="V445" i="1"/>
  <c r="Y445" i="1"/>
  <c r="S445" i="1"/>
  <c r="U948" i="1"/>
  <c r="U809" i="1"/>
  <c r="Z475" i="1"/>
  <c r="Y475" i="1"/>
  <c r="V475" i="1"/>
  <c r="S475" i="1"/>
  <c r="Z650" i="1"/>
  <c r="Y650" i="1"/>
  <c r="V650" i="1"/>
  <c r="S650" i="1"/>
  <c r="U371" i="1"/>
  <c r="Z633" i="1"/>
  <c r="Y633" i="1"/>
  <c r="V633" i="1"/>
  <c r="S633" i="1"/>
  <c r="Z362" i="1"/>
  <c r="Y362" i="1"/>
  <c r="V362" i="1"/>
  <c r="S362" i="1"/>
  <c r="Z242" i="1"/>
  <c r="Y242" i="1"/>
  <c r="V242" i="1"/>
  <c r="S242" i="1"/>
  <c r="Z576" i="1"/>
  <c r="Y576" i="1"/>
  <c r="V576" i="1"/>
  <c r="S576" i="1"/>
  <c r="U511" i="1"/>
  <c r="U646" i="1"/>
  <c r="T646" i="1"/>
  <c r="U299" i="1"/>
  <c r="U774" i="1"/>
  <c r="U749" i="1"/>
  <c r="U257" i="1"/>
  <c r="T257" i="1"/>
  <c r="U919" i="1"/>
  <c r="T919" i="1"/>
  <c r="U129" i="1"/>
  <c r="Z802" i="1"/>
  <c r="Y802" i="1"/>
  <c r="V802" i="1"/>
  <c r="S802" i="1"/>
  <c r="Z901" i="1"/>
  <c r="Y901" i="1"/>
  <c r="V901" i="1"/>
  <c r="S901" i="1"/>
  <c r="Z881" i="1"/>
  <c r="Y881" i="1"/>
  <c r="V881" i="1"/>
  <c r="S881" i="1"/>
  <c r="U253" i="1"/>
  <c r="U939" i="1"/>
  <c r="Z882" i="1"/>
  <c r="Y882" i="1"/>
  <c r="V882" i="1"/>
  <c r="S882" i="1"/>
  <c r="Z407" i="1"/>
  <c r="Y407" i="1"/>
  <c r="V407" i="1"/>
  <c r="S407" i="1"/>
  <c r="Z381" i="1"/>
  <c r="Y381" i="1"/>
  <c r="V381" i="1"/>
  <c r="S381" i="1"/>
  <c r="U803" i="1"/>
  <c r="Z12" i="1"/>
  <c r="Y12" i="1"/>
  <c r="V12" i="1"/>
  <c r="S12" i="1"/>
  <c r="Z340" i="1"/>
  <c r="Y340" i="1"/>
  <c r="V340" i="1"/>
  <c r="S340" i="1"/>
  <c r="U17" i="1"/>
  <c r="Y293" i="1"/>
  <c r="V293" i="1"/>
  <c r="Z293" i="1"/>
  <c r="S293" i="1"/>
  <c r="Z497" i="1"/>
  <c r="Y497" i="1"/>
  <c r="V497" i="1"/>
  <c r="S497" i="1"/>
  <c r="U480" i="1"/>
  <c r="U469" i="1"/>
  <c r="U25" i="1"/>
  <c r="U499" i="1"/>
  <c r="U832" i="1"/>
  <c r="Z411" i="1"/>
  <c r="Y411" i="1"/>
  <c r="V411" i="1"/>
  <c r="S411" i="1"/>
  <c r="U625" i="1"/>
  <c r="U307" i="1"/>
  <c r="T307" i="1"/>
  <c r="Z179" i="1"/>
  <c r="Y179" i="1"/>
  <c r="V179" i="1"/>
  <c r="S179" i="1"/>
  <c r="U496" i="1"/>
  <c r="Z479" i="1"/>
  <c r="Y479" i="1"/>
  <c r="V479" i="1"/>
  <c r="S479" i="1"/>
  <c r="U101" i="1"/>
  <c r="Z755" i="1"/>
  <c r="Y755" i="1"/>
  <c r="V755" i="1"/>
  <c r="S755" i="1"/>
  <c r="U965" i="1"/>
  <c r="T965" i="1"/>
  <c r="U363" i="1"/>
  <c r="Z306" i="1"/>
  <c r="Y306" i="1"/>
  <c r="V306" i="1"/>
  <c r="S306" i="1"/>
  <c r="U793" i="1"/>
  <c r="Z386" i="1"/>
  <c r="Y386" i="1"/>
  <c r="V386" i="1"/>
  <c r="S386" i="1"/>
  <c r="U369" i="1"/>
  <c r="U813" i="1"/>
  <c r="Z239" i="1"/>
  <c r="Y239" i="1"/>
  <c r="V239" i="1"/>
  <c r="S239" i="1"/>
  <c r="U24" i="1"/>
  <c r="Z759" i="1"/>
  <c r="V759" i="1"/>
  <c r="Y759" i="1"/>
  <c r="S759" i="1"/>
  <c r="U132" i="1"/>
  <c r="U974" i="1"/>
  <c r="U572" i="1"/>
  <c r="U485" i="1"/>
  <c r="Z8" i="1"/>
  <c r="Y8" i="1"/>
  <c r="V8" i="1"/>
  <c r="S8" i="1"/>
  <c r="U488" i="1"/>
  <c r="U486" i="1"/>
  <c r="Z766" i="1"/>
  <c r="Y766" i="1"/>
  <c r="V766" i="1"/>
  <c r="S766" i="1"/>
  <c r="U320" i="1"/>
  <c r="U174" i="1"/>
  <c r="U858" i="1"/>
  <c r="T773" i="1"/>
  <c r="U773" i="1"/>
  <c r="U16" i="1"/>
  <c r="U246" i="1"/>
  <c r="U522" i="1"/>
  <c r="Z365" i="1"/>
  <c r="Y365" i="1"/>
  <c r="V365" i="1"/>
  <c r="S365" i="1"/>
  <c r="Z260" i="1"/>
  <c r="Y260" i="1"/>
  <c r="V260" i="1"/>
  <c r="S260" i="1"/>
  <c r="U824" i="1"/>
  <c r="U633" i="1"/>
  <c r="Z288" i="1"/>
  <c r="Y288" i="1"/>
  <c r="V288" i="1"/>
  <c r="S288" i="1"/>
  <c r="U740" i="1"/>
  <c r="Z814" i="1"/>
  <c r="Y814" i="1"/>
  <c r="V814" i="1"/>
  <c r="S814" i="1"/>
  <c r="Z329" i="1"/>
  <c r="Y329" i="1"/>
  <c r="V329" i="1"/>
  <c r="S329" i="1"/>
  <c r="Z307" i="1"/>
  <c r="Y307" i="1"/>
  <c r="V307" i="1"/>
  <c r="S307" i="1"/>
  <c r="Z317" i="1"/>
  <c r="Y317" i="1"/>
  <c r="V317" i="1"/>
  <c r="S317" i="1"/>
  <c r="Z537" i="1"/>
  <c r="Y537" i="1"/>
  <c r="V537" i="1"/>
  <c r="S537" i="1"/>
  <c r="U534" i="1"/>
  <c r="Z811" i="1"/>
  <c r="Y811" i="1"/>
  <c r="V811" i="1"/>
  <c r="S811" i="1"/>
  <c r="U197" i="1"/>
  <c r="U540" i="1"/>
  <c r="U295" i="1"/>
  <c r="Z236" i="1"/>
  <c r="Y236" i="1"/>
  <c r="V236" i="1"/>
  <c r="S236" i="1"/>
  <c r="U639" i="1"/>
  <c r="Z396" i="1"/>
  <c r="Y396" i="1"/>
  <c r="V396" i="1"/>
  <c r="S396" i="1"/>
  <c r="U602" i="1"/>
  <c r="U171" i="1"/>
  <c r="Z957" i="1"/>
  <c r="Y957" i="1"/>
  <c r="V957" i="1"/>
  <c r="S957" i="1"/>
  <c r="Y923" i="1"/>
  <c r="Z923" i="1"/>
  <c r="V923" i="1"/>
  <c r="S923" i="1"/>
  <c r="Z457" i="1"/>
  <c r="Y457" i="1"/>
  <c r="V457" i="1"/>
  <c r="S457" i="1"/>
  <c r="U819" i="1"/>
  <c r="U165" i="1"/>
  <c r="Z470" i="1"/>
  <c r="Y470" i="1"/>
  <c r="V470" i="1"/>
  <c r="S470" i="1"/>
  <c r="U532" i="1"/>
  <c r="U135" i="1"/>
  <c r="U342" i="1"/>
  <c r="U555" i="1"/>
  <c r="U263" i="1"/>
  <c r="U467" i="1"/>
  <c r="Z914" i="1"/>
  <c r="Y914" i="1"/>
  <c r="V914" i="1"/>
  <c r="S914" i="1"/>
  <c r="U458" i="1"/>
  <c r="U393" i="1"/>
  <c r="Z7" i="1"/>
  <c r="Y7" i="1"/>
  <c r="V7" i="1"/>
  <c r="S7" i="1"/>
  <c r="U599" i="1"/>
  <c r="U592" i="1"/>
  <c r="Y463" i="1"/>
  <c r="Z463" i="1"/>
  <c r="V463" i="1"/>
  <c r="S463" i="1"/>
  <c r="U937" i="1"/>
  <c r="U912" i="1"/>
  <c r="U892" i="1"/>
  <c r="U83" i="1"/>
  <c r="Z764" i="1"/>
  <c r="Y764" i="1"/>
  <c r="V764" i="1"/>
  <c r="S764" i="1"/>
  <c r="Z272" i="1"/>
  <c r="Y272" i="1"/>
  <c r="V272" i="1"/>
  <c r="S272" i="1"/>
  <c r="U950" i="1"/>
  <c r="Z773" i="1"/>
  <c r="Y773" i="1"/>
  <c r="V773" i="1"/>
  <c r="S773" i="1"/>
  <c r="U87" i="1"/>
  <c r="Z776" i="1"/>
  <c r="Y776" i="1"/>
  <c r="V776" i="1"/>
  <c r="S776" i="1"/>
  <c r="U308" i="1"/>
  <c r="Z829" i="1"/>
  <c r="Y829" i="1"/>
  <c r="V829" i="1"/>
  <c r="S829" i="1"/>
  <c r="U424" i="1"/>
  <c r="U259" i="1"/>
  <c r="U835" i="1"/>
  <c r="U107" i="1"/>
  <c r="Z137" i="1"/>
  <c r="Y137" i="1"/>
  <c r="V137" i="1"/>
  <c r="S137" i="1"/>
  <c r="Z804" i="1"/>
  <c r="Y804" i="1"/>
  <c r="V804" i="1"/>
  <c r="S804" i="1"/>
  <c r="U972" i="1"/>
  <c r="Z799" i="1"/>
  <c r="Y799" i="1"/>
  <c r="V799" i="1"/>
  <c r="S799" i="1"/>
  <c r="Z960" i="1"/>
  <c r="Y960" i="1"/>
  <c r="V960" i="1"/>
  <c r="S960" i="1"/>
  <c r="U176" i="1"/>
  <c r="U318" i="1"/>
  <c r="U659" i="1"/>
  <c r="Z380" i="1"/>
  <c r="Y380" i="1"/>
  <c r="V380" i="1"/>
  <c r="S380" i="1"/>
  <c r="Z570" i="1"/>
  <c r="Y570" i="1"/>
  <c r="S570" i="1"/>
  <c r="V570" i="1"/>
  <c r="Z205" i="1"/>
  <c r="Y205" i="1"/>
  <c r="V205" i="1"/>
  <c r="S205" i="1"/>
  <c r="Z553" i="1"/>
  <c r="Y553" i="1"/>
  <c r="V553" i="1"/>
  <c r="S553" i="1"/>
  <c r="U374" i="1"/>
  <c r="Z131" i="1"/>
  <c r="Y131" i="1"/>
  <c r="V131" i="1"/>
  <c r="S131" i="1"/>
  <c r="Z353" i="1"/>
  <c r="Y353" i="1"/>
  <c r="V353" i="1"/>
  <c r="S353" i="1"/>
  <c r="U432" i="1"/>
  <c r="U558" i="1"/>
  <c r="U140" i="1"/>
  <c r="Z318" i="1"/>
  <c r="V318" i="1"/>
  <c r="Y318" i="1"/>
  <c r="S318" i="1"/>
  <c r="U194" i="1"/>
  <c r="Z855" i="1"/>
  <c r="Y855" i="1"/>
  <c r="V855" i="1"/>
  <c r="S855" i="1"/>
  <c r="Y932" i="1"/>
  <c r="Z932" i="1"/>
  <c r="V932" i="1"/>
  <c r="S932" i="1"/>
  <c r="Z74" i="1"/>
  <c r="Y74" i="1"/>
  <c r="V74" i="1"/>
  <c r="S74" i="1"/>
  <c r="U747" i="1"/>
  <c r="Z762" i="1"/>
  <c r="Y762" i="1"/>
  <c r="V762" i="1"/>
  <c r="S762" i="1"/>
  <c r="Z734" i="1"/>
  <c r="Y734" i="1"/>
  <c r="V734" i="1"/>
  <c r="S734" i="1"/>
  <c r="U237" i="1"/>
  <c r="U923" i="1"/>
  <c r="Z913" i="1"/>
  <c r="Y913" i="1"/>
  <c r="V913" i="1"/>
  <c r="S913" i="1"/>
  <c r="U962" i="1"/>
  <c r="Z268" i="1"/>
  <c r="Y268" i="1"/>
  <c r="V268" i="1"/>
  <c r="S268" i="1"/>
  <c r="U258" i="1"/>
  <c r="U624" i="1"/>
  <c r="Z334" i="1"/>
  <c r="V334" i="1"/>
  <c r="Y334" i="1"/>
  <c r="S334" i="1"/>
  <c r="U960" i="1"/>
  <c r="U67" i="1"/>
  <c r="U185" i="1"/>
  <c r="Z208" i="1"/>
  <c r="Y208" i="1"/>
  <c r="V208" i="1"/>
  <c r="S208" i="1"/>
  <c r="Z198" i="1"/>
  <c r="Y198" i="1"/>
  <c r="V198" i="1"/>
  <c r="S198" i="1"/>
  <c r="U933" i="1"/>
  <c r="Z350" i="1"/>
  <c r="Y350" i="1"/>
  <c r="V350" i="1"/>
  <c r="S350" i="1"/>
  <c r="U373" i="1"/>
  <c r="U844" i="1"/>
  <c r="U604" i="1"/>
  <c r="U412" i="1"/>
  <c r="U594" i="1"/>
  <c r="Z276" i="1"/>
  <c r="Y276" i="1"/>
  <c r="V276" i="1"/>
  <c r="S276" i="1"/>
  <c r="U577" i="1"/>
  <c r="U573" i="1"/>
  <c r="Z453" i="1"/>
  <c r="Y453" i="1"/>
  <c r="V453" i="1"/>
  <c r="S453" i="1"/>
  <c r="U964" i="1"/>
  <c r="U853" i="1"/>
  <c r="Z483" i="1"/>
  <c r="Y483" i="1"/>
  <c r="V483" i="1"/>
  <c r="S483" i="1"/>
  <c r="U658" i="1"/>
  <c r="U379" i="1"/>
  <c r="U641" i="1"/>
  <c r="Z370" i="1"/>
  <c r="V370" i="1"/>
  <c r="Y370" i="1"/>
  <c r="S370" i="1"/>
  <c r="U516" i="1"/>
  <c r="Z104" i="1"/>
  <c r="Y104" i="1"/>
  <c r="V104" i="1"/>
  <c r="S104" i="1"/>
  <c r="U279" i="1"/>
  <c r="U539" i="1"/>
  <c r="U112" i="1"/>
  <c r="U451" i="1"/>
  <c r="Z637" i="1"/>
  <c r="V637" i="1"/>
  <c r="Y637" i="1"/>
  <c r="S637" i="1"/>
  <c r="Z442" i="1"/>
  <c r="Y442" i="1"/>
  <c r="V442" i="1"/>
  <c r="S442" i="1"/>
  <c r="U345" i="1"/>
  <c r="U557" i="1"/>
  <c r="Z583" i="1"/>
  <c r="Y583" i="1"/>
  <c r="V583" i="1"/>
  <c r="S583" i="1"/>
  <c r="U536" i="1"/>
  <c r="Z447" i="1"/>
  <c r="Y447" i="1"/>
  <c r="V447" i="1"/>
  <c r="S447" i="1"/>
  <c r="U905" i="1"/>
  <c r="U944" i="1"/>
  <c r="U138" i="1"/>
  <c r="U811" i="1"/>
  <c r="U359" i="1"/>
  <c r="Y19" i="1"/>
  <c r="Z19" i="1"/>
  <c r="V19" i="1"/>
  <c r="S19" i="1"/>
  <c r="Z832" i="1"/>
  <c r="Y832" i="1"/>
  <c r="V832" i="1"/>
  <c r="S832" i="1"/>
  <c r="U907" i="1"/>
  <c r="Y868" i="1"/>
  <c r="Z868" i="1"/>
  <c r="V868" i="1"/>
  <c r="S868" i="1"/>
  <c r="U882" i="1"/>
  <c r="U227" i="1"/>
  <c r="Z821" i="1"/>
  <c r="Y821" i="1"/>
  <c r="V821" i="1"/>
  <c r="S821" i="1"/>
  <c r="Z772" i="1"/>
  <c r="Y772" i="1"/>
  <c r="V772" i="1"/>
  <c r="S772" i="1"/>
  <c r="U802" i="1"/>
  <c r="Z214" i="1"/>
  <c r="Y214" i="1"/>
  <c r="V214" i="1"/>
  <c r="S214" i="1"/>
  <c r="U260" i="1"/>
  <c r="U932" i="1"/>
  <c r="Z428" i="1"/>
  <c r="Y428" i="1"/>
  <c r="V428" i="1"/>
  <c r="S428" i="1"/>
  <c r="Z529" i="1"/>
  <c r="Y529" i="1"/>
  <c r="V529" i="1"/>
  <c r="S529" i="1"/>
  <c r="Z517" i="1"/>
  <c r="Y517" i="1"/>
  <c r="V517" i="1"/>
  <c r="S517" i="1"/>
  <c r="U413" i="1"/>
  <c r="U884" i="1"/>
  <c r="U628" i="1"/>
  <c r="Z436" i="1"/>
  <c r="Y436" i="1"/>
  <c r="V436" i="1"/>
  <c r="S436" i="1"/>
  <c r="Z618" i="1"/>
  <c r="Y618" i="1"/>
  <c r="V618" i="1"/>
  <c r="S618" i="1"/>
  <c r="T332" i="1"/>
  <c r="U332" i="1"/>
  <c r="Z601" i="1"/>
  <c r="Y601" i="1"/>
  <c r="V601" i="1"/>
  <c r="S601" i="1"/>
  <c r="Z315" i="1"/>
  <c r="Y315" i="1"/>
  <c r="V315" i="1"/>
  <c r="S315" i="1"/>
  <c r="U187" i="1"/>
  <c r="Z496" i="1"/>
  <c r="Y496" i="1"/>
  <c r="V496" i="1"/>
  <c r="S496" i="1"/>
  <c r="U479" i="1"/>
  <c r="Z614" i="1"/>
  <c r="Y614" i="1"/>
  <c r="V614" i="1"/>
  <c r="S614" i="1"/>
  <c r="U235" i="1"/>
  <c r="Z389" i="1"/>
  <c r="Y389" i="1"/>
  <c r="V389" i="1"/>
  <c r="S389" i="1"/>
  <c r="Z225" i="1"/>
  <c r="Y225" i="1"/>
  <c r="V225" i="1"/>
  <c r="S225" i="1"/>
  <c r="Z879" i="1"/>
  <c r="Y879" i="1"/>
  <c r="V879" i="1"/>
  <c r="S879" i="1"/>
  <c r="Z90" i="1"/>
  <c r="Y90" i="1"/>
  <c r="V90" i="1"/>
  <c r="S90" i="1"/>
  <c r="U763" i="1"/>
  <c r="Z824" i="1"/>
  <c r="Y824" i="1"/>
  <c r="V824" i="1"/>
  <c r="S824" i="1"/>
  <c r="U941" i="1"/>
  <c r="U899" i="1"/>
  <c r="U778" i="1"/>
  <c r="Z842" i="1"/>
  <c r="Y842" i="1"/>
  <c r="V842" i="1"/>
  <c r="S842" i="1"/>
  <c r="U164" i="1"/>
  <c r="U732" i="1"/>
  <c r="Z870" i="1"/>
  <c r="Y870" i="1"/>
  <c r="V870" i="1"/>
  <c r="S870" i="1"/>
  <c r="U868" i="1"/>
  <c r="U34" i="1"/>
  <c r="U346" i="1"/>
  <c r="Z607" i="1"/>
  <c r="Y607" i="1"/>
  <c r="V607" i="1"/>
  <c r="S607" i="1"/>
  <c r="U437" i="1"/>
  <c r="U940" i="1"/>
  <c r="U801" i="1"/>
  <c r="U468" i="1"/>
  <c r="U642" i="1"/>
  <c r="Z371" i="1"/>
  <c r="Y371" i="1"/>
  <c r="V371" i="1"/>
  <c r="S371" i="1"/>
  <c r="U593" i="1"/>
  <c r="U446" i="1"/>
  <c r="U147" i="1"/>
  <c r="U401" i="1"/>
  <c r="U408" i="1"/>
  <c r="U889" i="1"/>
  <c r="Z245" i="1"/>
  <c r="Y245" i="1"/>
  <c r="V245" i="1"/>
  <c r="S245" i="1"/>
  <c r="Z827" i="1"/>
  <c r="Y827" i="1"/>
  <c r="V827" i="1"/>
  <c r="S827" i="1"/>
  <c r="U564" i="1"/>
  <c r="Z117" i="1"/>
  <c r="Y117" i="1"/>
  <c r="V117" i="1"/>
  <c r="S117" i="1"/>
  <c r="U179" i="1"/>
  <c r="U461" i="1"/>
  <c r="U657" i="1"/>
  <c r="Z193" i="1"/>
  <c r="Y193" i="1"/>
  <c r="V193" i="1"/>
  <c r="S193" i="1"/>
  <c r="Z631" i="1"/>
  <c r="Y631" i="1"/>
  <c r="V631" i="1"/>
  <c r="S631" i="1"/>
  <c r="Z114" i="1"/>
  <c r="Y114" i="1"/>
  <c r="V114" i="1"/>
  <c r="S114" i="1"/>
  <c r="U247" i="1"/>
  <c r="U337" i="1"/>
  <c r="Z22" i="1"/>
  <c r="Y22" i="1"/>
  <c r="V22" i="1"/>
  <c r="S22" i="1"/>
  <c r="U605" i="1"/>
  <c r="U350" i="1"/>
  <c r="Z594" i="1"/>
  <c r="Y594" i="1"/>
  <c r="V594" i="1"/>
  <c r="S594" i="1"/>
  <c r="U445" i="1"/>
  <c r="U650" i="1"/>
  <c r="U242" i="1"/>
  <c r="U782" i="1"/>
  <c r="U52" i="1"/>
  <c r="U830" i="1"/>
  <c r="T830" i="1"/>
  <c r="U343" i="1"/>
  <c r="U588" i="1"/>
  <c r="U81" i="1"/>
  <c r="U546" i="1"/>
  <c r="T546" i="1"/>
  <c r="U108" i="1"/>
  <c r="T108" i="1"/>
  <c r="Z849" i="1"/>
  <c r="Y849" i="1"/>
  <c r="V849" i="1"/>
  <c r="S849" i="1"/>
  <c r="U205" i="1"/>
  <c r="Z968" i="1"/>
  <c r="Y968" i="1"/>
  <c r="V968" i="1"/>
  <c r="S968" i="1"/>
  <c r="Z506" i="1"/>
  <c r="Y506" i="1"/>
  <c r="V506" i="1"/>
  <c r="S506" i="1"/>
  <c r="U816" i="1"/>
  <c r="Z512" i="1"/>
  <c r="Y512" i="1"/>
  <c r="V512" i="1"/>
  <c r="S512" i="1"/>
  <c r="Z297" i="1"/>
  <c r="Y297" i="1"/>
  <c r="V297" i="1"/>
  <c r="S297" i="1"/>
  <c r="Z552" i="1"/>
  <c r="Y552" i="1"/>
  <c r="V552" i="1"/>
  <c r="S552" i="1"/>
  <c r="Z620" i="1"/>
  <c r="Y620" i="1"/>
  <c r="V620" i="1"/>
  <c r="S620" i="1"/>
  <c r="U585" i="1"/>
  <c r="Z472" i="1"/>
  <c r="Y472" i="1"/>
  <c r="V472" i="1"/>
  <c r="S472" i="1"/>
  <c r="Z249" i="1"/>
  <c r="Y249" i="1"/>
  <c r="V249" i="1"/>
  <c r="S249" i="1"/>
  <c r="U113" i="1"/>
  <c r="Z300" i="1"/>
  <c r="Y300" i="1"/>
  <c r="V300" i="1"/>
  <c r="S300" i="1"/>
  <c r="U65" i="1"/>
  <c r="Z500" i="1"/>
  <c r="Y500" i="1"/>
  <c r="V500" i="1"/>
  <c r="S500" i="1"/>
  <c r="Z72" i="1"/>
  <c r="Y72" i="1"/>
  <c r="V72" i="1"/>
  <c r="S72" i="1"/>
  <c r="U160" i="1"/>
  <c r="U523" i="1"/>
  <c r="U11" i="1"/>
  <c r="U435" i="1"/>
  <c r="Z565" i="1"/>
  <c r="Y565" i="1"/>
  <c r="V565" i="1"/>
  <c r="S565" i="1"/>
  <c r="U418" i="1"/>
  <c r="U306" i="1"/>
  <c r="U470" i="1"/>
  <c r="Z567" i="1"/>
  <c r="Y567" i="1"/>
  <c r="V567" i="1"/>
  <c r="S567" i="1"/>
  <c r="U473" i="1"/>
  <c r="Z431" i="1"/>
  <c r="Y431" i="1"/>
  <c r="V431" i="1"/>
  <c r="S431" i="1"/>
  <c r="U873" i="1"/>
  <c r="T873" i="1"/>
  <c r="U848" i="1"/>
  <c r="U360" i="1"/>
  <c r="U36" i="1"/>
  <c r="U724" i="1"/>
  <c r="U240" i="1"/>
  <c r="U910" i="1"/>
  <c r="Z180" i="1"/>
  <c r="Y180" i="1"/>
  <c r="V180" i="1"/>
  <c r="S180" i="1"/>
  <c r="U786" i="1"/>
  <c r="U104" i="1"/>
  <c r="U56" i="1"/>
  <c r="T56" i="1"/>
  <c r="U736" i="1"/>
  <c r="T736" i="1"/>
  <c r="U244" i="1"/>
  <c r="Z798" i="1"/>
  <c r="Y798" i="1"/>
  <c r="V798" i="1"/>
  <c r="S798" i="1"/>
  <c r="U560" i="1"/>
  <c r="U196" i="1"/>
  <c r="U28" i="1"/>
  <c r="U74" i="1"/>
  <c r="Z58" i="1"/>
  <c r="Y58" i="1"/>
  <c r="V58" i="1"/>
  <c r="S58" i="1"/>
  <c r="Y261" i="1"/>
  <c r="Z261" i="1"/>
  <c r="V261" i="1"/>
  <c r="S261" i="1"/>
  <c r="U728" i="1"/>
  <c r="U223" i="1"/>
  <c r="U746" i="1"/>
  <c r="U254" i="1"/>
  <c r="U729" i="1"/>
  <c r="U627" i="1"/>
  <c r="U718" i="1"/>
  <c r="Z530" i="1"/>
  <c r="Y530" i="1"/>
  <c r="V530" i="1"/>
  <c r="S530" i="1"/>
  <c r="Z86" i="1"/>
  <c r="Y86" i="1"/>
  <c r="V86" i="1"/>
  <c r="S86" i="1"/>
  <c r="Z521" i="1"/>
  <c r="Y521" i="1"/>
  <c r="V521" i="1"/>
  <c r="S521" i="1"/>
  <c r="U584" i="1"/>
  <c r="U84" i="1"/>
  <c r="U720" i="1"/>
  <c r="Z400" i="1"/>
  <c r="Y400" i="1"/>
  <c r="V400" i="1"/>
  <c r="S400" i="1"/>
  <c r="U518" i="1"/>
  <c r="U77" i="1"/>
  <c r="Z944" i="1"/>
  <c r="Y944" i="1"/>
  <c r="V944" i="1"/>
  <c r="S944" i="1"/>
  <c r="U162" i="1"/>
  <c r="Z826" i="1"/>
  <c r="Y826" i="1"/>
  <c r="V826" i="1"/>
  <c r="S826" i="1"/>
  <c r="U175" i="1"/>
  <c r="U35" i="1"/>
  <c r="Z275" i="1"/>
  <c r="Y275" i="1"/>
  <c r="V275" i="1"/>
  <c r="S275" i="1"/>
  <c r="U754" i="1"/>
  <c r="U206" i="1"/>
  <c r="Z875" i="1"/>
  <c r="Y875" i="1"/>
  <c r="V875" i="1"/>
  <c r="S875" i="1"/>
  <c r="Z828" i="1"/>
  <c r="Y828" i="1"/>
  <c r="V828" i="1"/>
  <c r="S828" i="1"/>
  <c r="U898" i="1"/>
  <c r="T898" i="1"/>
  <c r="U203" i="1"/>
  <c r="T203" i="1"/>
  <c r="U528" i="1"/>
  <c r="U449" i="1"/>
  <c r="U896" i="1"/>
  <c r="U935" i="1"/>
  <c r="T935" i="1"/>
  <c r="U106" i="1"/>
  <c r="Z933" i="1"/>
  <c r="Y933" i="1"/>
  <c r="V933" i="1"/>
  <c r="S933" i="1"/>
  <c r="Z111" i="1"/>
  <c r="Y111" i="1"/>
  <c r="V111" i="1"/>
  <c r="S111" i="1"/>
  <c r="U228" i="1"/>
  <c r="Z888" i="1"/>
  <c r="Y888" i="1"/>
  <c r="V888" i="1"/>
  <c r="S888" i="1"/>
  <c r="U152" i="1"/>
  <c r="U310" i="1"/>
  <c r="U785" i="1"/>
  <c r="T785" i="1"/>
  <c r="Z659" i="1"/>
  <c r="Y659" i="1"/>
  <c r="V659" i="1"/>
  <c r="S659" i="1"/>
  <c r="Z364" i="1"/>
  <c r="Y364" i="1"/>
  <c r="V364" i="1"/>
  <c r="S364" i="1"/>
  <c r="U562" i="1"/>
  <c r="Z181" i="1"/>
  <c r="Y181" i="1"/>
  <c r="V181" i="1"/>
  <c r="S181" i="1"/>
  <c r="U545" i="1"/>
  <c r="T545" i="1"/>
  <c r="Z581" i="1"/>
  <c r="Y581" i="1"/>
  <c r="V581" i="1"/>
  <c r="S581" i="1"/>
  <c r="Z421" i="1"/>
  <c r="Y421" i="1"/>
  <c r="V421" i="1"/>
  <c r="S421" i="1"/>
  <c r="U900" i="1"/>
  <c r="U644" i="1"/>
  <c r="U444" i="1"/>
  <c r="Z626" i="1"/>
  <c r="Y626" i="1"/>
  <c r="V626" i="1"/>
  <c r="S626" i="1"/>
  <c r="U347" i="1"/>
  <c r="Z609" i="1"/>
  <c r="V609" i="1"/>
  <c r="Y609" i="1"/>
  <c r="S609" i="1"/>
  <c r="Z323" i="1"/>
  <c r="Y323" i="1"/>
  <c r="V323" i="1"/>
  <c r="S323" i="1"/>
  <c r="Z484" i="1"/>
  <c r="V484" i="1"/>
  <c r="Y484" i="1"/>
  <c r="S484" i="1"/>
  <c r="U41" i="1"/>
  <c r="U42" i="1"/>
  <c r="U507" i="1"/>
  <c r="U877" i="1"/>
  <c r="Z419" i="1"/>
  <c r="Y419" i="1"/>
  <c r="V419" i="1"/>
  <c r="S419" i="1"/>
  <c r="U414" i="1"/>
  <c r="Z402" i="1"/>
  <c r="Y402" i="1"/>
  <c r="V402" i="1"/>
  <c r="S402" i="1"/>
  <c r="U282" i="1"/>
  <c r="Z327" i="1"/>
  <c r="Y327" i="1"/>
  <c r="V327" i="1"/>
  <c r="S327" i="1"/>
  <c r="Z551" i="1"/>
  <c r="Y551" i="1"/>
  <c r="V551" i="1"/>
  <c r="S551" i="1"/>
  <c r="Z409" i="1"/>
  <c r="Y409" i="1"/>
  <c r="V409" i="1"/>
  <c r="S409" i="1"/>
  <c r="Y415" i="1"/>
  <c r="Z415" i="1"/>
  <c r="V415" i="1"/>
  <c r="S415" i="1"/>
  <c r="U841" i="1"/>
  <c r="U880" i="1"/>
  <c r="T880" i="1"/>
  <c r="Z721" i="1"/>
  <c r="Y721" i="1"/>
  <c r="V721" i="1"/>
  <c r="S721" i="1"/>
  <c r="U99" i="1"/>
  <c r="U780" i="1"/>
  <c r="U296" i="1"/>
  <c r="T296" i="1"/>
  <c r="U966" i="1"/>
  <c r="Z730" i="1"/>
  <c r="Y730" i="1"/>
  <c r="V730" i="1"/>
  <c r="S730" i="1"/>
  <c r="Z312" i="1"/>
  <c r="Y312" i="1"/>
  <c r="V312" i="1"/>
  <c r="S312" i="1"/>
  <c r="Z190" i="1"/>
  <c r="Y190" i="1"/>
  <c r="V190" i="1"/>
  <c r="S190" i="1"/>
  <c r="U867" i="1"/>
  <c r="U842" i="1"/>
  <c r="U38" i="1"/>
  <c r="U72" i="1"/>
  <c r="U142" i="1"/>
  <c r="U133" i="1"/>
  <c r="U239" i="1"/>
  <c r="U808" i="1"/>
  <c r="Z493" i="1"/>
  <c r="Y493" i="1"/>
  <c r="V493" i="1"/>
  <c r="S493" i="1"/>
  <c r="U426" i="1"/>
  <c r="Z295" i="1"/>
  <c r="Y295" i="1"/>
  <c r="V295" i="1"/>
  <c r="S295" i="1"/>
  <c r="U349" i="1"/>
  <c r="U823" i="1"/>
  <c r="T823" i="1"/>
  <c r="U580" i="1"/>
  <c r="Z404" i="1"/>
  <c r="Y404" i="1"/>
  <c r="V404" i="1"/>
  <c r="S404" i="1"/>
  <c r="Z586" i="1"/>
  <c r="Y586" i="1"/>
  <c r="V586" i="1"/>
  <c r="S586" i="1"/>
  <c r="Z244" i="1"/>
  <c r="Y244" i="1"/>
  <c r="V244" i="1"/>
  <c r="S244" i="1"/>
  <c r="Z569" i="1"/>
  <c r="V569" i="1"/>
  <c r="Y569" i="1"/>
  <c r="S569" i="1"/>
  <c r="Z525" i="1"/>
  <c r="V525" i="1"/>
  <c r="Y525" i="1"/>
  <c r="S525" i="1"/>
  <c r="U155" i="1"/>
  <c r="T155" i="1"/>
  <c r="Z401" i="1"/>
  <c r="Y401" i="1"/>
  <c r="V401" i="1"/>
  <c r="S401" i="1"/>
  <c r="U448" i="1"/>
  <c r="U574" i="1"/>
  <c r="U172" i="1"/>
  <c r="Z196" i="1"/>
  <c r="Y196" i="1"/>
  <c r="V196" i="1"/>
  <c r="S196" i="1"/>
  <c r="U178" i="1"/>
  <c r="Z839" i="1"/>
  <c r="Y839" i="1"/>
  <c r="V839" i="1"/>
  <c r="S839" i="1"/>
  <c r="Z765" i="1"/>
  <c r="Y765" i="1"/>
  <c r="V765" i="1"/>
  <c r="S765" i="1"/>
  <c r="U59" i="1"/>
  <c r="Z723" i="1"/>
  <c r="Y723" i="1"/>
  <c r="V723" i="1"/>
  <c r="S723" i="1"/>
  <c r="Z722" i="1"/>
  <c r="Y722" i="1"/>
  <c r="V722" i="1"/>
  <c r="S722" i="1"/>
  <c r="Z283" i="1"/>
  <c r="Y283" i="1"/>
  <c r="V283" i="1"/>
  <c r="S283" i="1"/>
  <c r="U190" i="1"/>
  <c r="Z859" i="1"/>
  <c r="Y859" i="1"/>
  <c r="V859" i="1"/>
  <c r="S859" i="1"/>
  <c r="U268" i="1"/>
  <c r="U806" i="1"/>
  <c r="U953" i="1"/>
  <c r="T953" i="1"/>
  <c r="U376" i="1"/>
  <c r="Z140" i="1"/>
  <c r="Y140" i="1"/>
  <c r="V140" i="1"/>
  <c r="S140" i="1"/>
  <c r="U723" i="1"/>
  <c r="U293" i="1"/>
  <c r="U324" i="1"/>
  <c r="Z454" i="1"/>
  <c r="V454" i="1"/>
  <c r="Y454" i="1"/>
  <c r="S454" i="1"/>
  <c r="U745" i="1"/>
  <c r="Z610" i="1"/>
  <c r="Y610" i="1"/>
  <c r="V610" i="1"/>
  <c r="S610" i="1"/>
  <c r="U608" i="1"/>
  <c r="U454" i="1"/>
  <c r="U405" i="1"/>
  <c r="U876" i="1"/>
  <c r="T876" i="1"/>
  <c r="Z628" i="1"/>
  <c r="Y628" i="1"/>
  <c r="V628" i="1"/>
  <c r="S628" i="1"/>
  <c r="U428" i="1"/>
  <c r="T428" i="1"/>
  <c r="U610" i="1"/>
  <c r="T610" i="1"/>
  <c r="Z324" i="1"/>
  <c r="Y324" i="1"/>
  <c r="V324" i="1"/>
  <c r="S324" i="1"/>
  <c r="U561" i="1"/>
  <c r="T561" i="1"/>
  <c r="Z632" i="1"/>
  <c r="Y632" i="1"/>
  <c r="V632" i="1"/>
  <c r="S632" i="1"/>
  <c r="U100" i="1"/>
  <c r="U298" i="1"/>
  <c r="U616" i="1"/>
  <c r="Z896" i="1"/>
  <c r="Y896" i="1"/>
  <c r="V896" i="1"/>
  <c r="S896" i="1"/>
  <c r="U64" i="1"/>
  <c r="Y499" i="1"/>
  <c r="Z499" i="1"/>
  <c r="V499" i="1"/>
  <c r="S499" i="1"/>
  <c r="Z23" i="1"/>
  <c r="Y23" i="1"/>
  <c r="V23" i="1"/>
  <c r="S23" i="1"/>
  <c r="AA771" i="1" l="1"/>
  <c r="AA623" i="1"/>
  <c r="AA109" i="1"/>
  <c r="AA731" i="1"/>
  <c r="AA233" i="1"/>
  <c r="AA71" i="1"/>
  <c r="AA164" i="1"/>
  <c r="AA107" i="1"/>
  <c r="AA865" i="1"/>
  <c r="AA592" i="1"/>
  <c r="AA40" i="1"/>
  <c r="AA98" i="1"/>
  <c r="AA838" i="1"/>
  <c r="AA808" i="1"/>
  <c r="AA1007" i="1"/>
  <c r="AA202" i="1"/>
  <c r="AA150" i="1"/>
  <c r="AA991" i="1"/>
  <c r="AA1005" i="1"/>
  <c r="W986" i="1"/>
  <c r="AA685" i="1"/>
  <c r="AA746" i="1"/>
  <c r="AA622" i="1"/>
  <c r="AA943" i="1"/>
  <c r="AA60" i="1"/>
  <c r="AA696" i="1"/>
  <c r="AA649" i="1"/>
  <c r="AA999" i="1"/>
  <c r="W1003" i="1"/>
  <c r="W985" i="1"/>
  <c r="AA993" i="1"/>
  <c r="AA987" i="1"/>
  <c r="W998" i="1"/>
  <c r="W982" i="1"/>
  <c r="AA992" i="1"/>
  <c r="W983" i="1"/>
  <c r="W987" i="1"/>
  <c r="AA1006" i="1"/>
  <c r="AA995" i="1"/>
  <c r="AA1000" i="1"/>
  <c r="AA1012" i="1"/>
  <c r="AA1001" i="1"/>
  <c r="AA989" i="1"/>
  <c r="AA1008" i="1"/>
  <c r="AA1011" i="1"/>
  <c r="AA1004" i="1"/>
  <c r="AA994" i="1"/>
  <c r="AA742" i="1"/>
  <c r="AA1002" i="1"/>
  <c r="AA988" i="1"/>
  <c r="AA1010" i="1"/>
  <c r="AA996" i="1"/>
  <c r="AA990" i="1"/>
  <c r="AA683" i="1"/>
  <c r="AA1014" i="1"/>
  <c r="AA1009" i="1"/>
  <c r="AA997" i="1"/>
  <c r="AA998" i="1"/>
  <c r="W997" i="1"/>
  <c r="AA126" i="1"/>
  <c r="AA84" i="1"/>
  <c r="W994" i="1"/>
  <c r="AA713" i="1"/>
  <c r="W981" i="1"/>
  <c r="W992" i="1"/>
  <c r="W999" i="1"/>
  <c r="W1004" i="1"/>
  <c r="W1005" i="1"/>
  <c r="W1001" i="1"/>
  <c r="W995" i="1"/>
  <c r="W1012" i="1"/>
  <c r="W1000" i="1"/>
  <c r="W989" i="1"/>
  <c r="W1006" i="1"/>
  <c r="W1008" i="1"/>
  <c r="W1013" i="1"/>
  <c r="W1011" i="1"/>
  <c r="W991" i="1"/>
  <c r="W993" i="1"/>
  <c r="W1014" i="1"/>
  <c r="W980" i="1"/>
  <c r="W984" i="1"/>
  <c r="W1002" i="1"/>
  <c r="W988" i="1"/>
  <c r="W1007" i="1"/>
  <c r="W1010" i="1"/>
  <c r="W996" i="1"/>
  <c r="W990" i="1"/>
  <c r="W1009" i="1"/>
  <c r="AA748" i="1"/>
  <c r="AA154" i="1"/>
  <c r="AA703" i="1"/>
  <c r="AA718" i="1"/>
  <c r="AA234" i="1"/>
  <c r="AA679" i="1"/>
  <c r="AA664" i="1"/>
  <c r="AA698" i="1"/>
  <c r="AA812" i="1"/>
  <c r="AA850" i="1"/>
  <c r="AA93" i="1"/>
  <c r="AA192" i="1"/>
  <c r="AA732" i="1"/>
  <c r="AA477" i="1"/>
  <c r="AA810" i="1"/>
  <c r="AA328" i="1"/>
  <c r="AA191" i="1"/>
  <c r="AA133" i="1"/>
  <c r="AA848" i="1"/>
  <c r="AA851" i="1"/>
  <c r="AA424" i="1"/>
  <c r="AA976" i="1"/>
  <c r="AA830" i="1"/>
  <c r="AA127" i="1"/>
  <c r="AA867" i="1"/>
  <c r="AA803" i="1"/>
  <c r="AA847" i="1"/>
  <c r="AA207" i="1"/>
  <c r="AA56" i="1"/>
  <c r="AA282" i="1"/>
  <c r="AA925" i="1"/>
  <c r="AA24" i="1"/>
  <c r="AA136" i="1"/>
  <c r="AA122" i="1"/>
  <c r="AA408" i="1"/>
  <c r="AA536" i="1"/>
  <c r="AA738" i="1"/>
  <c r="AA367" i="1"/>
  <c r="AA885" i="1"/>
  <c r="AA783" i="1"/>
  <c r="AA473" i="1"/>
  <c r="AA834" i="1"/>
  <c r="AA337" i="1"/>
  <c r="AA717" i="1"/>
  <c r="AA162" i="1"/>
  <c r="AA13" i="1"/>
  <c r="AA706" i="1"/>
  <c r="AA709" i="1"/>
  <c r="AA694" i="1"/>
  <c r="W711" i="1"/>
  <c r="AA692" i="1"/>
  <c r="AA10" i="1"/>
  <c r="AA142" i="1"/>
  <c r="AA17" i="1"/>
  <c r="AA235" i="1"/>
  <c r="AA9" i="1"/>
  <c r="AA844" i="1"/>
  <c r="AA204" i="1"/>
  <c r="AA138" i="1"/>
  <c r="AA231" i="1"/>
  <c r="AA358" i="1"/>
  <c r="AA187" i="1"/>
  <c r="AA339" i="1"/>
  <c r="AA864" i="1"/>
  <c r="AA452" i="1"/>
  <c r="AA782" i="1"/>
  <c r="AA889" i="1"/>
  <c r="AA843" i="1"/>
  <c r="AA953" i="1"/>
  <c r="AA714" i="1"/>
  <c r="AA693" i="1"/>
  <c r="W705" i="1"/>
  <c r="AA701" i="1"/>
  <c r="W680" i="1"/>
  <c r="AA708" i="1"/>
  <c r="W691" i="1"/>
  <c r="W701" i="1"/>
  <c r="AA715" i="1"/>
  <c r="W703" i="1"/>
  <c r="AA680" i="1"/>
  <c r="W684" i="1"/>
  <c r="W708" i="1"/>
  <c r="W683" i="1"/>
  <c r="AA688" i="1"/>
  <c r="W709" i="1"/>
  <c r="W713" i="1"/>
  <c r="AA710" i="1"/>
  <c r="AA697" i="1"/>
  <c r="AA707" i="1"/>
  <c r="AA712" i="1"/>
  <c r="AA673" i="1"/>
  <c r="AA700" i="1"/>
  <c r="AA687" i="1"/>
  <c r="AA682" i="1"/>
  <c r="W685" i="1"/>
  <c r="AA699" i="1"/>
  <c r="AA686" i="1"/>
  <c r="W700" i="1"/>
  <c r="W702" i="1"/>
  <c r="W697" i="1"/>
  <c r="W712" i="1"/>
  <c r="W687" i="1"/>
  <c r="W690" i="1"/>
  <c r="W707" i="1"/>
  <c r="AA702" i="1"/>
  <c r="AA690" i="1"/>
  <c r="W714" i="1"/>
  <c r="W686" i="1"/>
  <c r="W692" i="1"/>
  <c r="W689" i="1"/>
  <c r="W715" i="1"/>
  <c r="AA681" i="1"/>
  <c r="W694" i="1"/>
  <c r="W706" i="1"/>
  <c r="AA711" i="1"/>
  <c r="AA684" i="1"/>
  <c r="AA689" i="1"/>
  <c r="AA691" i="1"/>
  <c r="W682" i="1"/>
  <c r="AA704" i="1"/>
  <c r="W681" i="1"/>
  <c r="AA695" i="1"/>
  <c r="W698" i="1"/>
  <c r="W696" i="1"/>
  <c r="AA705" i="1"/>
  <c r="W688" i="1"/>
  <c r="W679" i="1"/>
  <c r="W704" i="1"/>
  <c r="W693" i="1"/>
  <c r="W710" i="1"/>
  <c r="W695" i="1"/>
  <c r="W699" i="1"/>
  <c r="AA83" i="1"/>
  <c r="AA663" i="1"/>
  <c r="AA676" i="1"/>
  <c r="AA937" i="1"/>
  <c r="AA230" i="1"/>
  <c r="AA654" i="1"/>
  <c r="AA945" i="1"/>
  <c r="AA880" i="1"/>
  <c r="AA935" i="1"/>
  <c r="AA908" i="1"/>
  <c r="AA50" i="1"/>
  <c r="AA929" i="1"/>
  <c r="AA948" i="1"/>
  <c r="AA936" i="1"/>
  <c r="AA95" i="1"/>
  <c r="AA289" i="1"/>
  <c r="AA917" i="1"/>
  <c r="AA779" i="1"/>
  <c r="AA81" i="1"/>
  <c r="AA200" i="1"/>
  <c r="AA146" i="1"/>
  <c r="AA372" i="1"/>
  <c r="AA219" i="1"/>
  <c r="AA928" i="1"/>
  <c r="AA912" i="1"/>
  <c r="AA965" i="1"/>
  <c r="AA949" i="1"/>
  <c r="AA739" i="1"/>
  <c r="AA745" i="1"/>
  <c r="AA101" i="1"/>
  <c r="AA753" i="1"/>
  <c r="AA973" i="1"/>
  <c r="AA68" i="1"/>
  <c r="AA158" i="1"/>
  <c r="AA378" i="1"/>
  <c r="AA91" i="1"/>
  <c r="AA375" i="1"/>
  <c r="AA874" i="1"/>
  <c r="AA947" i="1"/>
  <c r="AA78" i="1"/>
  <c r="AA263" i="1"/>
  <c r="AA217" i="1"/>
  <c r="AA939" i="1"/>
  <c r="AA918" i="1"/>
  <c r="AA69" i="1"/>
  <c r="AA846" i="1"/>
  <c r="AA259" i="1"/>
  <c r="AA151" i="1"/>
  <c r="AA216" i="1"/>
  <c r="AA966" i="1"/>
  <c r="AA240" i="1"/>
  <c r="AA285" i="1"/>
  <c r="AA979" i="1"/>
  <c r="AA921" i="1"/>
  <c r="AA113" i="1"/>
  <c r="AA774" i="1"/>
  <c r="AA942" i="1"/>
  <c r="AA120" i="1"/>
  <c r="AA215" i="1"/>
  <c r="AA857" i="1"/>
  <c r="AA119" i="1"/>
  <c r="AA910" i="1"/>
  <c r="AA950" i="1"/>
  <c r="AA940" i="1"/>
  <c r="AA82" i="1"/>
  <c r="AA727" i="1"/>
  <c r="AA666" i="1"/>
  <c r="AA345" i="1"/>
  <c r="AA670" i="1"/>
  <c r="AA719" i="1"/>
  <c r="AA14" i="1"/>
  <c r="AA674" i="1"/>
  <c r="AA87" i="1"/>
  <c r="AA671" i="1"/>
  <c r="AA675" i="1"/>
  <c r="AA667" i="1"/>
  <c r="AA665" i="1"/>
  <c r="T671" i="1"/>
  <c r="W671" i="1" s="1"/>
  <c r="T670" i="1"/>
  <c r="W670" i="1" s="1"/>
  <c r="T663" i="1"/>
  <c r="W663" i="1" s="1"/>
  <c r="T669" i="1"/>
  <c r="W669" i="1" s="1"/>
  <c r="T664" i="1"/>
  <c r="W664" i="1" s="1"/>
  <c r="AA672" i="1"/>
  <c r="AA662" i="1"/>
  <c r="T676" i="1"/>
  <c r="W676" i="1" s="1"/>
  <c r="AA669" i="1"/>
  <c r="AA678" i="1"/>
  <c r="T661" i="1"/>
  <c r="W661" i="1" s="1"/>
  <c r="T675" i="1"/>
  <c r="W675" i="1" s="1"/>
  <c r="T666" i="1"/>
  <c r="W666" i="1" s="1"/>
  <c r="T677" i="1"/>
  <c r="W677" i="1" s="1"/>
  <c r="T662" i="1"/>
  <c r="W662" i="1" s="1"/>
  <c r="T673" i="1"/>
  <c r="W673" i="1" s="1"/>
  <c r="T668" i="1"/>
  <c r="W668" i="1" s="1"/>
  <c r="AA661" i="1"/>
  <c r="AA677" i="1"/>
  <c r="T672" i="1"/>
  <c r="W672" i="1" s="1"/>
  <c r="T665" i="1"/>
  <c r="W665" i="1" s="1"/>
  <c r="T667" i="1"/>
  <c r="W667" i="1" s="1"/>
  <c r="W674" i="1"/>
  <c r="AA668" i="1"/>
  <c r="W678" i="1"/>
  <c r="AA124" i="1"/>
  <c r="AA348" i="1"/>
  <c r="AA112" i="1"/>
  <c r="AA159" i="1"/>
  <c r="AA911" i="1"/>
  <c r="AA147" i="1"/>
  <c r="AA212" i="1"/>
  <c r="AA346" i="1"/>
  <c r="AA296" i="1"/>
  <c r="AA636" i="1"/>
  <c r="AA403" i="1"/>
  <c r="AA143" i="1"/>
  <c r="AA183" i="1"/>
  <c r="AA67" i="1"/>
  <c r="AA160" i="1"/>
  <c r="AA769" i="1"/>
  <c r="AA369" i="1"/>
  <c r="AA476" i="1"/>
  <c r="AA177" i="1"/>
  <c r="AA256" i="1"/>
  <c r="AA197" i="1"/>
  <c r="AA184" i="1"/>
  <c r="AA816" i="1"/>
  <c r="AA393" i="1"/>
  <c r="AA167" i="1"/>
  <c r="AA501" i="1"/>
  <c r="AA916" i="1"/>
  <c r="AA25" i="1"/>
  <c r="AA134" i="1"/>
  <c r="AA793" i="1"/>
  <c r="AA613" i="1"/>
  <c r="AA213" i="1"/>
  <c r="AA250" i="1"/>
  <c r="AA338" i="1"/>
  <c r="AA768" i="1"/>
  <c r="AA232" i="1"/>
  <c r="AA862" i="1"/>
  <c r="AA542" i="1"/>
  <c r="AA873" i="1"/>
  <c r="AA641" i="1"/>
  <c r="AA49" i="1"/>
  <c r="AA94" i="1"/>
  <c r="AA161" i="1"/>
  <c r="AA887" i="1"/>
  <c r="AA397" i="1"/>
  <c r="AA301" i="1"/>
  <c r="AA743" i="1"/>
  <c r="AA426" i="1"/>
  <c r="AA815" i="1"/>
  <c r="AA368" i="1"/>
  <c r="AA899" i="1"/>
  <c r="AA871" i="1"/>
  <c r="AA88" i="1"/>
  <c r="AA128" i="1"/>
  <c r="AA797" i="1"/>
  <c r="AA130" i="1"/>
  <c r="AA108" i="1"/>
  <c r="AA319" i="1"/>
  <c r="AA172" i="1"/>
  <c r="AA139" i="1"/>
  <c r="AA226" i="1"/>
  <c r="AA349" i="1"/>
  <c r="AA281" i="1"/>
  <c r="AA405" i="1"/>
  <c r="AA817" i="1"/>
  <c r="AA169" i="1"/>
  <c r="AA189" i="1"/>
  <c r="AA66" i="1"/>
  <c r="AA195" i="1"/>
  <c r="AA347" i="1"/>
  <c r="AA558" i="1"/>
  <c r="AA37" i="1"/>
  <c r="AA726" i="1"/>
  <c r="AA611" i="1"/>
  <c r="AA656" i="1"/>
  <c r="AA823" i="1"/>
  <c r="AA794" i="1"/>
  <c r="AA903" i="1"/>
  <c r="AA835" i="1"/>
  <c r="AA572" i="1"/>
  <c r="AA444" i="1"/>
  <c r="AA869" i="1"/>
  <c r="AA410" i="1"/>
  <c r="AA357" i="1"/>
  <c r="AA780" i="1"/>
  <c r="AA591" i="1"/>
  <c r="AA858" i="1"/>
  <c r="AA432" i="1"/>
  <c r="AA59" i="1"/>
  <c r="AA62" i="1"/>
  <c r="AA761" i="1"/>
  <c r="AA387" i="1"/>
  <c r="AA809" i="1"/>
  <c r="AA645" i="1"/>
  <c r="AA877" i="1"/>
  <c r="AA538" i="1"/>
  <c r="AA77" i="1"/>
  <c r="AA770" i="1"/>
  <c r="AA102" i="1"/>
  <c r="AA805" i="1"/>
  <c r="AA425" i="1"/>
  <c r="AA894" i="1"/>
  <c r="AA595" i="1"/>
  <c r="AA897" i="1"/>
  <c r="AA648" i="1"/>
  <c r="AA118" i="1"/>
  <c r="AA750" i="1"/>
  <c r="AA562" i="1"/>
  <c r="AA199" i="1"/>
  <c r="AA311" i="1"/>
  <c r="AA354" i="1"/>
  <c r="AA201" i="1"/>
  <c r="AA841" i="1"/>
  <c r="AA435" i="1"/>
  <c r="AA856" i="1"/>
  <c r="AA587" i="1"/>
  <c r="AA18" i="1"/>
  <c r="AA75" i="1"/>
  <c r="AA149" i="1"/>
  <c r="AA836" i="1"/>
  <c r="AA255" i="1"/>
  <c r="AA584" i="1"/>
  <c r="AA391" i="1"/>
  <c r="AA781" i="1"/>
  <c r="AA316" i="1"/>
  <c r="AA878" i="1"/>
  <c r="AA606" i="1"/>
  <c r="AA777" i="1"/>
  <c r="AA241" i="1"/>
  <c r="AA45" i="1"/>
  <c r="AA92" i="1"/>
  <c r="AA116" i="1"/>
  <c r="AA854" i="1"/>
  <c r="AA185" i="1"/>
  <c r="AA43" i="1"/>
  <c r="AA907" i="1"/>
  <c r="AA227" i="1"/>
  <c r="AA335" i="1"/>
  <c r="AA763" i="1"/>
  <c r="AA516" i="1"/>
  <c r="AA840" i="1"/>
  <c r="AA392" i="1"/>
  <c r="AA30" i="1"/>
  <c r="AA97" i="1"/>
  <c r="AA41" i="1"/>
  <c r="AA135" i="1"/>
  <c r="AA152" i="1"/>
  <c r="AA218" i="1"/>
  <c r="AA729" i="1"/>
  <c r="AA450" i="1"/>
  <c r="AA243" i="1"/>
  <c r="AA791" i="1"/>
  <c r="AA736" i="1"/>
  <c r="AA752" i="1"/>
  <c r="AA105" i="1"/>
  <c r="AA658" i="1"/>
  <c r="AA330" i="1"/>
  <c r="AA863" i="1"/>
  <c r="AA377" i="1"/>
  <c r="AA210" i="1"/>
  <c r="AA211" i="1"/>
  <c r="AA333" i="1"/>
  <c r="AA883" i="1"/>
  <c r="AA123" i="1"/>
  <c r="AA775" i="1"/>
  <c r="AA35" i="1"/>
  <c r="AA331" i="1"/>
  <c r="AA886" i="1"/>
  <c r="AA278" i="1"/>
  <c r="AA825" i="1"/>
  <c r="T717" i="1"/>
  <c r="W717" i="1" s="1"/>
  <c r="T380" i="1"/>
  <c r="W380" i="1" s="1"/>
  <c r="T849" i="1"/>
  <c r="W849" i="1" s="1"/>
  <c r="T977" i="1"/>
  <c r="W977" i="1" s="1"/>
  <c r="T153" i="1"/>
  <c r="W153" i="1" s="1"/>
  <c r="T526" i="1"/>
  <c r="W526" i="1" s="1"/>
  <c r="T456" i="1"/>
  <c r="W456" i="1" s="1"/>
  <c r="T759" i="1"/>
  <c r="W759" i="1" s="1"/>
  <c r="T60" i="1"/>
  <c r="W60" i="1" s="1"/>
  <c r="T317" i="1"/>
  <c r="W317" i="1" s="1"/>
  <c r="T224" i="1"/>
  <c r="W224" i="1" s="1"/>
  <c r="T316" i="1"/>
  <c r="W316" i="1" s="1"/>
  <c r="T914" i="1"/>
  <c r="W914" i="1" s="1"/>
  <c r="T881" i="1"/>
  <c r="W881" i="1" s="1"/>
  <c r="T934" i="1"/>
  <c r="W934" i="1" s="1"/>
  <c r="T863" i="1"/>
  <c r="W863" i="1" s="1"/>
  <c r="T775" i="1"/>
  <c r="W775" i="1" s="1"/>
  <c r="T248" i="1"/>
  <c r="W248" i="1" s="1"/>
  <c r="T925" i="1"/>
  <c r="W925" i="1" s="1"/>
  <c r="T721" i="1"/>
  <c r="W721" i="1" s="1"/>
  <c r="T761" i="1"/>
  <c r="W761" i="1" s="1"/>
  <c r="T903" i="1"/>
  <c r="W903" i="1" s="1"/>
  <c r="T968" i="1"/>
  <c r="W968" i="1" s="1"/>
  <c r="T236" i="1"/>
  <c r="W236" i="1" s="1"/>
  <c r="T850" i="1"/>
  <c r="W850" i="1" s="1"/>
  <c r="T547" i="1"/>
  <c r="W547" i="1" s="1"/>
  <c r="T238" i="1"/>
  <c r="W238" i="1" s="1"/>
  <c r="T357" i="1"/>
  <c r="W357" i="1" s="1"/>
  <c r="T71" i="1"/>
  <c r="W71" i="1" s="1"/>
  <c r="T909" i="1"/>
  <c r="W909" i="1" s="1"/>
  <c r="T159" i="1"/>
  <c r="W159" i="1" s="1"/>
  <c r="T319" i="1"/>
  <c r="W319" i="1" s="1"/>
  <c r="T936" i="1"/>
  <c r="W936" i="1" s="1"/>
  <c r="T926" i="1"/>
  <c r="W926" i="1" s="1"/>
  <c r="T603" i="1"/>
  <c r="W603" i="1" s="1"/>
  <c r="T509" i="1"/>
  <c r="W509" i="1" s="1"/>
  <c r="T855" i="1"/>
  <c r="W855" i="1" s="1"/>
  <c r="T897" i="1"/>
  <c r="W897" i="1" s="1"/>
  <c r="T54" i="1"/>
  <c r="W54" i="1" s="1"/>
  <c r="T804" i="1"/>
  <c r="W804" i="1" s="1"/>
  <c r="T743" i="1"/>
  <c r="W743" i="1" s="1"/>
  <c r="T27" i="1"/>
  <c r="W27" i="1" s="1"/>
  <c r="T945" i="1"/>
  <c r="W945" i="1" s="1"/>
  <c r="T519" i="1"/>
  <c r="W519" i="1" s="1"/>
  <c r="T284" i="1"/>
  <c r="W284" i="1" s="1"/>
  <c r="T465" i="1"/>
  <c r="W465" i="1" s="1"/>
  <c r="T229" i="1"/>
  <c r="W229" i="1" s="1"/>
  <c r="T447" i="1"/>
  <c r="W447" i="1" s="1"/>
  <c r="T7" i="1"/>
  <c r="W7" i="1" s="1"/>
  <c r="T265" i="1"/>
  <c r="W265" i="1" s="1"/>
  <c r="T487" i="1"/>
  <c r="W487" i="1" s="1"/>
  <c r="T567" i="1"/>
  <c r="W567" i="1" s="1"/>
  <c r="T51" i="1"/>
  <c r="W51" i="1" s="1"/>
  <c r="T634" i="1"/>
  <c r="W634" i="1" s="1"/>
  <c r="T338" i="1"/>
  <c r="W338" i="1" s="1"/>
  <c r="T750" i="1"/>
  <c r="W750" i="1" s="1"/>
  <c r="T272" i="1"/>
  <c r="W272" i="1" s="1"/>
  <c r="T300" i="1"/>
  <c r="W300" i="1" s="1"/>
  <c r="T123" i="1"/>
  <c r="W123" i="1" s="1"/>
  <c r="T490" i="1"/>
  <c r="W490" i="1" s="1"/>
  <c r="T128" i="1"/>
  <c r="W128" i="1" s="1"/>
  <c r="T651" i="1"/>
  <c r="W651" i="1" s="1"/>
  <c r="T517" i="1"/>
  <c r="W517" i="1" s="1"/>
  <c r="T618" i="1"/>
  <c r="W618" i="1" s="1"/>
  <c r="T195" i="1"/>
  <c r="W195" i="1" s="1"/>
  <c r="T20" i="1"/>
  <c r="W20" i="1" s="1"/>
  <c r="T886" i="1"/>
  <c r="W886" i="1" s="1"/>
  <c r="T538" i="1"/>
  <c r="W538" i="1" s="1"/>
  <c r="T46" i="1"/>
  <c r="W46" i="1" s="1"/>
  <c r="T50" i="1"/>
  <c r="W50" i="1" s="1"/>
  <c r="T417" i="1"/>
  <c r="W417" i="1" s="1"/>
  <c r="T752" i="1"/>
  <c r="W752" i="1" s="1"/>
  <c r="T737" i="1"/>
  <c r="W737" i="1" s="1"/>
  <c r="T922" i="1"/>
  <c r="W922" i="1" s="1"/>
  <c r="T632" i="1"/>
  <c r="W632" i="1" s="1"/>
  <c r="T396" i="1"/>
  <c r="W396" i="1" s="1"/>
  <c r="T973" i="1"/>
  <c r="W973" i="1" s="1"/>
  <c r="T779" i="1"/>
  <c r="W779" i="1" s="1"/>
  <c r="T527" i="1"/>
  <c r="W527" i="1" s="1"/>
  <c r="T904" i="1"/>
  <c r="W904" i="1" s="1"/>
  <c r="T854" i="1"/>
  <c r="W854" i="1" s="1"/>
  <c r="T173" i="1"/>
  <c r="W173" i="1" s="1"/>
  <c r="T37" i="1"/>
  <c r="W37" i="1" s="1"/>
  <c r="T344" i="1"/>
  <c r="W344" i="1" s="1"/>
  <c r="T97" i="1"/>
  <c r="W97" i="1" s="1"/>
  <c r="T769" i="1"/>
  <c r="W769" i="1" s="1"/>
  <c r="T40" i="1"/>
  <c r="W40" i="1" s="1"/>
  <c r="T606" i="1"/>
  <c r="W606" i="1" s="1"/>
  <c r="T589" i="1"/>
  <c r="W589" i="1" s="1"/>
  <c r="T13" i="1"/>
  <c r="W13" i="1" s="1"/>
  <c r="T859" i="1"/>
  <c r="W859" i="1" s="1"/>
  <c r="T474" i="1"/>
  <c r="W474" i="1" s="1"/>
  <c r="T90" i="1"/>
  <c r="W90" i="1" s="1"/>
  <c r="T395" i="1"/>
  <c r="W395" i="1" s="1"/>
  <c r="T191" i="1"/>
  <c r="W191" i="1" s="1"/>
  <c r="T45" i="1"/>
  <c r="W45" i="1" s="1"/>
  <c r="T163" i="1"/>
  <c r="W163" i="1" s="1"/>
  <c r="T600" i="1"/>
  <c r="W600" i="1" s="1"/>
  <c r="T276" i="1"/>
  <c r="W276" i="1" s="1"/>
  <c r="T533" i="1"/>
  <c r="W533" i="1" s="1"/>
  <c r="T150" i="1"/>
  <c r="W150" i="1" s="1"/>
  <c r="T578" i="1"/>
  <c r="W578" i="1" s="1"/>
  <c r="T55" i="1"/>
  <c r="W55" i="1" s="1"/>
  <c r="T131" i="1"/>
  <c r="W131" i="1" s="1"/>
  <c r="T885" i="1"/>
  <c r="W885" i="1" s="1"/>
  <c r="T400" i="1"/>
  <c r="W400" i="1" s="1"/>
  <c r="T302" i="1"/>
  <c r="W302" i="1" s="1"/>
  <c r="T916" i="1"/>
  <c r="W916" i="1" s="1"/>
  <c r="T943" i="1"/>
  <c r="W943" i="1" s="1"/>
  <c r="T453" i="1"/>
  <c r="W453" i="1" s="1"/>
  <c r="T483" i="1"/>
  <c r="W483" i="1" s="1"/>
  <c r="T370" i="1"/>
  <c r="W370" i="1" s="1"/>
  <c r="T230" i="1"/>
  <c r="W230" i="1" s="1"/>
  <c r="T647" i="1"/>
  <c r="W647" i="1" s="1"/>
  <c r="T879" i="1"/>
  <c r="W879" i="1" s="1"/>
  <c r="T771" i="1"/>
  <c r="W771" i="1" s="1"/>
  <c r="T309" i="1"/>
  <c r="W309" i="1" s="1"/>
  <c r="T208" i="1"/>
  <c r="W208" i="1" s="1"/>
  <c r="T565" i="1"/>
  <c r="W565" i="1" s="1"/>
  <c r="T543" i="1"/>
  <c r="W543" i="1" s="1"/>
  <c r="T285" i="1"/>
  <c r="W285" i="1" s="1"/>
  <c r="T613" i="1"/>
  <c r="W613" i="1" s="1"/>
  <c r="T134" i="1"/>
  <c r="W134" i="1" s="1"/>
  <c r="T799" i="1"/>
  <c r="W799" i="1" s="1"/>
  <c r="T598" i="1"/>
  <c r="W598" i="1" s="1"/>
  <c r="T198" i="1"/>
  <c r="W198" i="1" s="1"/>
  <c r="T954" i="1"/>
  <c r="W954" i="1" s="1"/>
  <c r="T772" i="1"/>
  <c r="W772" i="1" s="1"/>
  <c r="T340" i="1"/>
  <c r="W340" i="1" s="1"/>
  <c r="T837" i="1"/>
  <c r="W837" i="1" s="1"/>
  <c r="T846" i="1"/>
  <c r="W846" i="1" s="1"/>
  <c r="T427" i="1"/>
  <c r="W427" i="1" s="1"/>
  <c r="T352" i="1"/>
  <c r="W352" i="1" s="1"/>
  <c r="T791" i="1"/>
  <c r="W791" i="1" s="1"/>
  <c r="T524" i="1"/>
  <c r="W524" i="1" s="1"/>
  <c r="T184" i="1"/>
  <c r="W184" i="1" s="1"/>
  <c r="T450" i="1"/>
  <c r="W450" i="1" s="1"/>
  <c r="T653" i="1"/>
  <c r="W653" i="1" s="1"/>
  <c r="T404" i="1"/>
  <c r="W404" i="1" s="1"/>
  <c r="T569" i="1"/>
  <c r="W569" i="1" s="1"/>
  <c r="T433" i="1"/>
  <c r="W433" i="1" s="1"/>
  <c r="T169" i="1"/>
  <c r="W169" i="1" s="1"/>
  <c r="T760" i="1"/>
  <c r="W760" i="1" s="1"/>
  <c r="T822" i="1"/>
  <c r="W822" i="1" s="1"/>
  <c r="T226" i="1"/>
  <c r="W226" i="1" s="1"/>
  <c r="T382" i="1"/>
  <c r="W382" i="1" s="1"/>
  <c r="T21" i="1"/>
  <c r="W21" i="1" s="1"/>
  <c r="T384" i="1"/>
  <c r="W384" i="1" s="1"/>
  <c r="T33" i="1"/>
  <c r="W33" i="1" s="1"/>
  <c r="T96" i="1"/>
  <c r="W96" i="1" s="1"/>
  <c r="T215" i="1"/>
  <c r="W215" i="1" s="1"/>
  <c r="T493" i="1"/>
  <c r="W493" i="1" s="1"/>
  <c r="T466" i="1"/>
  <c r="W466" i="1" s="1"/>
  <c r="T817" i="1"/>
  <c r="W817" i="1" s="1"/>
  <c r="T751" i="1"/>
  <c r="W751" i="1" s="1"/>
  <c r="T367" i="1"/>
  <c r="W367" i="1" s="1"/>
  <c r="T951" i="1"/>
  <c r="W951" i="1" s="1"/>
  <c r="T280" i="1"/>
  <c r="W280" i="1" s="1"/>
  <c r="T758" i="1"/>
  <c r="W758" i="1" s="1"/>
  <c r="T888" i="1"/>
  <c r="W888" i="1" s="1"/>
  <c r="T221" i="1"/>
  <c r="W221" i="1" s="1"/>
  <c r="T144" i="1"/>
  <c r="W144" i="1" s="1"/>
  <c r="T94" i="1"/>
  <c r="W94" i="1" s="1"/>
  <c r="T220" i="1"/>
  <c r="W220" i="1" s="1"/>
  <c r="T137" i="1"/>
  <c r="W137" i="1" s="1"/>
  <c r="T866" i="1"/>
  <c r="W866" i="1" s="1"/>
  <c r="T219" i="1"/>
  <c r="W219" i="1" s="1"/>
  <c r="T725" i="1"/>
  <c r="W725" i="1" s="1"/>
  <c r="T117" i="1"/>
  <c r="W117" i="1" s="1"/>
  <c r="T69" i="1"/>
  <c r="W69" i="1" s="1"/>
  <c r="T455" i="1"/>
  <c r="W455" i="1" s="1"/>
  <c r="T860" i="1"/>
  <c r="W860" i="1" s="1"/>
  <c r="T942" i="1"/>
  <c r="W942" i="1" s="1"/>
  <c r="T655" i="1"/>
  <c r="W655" i="1" s="1"/>
  <c r="T339" i="1"/>
  <c r="W339" i="1" s="1"/>
  <c r="T614" i="1"/>
  <c r="W614" i="1" s="1"/>
  <c r="T757" i="1"/>
  <c r="W757" i="1" s="1"/>
  <c r="T874" i="1"/>
  <c r="W874" i="1" s="1"/>
  <c r="T222" i="1"/>
  <c r="W222" i="1" s="1"/>
  <c r="T103" i="1"/>
  <c r="W103" i="1" s="1"/>
  <c r="T95" i="1"/>
  <c r="W95" i="1" s="1"/>
  <c r="T770" i="1"/>
  <c r="W770" i="1" s="1"/>
  <c r="T278" i="1"/>
  <c r="W278" i="1" s="1"/>
  <c r="T459" i="1"/>
  <c r="W459" i="1" s="1"/>
  <c r="T586" i="1"/>
  <c r="W586" i="1" s="1"/>
  <c r="T513" i="1"/>
  <c r="W513" i="1" s="1"/>
  <c r="T475" i="1"/>
  <c r="W475" i="1" s="1"/>
  <c r="T256" i="1"/>
  <c r="W256" i="1" s="1"/>
  <c r="T366" i="1"/>
  <c r="W366" i="1" s="1"/>
  <c r="T621" i="1"/>
  <c r="W621" i="1" s="1"/>
  <c r="T857" i="1"/>
  <c r="W857" i="1" s="1"/>
  <c r="T722" i="1"/>
  <c r="W722" i="1" s="1"/>
  <c r="T330" i="1"/>
  <c r="W330" i="1" s="1"/>
  <c r="T313" i="1"/>
  <c r="W313" i="1" s="1"/>
  <c r="T739" i="1"/>
  <c r="W739" i="1" s="1"/>
  <c r="T515" i="1"/>
  <c r="W515" i="1" s="1"/>
  <c r="T462" i="1"/>
  <c r="W462" i="1" s="1"/>
  <c r="T537" i="1"/>
  <c r="W537" i="1" s="1"/>
  <c r="T416" i="1"/>
  <c r="W416" i="1" s="1"/>
  <c r="T86" i="1"/>
  <c r="W86" i="1" s="1"/>
  <c r="T928" i="1"/>
  <c r="W928" i="1" s="1"/>
  <c r="T89" i="1"/>
  <c r="W89" i="1" s="1"/>
  <c r="T434" i="1"/>
  <c r="W434" i="1" s="1"/>
  <c r="T575" i="1"/>
  <c r="W575" i="1" s="1"/>
  <c r="T872" i="1"/>
  <c r="W872" i="1" s="1"/>
  <c r="T15" i="1"/>
  <c r="W15" i="1" s="1"/>
  <c r="T209" i="1"/>
  <c r="W209" i="1" s="1"/>
  <c r="T727" i="1"/>
  <c r="W727" i="1" s="1"/>
  <c r="T563" i="1"/>
  <c r="W563" i="1" s="1"/>
  <c r="T640" i="1"/>
  <c r="W640" i="1" s="1"/>
  <c r="T587" i="1"/>
  <c r="W587" i="1" s="1"/>
  <c r="T820" i="1"/>
  <c r="W820" i="1" s="1"/>
  <c r="T354" i="1"/>
  <c r="W354" i="1" s="1"/>
  <c r="T322" i="1"/>
  <c r="W322" i="1" s="1"/>
  <c r="T767" i="1"/>
  <c r="W767" i="1" s="1"/>
  <c r="T831" i="1"/>
  <c r="W831" i="1" s="1"/>
  <c r="T530" i="1"/>
  <c r="W530" i="1" s="1"/>
  <c r="T85" i="1"/>
  <c r="W85" i="1" s="1"/>
  <c r="T211" i="1"/>
  <c r="W211" i="1" s="1"/>
  <c r="T734" i="1"/>
  <c r="W734" i="1" s="1"/>
  <c r="T730" i="1"/>
  <c r="W730" i="1" s="1"/>
  <c r="T637" i="1"/>
  <c r="W637" i="1" s="1"/>
  <c r="T541" i="1"/>
  <c r="W541" i="1" s="1"/>
  <c r="T505" i="1"/>
  <c r="W505" i="1" s="1"/>
  <c r="T549" i="1"/>
  <c r="W549" i="1" s="1"/>
  <c r="T23" i="1"/>
  <c r="W23" i="1" s="1"/>
  <c r="T207" i="1"/>
  <c r="W207" i="1" s="1"/>
  <c r="T861" i="1"/>
  <c r="W861" i="1" s="1"/>
  <c r="T394" i="1"/>
  <c r="W394" i="1" s="1"/>
  <c r="T409" i="1"/>
  <c r="W409" i="1" s="1"/>
  <c r="T582" i="1"/>
  <c r="W582" i="1" s="1"/>
  <c r="T321" i="1"/>
  <c r="W321" i="1" s="1"/>
  <c r="T214" i="1"/>
  <c r="W214" i="1" s="1"/>
  <c r="T125" i="1"/>
  <c r="W125" i="1" s="1"/>
  <c r="T920" i="1"/>
  <c r="W920" i="1" s="1"/>
  <c r="T365" i="1"/>
  <c r="W365" i="1" s="1"/>
  <c r="T931" i="1"/>
  <c r="W931" i="1" s="1"/>
  <c r="T891" i="1"/>
  <c r="W891" i="1" s="1"/>
  <c r="T336" i="1"/>
  <c r="W336" i="1" s="1"/>
  <c r="T856" i="1"/>
  <c r="W856" i="1" s="1"/>
  <c r="T30" i="1"/>
  <c r="W30" i="1" s="1"/>
  <c r="T753" i="1"/>
  <c r="W753" i="1" s="1"/>
  <c r="T14" i="1"/>
  <c r="W14" i="1" s="1"/>
  <c r="T956" i="1"/>
  <c r="W956" i="1" s="1"/>
  <c r="T492" i="1"/>
  <c r="W492" i="1" s="1"/>
  <c r="T501" i="1"/>
  <c r="W501" i="1" s="1"/>
  <c r="T232" i="1"/>
  <c r="W232" i="1" s="1"/>
  <c r="T76" i="1"/>
  <c r="W76" i="1" s="1"/>
  <c r="T818" i="1"/>
  <c r="W818" i="1" s="1"/>
  <c r="T119" i="1"/>
  <c r="W119" i="1" s="1"/>
  <c r="T619" i="1"/>
  <c r="W619" i="1" s="1"/>
  <c r="T525" i="1"/>
  <c r="W525" i="1" s="1"/>
  <c r="T180" i="1"/>
  <c r="W180" i="1" s="1"/>
  <c r="T838" i="1"/>
  <c r="W838" i="1" s="1"/>
  <c r="T149" i="1"/>
  <c r="W149" i="1" s="1"/>
  <c r="T957" i="1"/>
  <c r="W957" i="1" s="1"/>
  <c r="T471" i="1"/>
  <c r="W471" i="1" s="1"/>
  <c r="T271" i="1"/>
  <c r="W271" i="1" s="1"/>
  <c r="T78" i="1"/>
  <c r="W78" i="1" s="1"/>
  <c r="T91" i="1"/>
  <c r="W91" i="1" s="1"/>
  <c r="T397" i="1"/>
  <c r="W397" i="1" s="1"/>
  <c r="T139" i="1"/>
  <c r="W139" i="1" s="1"/>
  <c r="T506" i="1"/>
  <c r="W506" i="1" s="1"/>
  <c r="T251" i="1"/>
  <c r="W251" i="1" s="1"/>
  <c r="T901" i="1"/>
  <c r="W901" i="1" s="1"/>
  <c r="T29" i="1"/>
  <c r="W29" i="1" s="1"/>
  <c r="T201" i="1"/>
  <c r="W201" i="1" s="1"/>
  <c r="T520" i="1"/>
  <c r="W520" i="1" s="1"/>
  <c r="T887" i="1"/>
  <c r="W887" i="1" s="1"/>
  <c r="T415" i="1"/>
  <c r="W415" i="1" s="1"/>
  <c r="T252" i="1"/>
  <c r="W252" i="1" s="1"/>
  <c r="T9" i="1"/>
  <c r="W9" i="1" s="1"/>
  <c r="T738" i="1"/>
  <c r="W738" i="1" s="1"/>
  <c r="T552" i="1"/>
  <c r="W552" i="1" s="1"/>
  <c r="T281" i="1"/>
  <c r="W281" i="1" s="1"/>
  <c r="T277" i="1"/>
  <c r="W277" i="1" s="1"/>
  <c r="T568" i="1"/>
  <c r="W568" i="1" s="1"/>
  <c r="T902" i="1"/>
  <c r="W902" i="1" s="1"/>
  <c r="T127" i="1"/>
  <c r="W127" i="1" s="1"/>
  <c r="T361" i="1"/>
  <c r="W361" i="1" s="1"/>
  <c r="T929" i="1"/>
  <c r="W929" i="1" s="1"/>
  <c r="T75" i="1"/>
  <c r="W75" i="1" s="1"/>
  <c r="T118" i="1"/>
  <c r="W118" i="1" s="1"/>
  <c r="T550" i="1"/>
  <c r="W550" i="1" s="1"/>
  <c r="T168" i="1"/>
  <c r="W168" i="1" s="1"/>
  <c r="T556" i="1"/>
  <c r="W556" i="1" s="1"/>
  <c r="T579" i="1"/>
  <c r="W579" i="1" s="1"/>
  <c r="T601" i="1"/>
  <c r="W601" i="1" s="1"/>
  <c r="T243" i="1"/>
  <c r="W243" i="1" s="1"/>
  <c r="T500" i="1"/>
  <c r="W500" i="1" s="1"/>
  <c r="T597" i="1"/>
  <c r="W597" i="1" s="1"/>
  <c r="T61" i="1"/>
  <c r="W61" i="1" s="1"/>
  <c r="T262" i="1"/>
  <c r="W262" i="1" s="1"/>
  <c r="T288" i="1"/>
  <c r="W288" i="1" s="1"/>
  <c r="T792" i="1"/>
  <c r="W792" i="1" s="1"/>
  <c r="T122" i="1"/>
  <c r="W122" i="1" s="1"/>
  <c r="T8" i="1"/>
  <c r="W8" i="1" s="1"/>
  <c r="T403" i="1"/>
  <c r="W403" i="1" s="1"/>
  <c r="T871" i="1"/>
  <c r="W871" i="1" s="1"/>
  <c r="T377" i="1"/>
  <c r="W377" i="1" s="1"/>
  <c r="T102" i="1"/>
  <c r="W102" i="1" s="1"/>
  <c r="T789" i="1"/>
  <c r="W789" i="1" s="1"/>
  <c r="T847" i="1"/>
  <c r="W847" i="1" s="1"/>
  <c r="T596" i="1"/>
  <c r="W596" i="1" s="1"/>
  <c r="T362" i="1"/>
  <c r="W362" i="1" s="1"/>
  <c r="T158" i="1"/>
  <c r="W158" i="1" s="1"/>
  <c r="T766" i="1"/>
  <c r="W766" i="1" s="1"/>
  <c r="T390" i="1"/>
  <c r="W390" i="1" s="1"/>
  <c r="T212" i="1"/>
  <c r="W212" i="1" s="1"/>
  <c r="T591" i="1"/>
  <c r="W591" i="1" s="1"/>
  <c r="T48" i="1"/>
  <c r="W48" i="1" s="1"/>
  <c r="T762" i="1"/>
  <c r="W762" i="1" s="1"/>
  <c r="T391" i="1"/>
  <c r="W391" i="1" s="1"/>
  <c r="T975" i="1"/>
  <c r="W975" i="1" s="1"/>
  <c r="T768" i="1"/>
  <c r="W768" i="1" s="1"/>
  <c r="T949" i="1"/>
  <c r="W949" i="1" s="1"/>
  <c r="T410" i="1"/>
  <c r="W410" i="1" s="1"/>
  <c r="T105" i="1"/>
  <c r="W105" i="1" s="1"/>
  <c r="T115" i="1"/>
  <c r="W115" i="1" s="1"/>
  <c r="T542" i="1"/>
  <c r="W542" i="1" s="1"/>
  <c r="T810" i="1"/>
  <c r="W810" i="1" s="1"/>
  <c r="T44" i="1"/>
  <c r="W44" i="1" s="1"/>
  <c r="T620" i="1"/>
  <c r="W620" i="1" s="1"/>
  <c r="T255" i="1"/>
  <c r="W255" i="1" s="1"/>
  <c r="T314" i="1"/>
  <c r="W314" i="1" s="1"/>
  <c r="T504" i="1"/>
  <c r="W504" i="1" s="1"/>
  <c r="T329" i="1"/>
  <c r="W329" i="1" s="1"/>
  <c r="T364" i="1"/>
  <c r="W364" i="1" s="1"/>
  <c r="T477" i="1"/>
  <c r="W477" i="1" s="1"/>
  <c r="T270" i="1"/>
  <c r="W270" i="1" s="1"/>
  <c r="T151" i="1"/>
  <c r="W151" i="1" s="1"/>
  <c r="T386" i="1"/>
  <c r="W386" i="1" s="1"/>
  <c r="T862" i="1"/>
  <c r="W862" i="1" s="1"/>
  <c r="T109" i="1"/>
  <c r="W109" i="1" s="1"/>
  <c r="T423" i="1"/>
  <c r="W423" i="1" s="1"/>
  <c r="T570" i="1"/>
  <c r="W570" i="1" s="1"/>
  <c r="T521" i="1"/>
  <c r="W521" i="1" s="1"/>
  <c r="T495" i="1"/>
  <c r="W495" i="1" s="1"/>
  <c r="T387" i="1"/>
  <c r="W387" i="1" s="1"/>
  <c r="T136" i="1"/>
  <c r="W136" i="1" s="1"/>
  <c r="T442" i="1"/>
  <c r="W442" i="1" s="1"/>
  <c r="T514" i="1"/>
  <c r="W514" i="1" s="1"/>
  <c r="T544" i="1"/>
  <c r="W544" i="1" s="1"/>
  <c r="T18" i="1"/>
  <c r="W18" i="1" s="1"/>
  <c r="T411" i="1"/>
  <c r="W411" i="1" s="1"/>
  <c r="T274" i="1"/>
  <c r="W274" i="1" s="1"/>
  <c r="T407" i="1"/>
  <c r="W407" i="1" s="1"/>
  <c r="T733" i="1"/>
  <c r="W733" i="1" s="1"/>
  <c r="T305" i="1"/>
  <c r="W305" i="1" s="1"/>
  <c r="T915" i="1"/>
  <c r="W915" i="1" s="1"/>
  <c r="T189" i="1"/>
  <c r="W189" i="1" s="1"/>
  <c r="T645" i="1"/>
  <c r="W645" i="1" s="1"/>
  <c r="T478" i="1"/>
  <c r="W478" i="1" s="1"/>
  <c r="T58" i="1"/>
  <c r="W58" i="1" s="1"/>
  <c r="T182" i="1"/>
  <c r="W182" i="1" s="1"/>
  <c r="T502" i="1"/>
  <c r="W502" i="1" s="1"/>
  <c r="T32" i="1"/>
  <c r="W32" i="1" s="1"/>
  <c r="T19" i="1"/>
  <c r="W19" i="1" s="1"/>
  <c r="T865" i="1"/>
  <c r="W865" i="1" s="1"/>
  <c r="T776" i="1"/>
  <c r="W776" i="1" s="1"/>
  <c r="T623" i="1"/>
  <c r="W623" i="1" s="1"/>
  <c r="T303" i="1"/>
  <c r="W303" i="1" s="1"/>
  <c r="T311" i="1"/>
  <c r="W311" i="1" s="1"/>
  <c r="T341" i="1"/>
  <c r="W341" i="1" s="1"/>
  <c r="T735" i="1"/>
  <c r="W735" i="1" s="1"/>
  <c r="T961" i="1"/>
  <c r="W961" i="1" s="1"/>
  <c r="T635" i="1"/>
  <c r="W635" i="1" s="1"/>
  <c r="T719" i="1"/>
  <c r="W719" i="1" s="1"/>
  <c r="T39" i="1"/>
  <c r="W39" i="1" s="1"/>
  <c r="T783" i="1"/>
  <c r="W783" i="1" s="1"/>
  <c r="T116" i="1"/>
  <c r="W116" i="1" s="1"/>
  <c r="T439" i="1"/>
  <c r="W439" i="1" s="1"/>
  <c r="T70" i="1"/>
  <c r="W70" i="1" s="1"/>
  <c r="T955" i="1"/>
  <c r="W955" i="1" s="1"/>
  <c r="T399" i="1"/>
  <c r="W399" i="1" s="1"/>
  <c r="T231" i="1"/>
  <c r="W231" i="1" s="1"/>
  <c r="T807" i="1"/>
  <c r="W807" i="1" s="1"/>
  <c r="T183" i="1"/>
  <c r="W183" i="1" s="1"/>
  <c r="T315" i="1"/>
  <c r="W315" i="1" s="1"/>
  <c r="T512" i="1"/>
  <c r="W512" i="1" s="1"/>
  <c r="T843" i="1"/>
  <c r="W843" i="1" s="1"/>
  <c r="T130" i="1"/>
  <c r="W130" i="1" s="1"/>
  <c r="T883" i="1"/>
  <c r="W883" i="1" s="1"/>
  <c r="T68" i="1"/>
  <c r="W68" i="1" s="1"/>
  <c r="T958" i="1"/>
  <c r="W958" i="1" s="1"/>
  <c r="T327" i="1"/>
  <c r="W327" i="1" s="1"/>
  <c r="T375" i="1"/>
  <c r="W375" i="1" s="1"/>
  <c r="T834" i="1"/>
  <c r="W834" i="1" s="1"/>
  <c r="T774" i="1"/>
  <c r="W774" i="1" s="1"/>
  <c r="T369" i="1"/>
  <c r="W369" i="1" s="1"/>
  <c r="T24" i="1"/>
  <c r="W24" i="1" s="1"/>
  <c r="T974" i="1"/>
  <c r="W974" i="1" s="1"/>
  <c r="T824" i="1"/>
  <c r="W824" i="1" s="1"/>
  <c r="T295" i="1"/>
  <c r="W295" i="1" s="1"/>
  <c r="T342" i="1"/>
  <c r="W342" i="1" s="1"/>
  <c r="T892" i="1"/>
  <c r="W892" i="1" s="1"/>
  <c r="T308" i="1"/>
  <c r="W308" i="1" s="1"/>
  <c r="T259" i="1"/>
  <c r="W259" i="1" s="1"/>
  <c r="T176" i="1"/>
  <c r="W176" i="1" s="1"/>
  <c r="T374" i="1"/>
  <c r="W374" i="1" s="1"/>
  <c r="T933" i="1"/>
  <c r="W933" i="1" s="1"/>
  <c r="T844" i="1"/>
  <c r="W844" i="1" s="1"/>
  <c r="T641" i="1"/>
  <c r="W641" i="1" s="1"/>
  <c r="T112" i="1"/>
  <c r="W112" i="1" s="1"/>
  <c r="T907" i="1"/>
  <c r="W907" i="1" s="1"/>
  <c r="T227" i="1"/>
  <c r="W227" i="1" s="1"/>
  <c r="T260" i="1"/>
  <c r="W260" i="1" s="1"/>
  <c r="T413" i="1"/>
  <c r="W413" i="1" s="1"/>
  <c r="T187" i="1"/>
  <c r="W187" i="1" s="1"/>
  <c r="T941" i="1"/>
  <c r="W941" i="1" s="1"/>
  <c r="T346" i="1"/>
  <c r="W346" i="1" s="1"/>
  <c r="T940" i="1"/>
  <c r="W940" i="1" s="1"/>
  <c r="T147" i="1"/>
  <c r="W147" i="1" s="1"/>
  <c r="T564" i="1"/>
  <c r="W564" i="1" s="1"/>
  <c r="T240" i="1"/>
  <c r="W240" i="1" s="1"/>
  <c r="T952" i="1"/>
  <c r="W952" i="1" s="1"/>
  <c r="T275" i="1"/>
  <c r="W275" i="1" s="1"/>
  <c r="T292" i="1"/>
  <c r="W292" i="1" s="1"/>
  <c r="T218" i="1"/>
  <c r="W218" i="1" s="1"/>
  <c r="T287" i="1"/>
  <c r="W287" i="1" s="1"/>
  <c r="T351" i="1"/>
  <c r="W351" i="1" s="1"/>
  <c r="T970" i="1"/>
  <c r="W970" i="1" s="1"/>
  <c r="T378" i="1"/>
  <c r="W378" i="1" s="1"/>
  <c r="T864" i="1"/>
  <c r="W864" i="1" s="1"/>
  <c r="T656" i="1"/>
  <c r="W656" i="1" s="1"/>
  <c r="T553" i="1"/>
  <c r="W553" i="1" s="1"/>
  <c r="T649" i="1"/>
  <c r="W649" i="1" s="1"/>
  <c r="T297" i="1"/>
  <c r="W297" i="1" s="1"/>
  <c r="T161" i="1"/>
  <c r="W161" i="1" s="1"/>
  <c r="T531" i="1"/>
  <c r="W531" i="1" s="1"/>
  <c r="T576" i="1"/>
  <c r="W576" i="1" s="1"/>
  <c r="T918" i="1"/>
  <c r="W918" i="1" s="1"/>
  <c r="T389" i="1"/>
  <c r="W389" i="1" s="1"/>
  <c r="T82" i="1"/>
  <c r="W82" i="1" s="1"/>
  <c r="T43" i="1"/>
  <c r="W43" i="1" s="1"/>
  <c r="T652" i="1"/>
  <c r="W652" i="1" s="1"/>
  <c r="T331" i="1"/>
  <c r="W331" i="1" s="1"/>
  <c r="T742" i="1"/>
  <c r="W742" i="1" s="1"/>
  <c r="T595" i="1"/>
  <c r="W595" i="1" s="1"/>
  <c r="T328" i="1"/>
  <c r="W328" i="1" s="1"/>
  <c r="T126" i="1"/>
  <c r="W126" i="1" s="1"/>
  <c r="T154" i="1"/>
  <c r="W154" i="1" s="1"/>
  <c r="T590" i="1"/>
  <c r="W590" i="1" s="1"/>
  <c r="T895" i="1"/>
  <c r="W895" i="1" s="1"/>
  <c r="T269" i="1"/>
  <c r="W269" i="1" s="1"/>
  <c r="T47" i="1"/>
  <c r="W47" i="1" s="1"/>
  <c r="T421" i="1"/>
  <c r="W421" i="1" s="1"/>
  <c r="T452" i="1"/>
  <c r="W452" i="1" s="1"/>
  <c r="T609" i="1"/>
  <c r="W609" i="1" s="1"/>
  <c r="T66" i="1"/>
  <c r="W66" i="1" s="1"/>
  <c r="T419" i="1"/>
  <c r="W419" i="1" s="1"/>
  <c r="T548" i="1"/>
  <c r="W548" i="1" s="1"/>
  <c r="T571" i="1"/>
  <c r="W571" i="1" s="1"/>
  <c r="T371" i="1"/>
  <c r="W371" i="1" s="1"/>
  <c r="T129" i="1"/>
  <c r="W129" i="1" s="1"/>
  <c r="T939" i="1"/>
  <c r="W939" i="1" s="1"/>
  <c r="T17" i="1"/>
  <c r="W17" i="1" s="1"/>
  <c r="T101" i="1"/>
  <c r="W101" i="1" s="1"/>
  <c r="T363" i="1"/>
  <c r="W363" i="1" s="1"/>
  <c r="T835" i="1"/>
  <c r="W835" i="1" s="1"/>
  <c r="T451" i="1"/>
  <c r="W451" i="1" s="1"/>
  <c r="T782" i="1"/>
  <c r="W782" i="1" s="1"/>
  <c r="T588" i="1"/>
  <c r="W588" i="1" s="1"/>
  <c r="T585" i="1"/>
  <c r="W585" i="1" s="1"/>
  <c r="T65" i="1"/>
  <c r="W65" i="1" s="1"/>
  <c r="T435" i="1"/>
  <c r="W435" i="1" s="1"/>
  <c r="T306" i="1"/>
  <c r="W306" i="1" s="1"/>
  <c r="T473" i="1"/>
  <c r="W473" i="1" s="1"/>
  <c r="T848" i="1"/>
  <c r="W848" i="1" s="1"/>
  <c r="T786" i="1"/>
  <c r="W786" i="1" s="1"/>
  <c r="T244" i="1"/>
  <c r="W244" i="1" s="1"/>
  <c r="T196" i="1"/>
  <c r="W196" i="1" s="1"/>
  <c r="T223" i="1"/>
  <c r="W223" i="1" s="1"/>
  <c r="T627" i="1"/>
  <c r="W627" i="1" s="1"/>
  <c r="T584" i="1"/>
  <c r="W584" i="1" s="1"/>
  <c r="T175" i="1"/>
  <c r="W175" i="1" s="1"/>
  <c r="T754" i="1"/>
  <c r="W754" i="1" s="1"/>
  <c r="T528" i="1"/>
  <c r="W528" i="1" s="1"/>
  <c r="T106" i="1"/>
  <c r="W106" i="1" s="1"/>
  <c r="T152" i="1"/>
  <c r="W152" i="1" s="1"/>
  <c r="T644" i="1"/>
  <c r="W644" i="1" s="1"/>
  <c r="T347" i="1"/>
  <c r="W347" i="1" s="1"/>
  <c r="T42" i="1"/>
  <c r="W42" i="1" s="1"/>
  <c r="T282" i="1"/>
  <c r="W282" i="1" s="1"/>
  <c r="T966" i="1"/>
  <c r="W966" i="1" s="1"/>
  <c r="T142" i="1"/>
  <c r="W142" i="1" s="1"/>
  <c r="T376" i="1"/>
  <c r="W376" i="1" s="1"/>
  <c r="T293" i="1"/>
  <c r="W293" i="1" s="1"/>
  <c r="T745" i="1"/>
  <c r="W745" i="1" s="1"/>
  <c r="T454" i="1"/>
  <c r="W454" i="1" s="1"/>
  <c r="T100" i="1"/>
  <c r="W100" i="1" s="1"/>
  <c r="T744" i="1"/>
  <c r="W744" i="1" s="1"/>
  <c r="T213" i="1"/>
  <c r="W213" i="1" s="1"/>
  <c r="T607" i="1"/>
  <c r="W607" i="1" s="1"/>
  <c r="T643" i="1"/>
  <c r="W643" i="1" s="1"/>
  <c r="T326" i="1"/>
  <c r="W326" i="1" s="1"/>
  <c r="T893" i="1"/>
  <c r="W893" i="1" s="1"/>
  <c r="T57" i="1"/>
  <c r="W57" i="1" s="1"/>
  <c r="T200" i="1"/>
  <c r="W200" i="1" s="1"/>
  <c r="T233" i="1"/>
  <c r="W233" i="1" s="1"/>
  <c r="T749" i="1"/>
  <c r="W749" i="1" s="1"/>
  <c r="T793" i="1"/>
  <c r="W793" i="1" s="1"/>
  <c r="T813" i="1"/>
  <c r="W813" i="1" s="1"/>
  <c r="T572" i="1"/>
  <c r="W572" i="1" s="1"/>
  <c r="T488" i="1"/>
  <c r="W488" i="1" s="1"/>
  <c r="T320" i="1"/>
  <c r="W320" i="1" s="1"/>
  <c r="T16" i="1"/>
  <c r="W16" i="1" s="1"/>
  <c r="T633" i="1"/>
  <c r="W633" i="1" s="1"/>
  <c r="T555" i="1"/>
  <c r="W555" i="1" s="1"/>
  <c r="T83" i="1"/>
  <c r="W83" i="1" s="1"/>
  <c r="T87" i="1"/>
  <c r="W87" i="1" s="1"/>
  <c r="T318" i="1"/>
  <c r="W318" i="1" s="1"/>
  <c r="T432" i="1"/>
  <c r="W432" i="1" s="1"/>
  <c r="T747" i="1"/>
  <c r="W747" i="1" s="1"/>
  <c r="T258" i="1"/>
  <c r="W258" i="1" s="1"/>
  <c r="T960" i="1"/>
  <c r="W960" i="1" s="1"/>
  <c r="T604" i="1"/>
  <c r="W604" i="1" s="1"/>
  <c r="T905" i="1"/>
  <c r="W905" i="1" s="1"/>
  <c r="T359" i="1"/>
  <c r="W359" i="1" s="1"/>
  <c r="T802" i="1"/>
  <c r="W802" i="1" s="1"/>
  <c r="T932" i="1"/>
  <c r="W932" i="1" s="1"/>
  <c r="T884" i="1"/>
  <c r="W884" i="1" s="1"/>
  <c r="T763" i="1"/>
  <c r="W763" i="1" s="1"/>
  <c r="T801" i="1"/>
  <c r="W801" i="1" s="1"/>
  <c r="T401" i="1"/>
  <c r="W401" i="1" s="1"/>
  <c r="T425" i="1"/>
  <c r="W425" i="1" s="1"/>
  <c r="T166" i="1"/>
  <c r="W166" i="1" s="1"/>
  <c r="T756" i="1"/>
  <c r="W756" i="1" s="1"/>
  <c r="T788" i="1"/>
  <c r="W788" i="1" s="1"/>
  <c r="T436" i="1"/>
  <c r="W436" i="1" s="1"/>
  <c r="T217" i="1"/>
  <c r="W217" i="1" s="1"/>
  <c r="T141" i="1"/>
  <c r="W141" i="1" s="1"/>
  <c r="T497" i="1"/>
  <c r="W497" i="1" s="1"/>
  <c r="T828" i="1"/>
  <c r="W828" i="1" s="1"/>
  <c r="T120" i="1"/>
  <c r="W120" i="1" s="1"/>
  <c r="T193" i="1"/>
  <c r="W193" i="1" s="1"/>
  <c r="T181" i="1"/>
  <c r="W181" i="1" s="1"/>
  <c r="T26" i="1"/>
  <c r="W26" i="1" s="1"/>
  <c r="T959" i="1"/>
  <c r="W959" i="1" s="1"/>
  <c r="T143" i="1"/>
  <c r="W143" i="1" s="1"/>
  <c r="T73" i="1"/>
  <c r="W73" i="1" s="1"/>
  <c r="T921" i="1"/>
  <c r="W921" i="1" s="1"/>
  <c r="T353" i="1"/>
  <c r="W353" i="1" s="1"/>
  <c r="T851" i="1"/>
  <c r="W851" i="1" s="1"/>
  <c r="T797" i="1"/>
  <c r="W797" i="1" s="1"/>
  <c r="T890" i="1"/>
  <c r="W890" i="1" s="1"/>
  <c r="T840" i="1"/>
  <c r="W840" i="1" s="1"/>
  <c r="T110" i="1"/>
  <c r="W110" i="1" s="1"/>
  <c r="T199" i="1"/>
  <c r="W199" i="1" s="1"/>
  <c r="T438" i="1"/>
  <c r="W438" i="1" s="1"/>
  <c r="T489" i="1"/>
  <c r="W489" i="1" s="1"/>
  <c r="T979" i="1"/>
  <c r="W979" i="1" s="1"/>
  <c r="T875" i="1"/>
  <c r="W875" i="1" s="1"/>
  <c r="T204" i="1"/>
  <c r="W204" i="1" s="1"/>
  <c r="T787" i="1"/>
  <c r="W787" i="1" s="1"/>
  <c r="T963" i="1"/>
  <c r="W963" i="1" s="1"/>
  <c r="T290" i="1"/>
  <c r="W290" i="1" s="1"/>
  <c r="T908" i="1"/>
  <c r="W908" i="1" s="1"/>
  <c r="T626" i="1"/>
  <c r="W626" i="1" s="1"/>
  <c r="T323" i="1"/>
  <c r="W323" i="1" s="1"/>
  <c r="T167" i="1"/>
  <c r="W167" i="1" s="1"/>
  <c r="T358" i="1"/>
  <c r="W358" i="1" s="1"/>
  <c r="T716" i="1"/>
  <c r="W716" i="1" s="1"/>
  <c r="T615" i="1"/>
  <c r="W615" i="1" s="1"/>
  <c r="T969" i="1"/>
  <c r="W969" i="1" s="1"/>
  <c r="T731" i="1"/>
  <c r="W731" i="1" s="1"/>
  <c r="T938" i="1"/>
  <c r="W938" i="1" s="1"/>
  <c r="T833" i="1"/>
  <c r="W833" i="1" s="1"/>
  <c r="T80" i="1"/>
  <c r="W80" i="1" s="1"/>
  <c r="T511" i="1"/>
  <c r="W511" i="1" s="1"/>
  <c r="T480" i="1"/>
  <c r="W480" i="1" s="1"/>
  <c r="T499" i="1"/>
  <c r="W499" i="1" s="1"/>
  <c r="T625" i="1"/>
  <c r="W625" i="1" s="1"/>
  <c r="T496" i="1"/>
  <c r="W496" i="1" s="1"/>
  <c r="T197" i="1"/>
  <c r="W197" i="1" s="1"/>
  <c r="T937" i="1"/>
  <c r="W937" i="1" s="1"/>
  <c r="T461" i="1"/>
  <c r="W461" i="1" s="1"/>
  <c r="T247" i="1"/>
  <c r="W247" i="1" s="1"/>
  <c r="T605" i="1"/>
  <c r="W605" i="1" s="1"/>
  <c r="T445" i="1"/>
  <c r="W445" i="1" s="1"/>
  <c r="T52" i="1"/>
  <c r="W52" i="1" s="1"/>
  <c r="T81" i="1"/>
  <c r="W81" i="1" s="1"/>
  <c r="T113" i="1"/>
  <c r="W113" i="1" s="1"/>
  <c r="T160" i="1"/>
  <c r="W160" i="1" s="1"/>
  <c r="T470" i="1"/>
  <c r="W470" i="1" s="1"/>
  <c r="T360" i="1"/>
  <c r="W360" i="1" s="1"/>
  <c r="T910" i="1"/>
  <c r="W910" i="1" s="1"/>
  <c r="T104" i="1"/>
  <c r="W104" i="1" s="1"/>
  <c r="T28" i="1"/>
  <c r="W28" i="1" s="1"/>
  <c r="T746" i="1"/>
  <c r="W746" i="1" s="1"/>
  <c r="T718" i="1"/>
  <c r="W718" i="1" s="1"/>
  <c r="T84" i="1"/>
  <c r="W84" i="1" s="1"/>
  <c r="T518" i="1"/>
  <c r="W518" i="1" s="1"/>
  <c r="T162" i="1"/>
  <c r="W162" i="1" s="1"/>
  <c r="T35" i="1"/>
  <c r="W35" i="1" s="1"/>
  <c r="T206" i="1"/>
  <c r="W206" i="1" s="1"/>
  <c r="T449" i="1"/>
  <c r="W449" i="1" s="1"/>
  <c r="T228" i="1"/>
  <c r="W228" i="1" s="1"/>
  <c r="T310" i="1"/>
  <c r="W310" i="1" s="1"/>
  <c r="T444" i="1"/>
  <c r="W444" i="1" s="1"/>
  <c r="T507" i="1"/>
  <c r="W507" i="1" s="1"/>
  <c r="T414" i="1"/>
  <c r="W414" i="1" s="1"/>
  <c r="T841" i="1"/>
  <c r="W841" i="1" s="1"/>
  <c r="T99" i="1"/>
  <c r="W99" i="1" s="1"/>
  <c r="T842" i="1"/>
  <c r="W842" i="1" s="1"/>
  <c r="T133" i="1"/>
  <c r="W133" i="1" s="1"/>
  <c r="T349" i="1"/>
  <c r="W349" i="1" s="1"/>
  <c r="T448" i="1"/>
  <c r="W448" i="1" s="1"/>
  <c r="T324" i="1"/>
  <c r="W324" i="1" s="1"/>
  <c r="T405" i="1"/>
  <c r="W405" i="1" s="1"/>
  <c r="T815" i="1"/>
  <c r="W815" i="1" s="1"/>
  <c r="T551" i="1"/>
  <c r="W551" i="1" s="1"/>
  <c r="T12" i="1"/>
  <c r="W12" i="1" s="1"/>
  <c r="T617" i="1"/>
  <c r="W617" i="1" s="1"/>
  <c r="T554" i="1"/>
  <c r="W554" i="1" s="1"/>
  <c r="T611" i="1"/>
  <c r="W611" i="1" s="1"/>
  <c r="T878" i="1"/>
  <c r="W878" i="1" s="1"/>
  <c r="T53" i="1"/>
  <c r="W53" i="1" s="1"/>
  <c r="T869" i="1"/>
  <c r="W869" i="1" s="1"/>
  <c r="T98" i="1"/>
  <c r="W98" i="1" s="1"/>
  <c r="T836" i="1"/>
  <c r="W836" i="1" s="1"/>
  <c r="T741" i="1"/>
  <c r="W741" i="1" s="1"/>
  <c r="T312" i="1"/>
  <c r="W312" i="1" s="1"/>
  <c r="T781" i="1"/>
  <c r="W781" i="1" s="1"/>
  <c r="T485" i="1"/>
  <c r="W485" i="1" s="1"/>
  <c r="T486" i="1"/>
  <c r="W486" i="1" s="1"/>
  <c r="T174" i="1"/>
  <c r="W174" i="1" s="1"/>
  <c r="T246" i="1"/>
  <c r="W246" i="1" s="1"/>
  <c r="T602" i="1"/>
  <c r="W602" i="1" s="1"/>
  <c r="T819" i="1"/>
  <c r="W819" i="1" s="1"/>
  <c r="T532" i="1"/>
  <c r="W532" i="1" s="1"/>
  <c r="T263" i="1"/>
  <c r="W263" i="1" s="1"/>
  <c r="T458" i="1"/>
  <c r="W458" i="1" s="1"/>
  <c r="T599" i="1"/>
  <c r="W599" i="1" s="1"/>
  <c r="T950" i="1"/>
  <c r="W950" i="1" s="1"/>
  <c r="T107" i="1"/>
  <c r="W107" i="1" s="1"/>
  <c r="T558" i="1"/>
  <c r="W558" i="1" s="1"/>
  <c r="T194" i="1"/>
  <c r="W194" i="1" s="1"/>
  <c r="T237" i="1"/>
  <c r="W237" i="1" s="1"/>
  <c r="T962" i="1"/>
  <c r="W962" i="1" s="1"/>
  <c r="T624" i="1"/>
  <c r="W624" i="1" s="1"/>
  <c r="T67" i="1"/>
  <c r="W67" i="1" s="1"/>
  <c r="T412" i="1"/>
  <c r="W412" i="1" s="1"/>
  <c r="T577" i="1"/>
  <c r="W577" i="1" s="1"/>
  <c r="T964" i="1"/>
  <c r="W964" i="1" s="1"/>
  <c r="T658" i="1"/>
  <c r="W658" i="1" s="1"/>
  <c r="T279" i="1"/>
  <c r="W279" i="1" s="1"/>
  <c r="T345" i="1"/>
  <c r="W345" i="1" s="1"/>
  <c r="T536" i="1"/>
  <c r="W536" i="1" s="1"/>
  <c r="T944" i="1"/>
  <c r="W944" i="1" s="1"/>
  <c r="T628" i="1"/>
  <c r="W628" i="1" s="1"/>
  <c r="T235" i="1"/>
  <c r="W235" i="1" s="1"/>
  <c r="T899" i="1"/>
  <c r="W899" i="1" s="1"/>
  <c r="T164" i="1"/>
  <c r="W164" i="1" s="1"/>
  <c r="T868" i="1"/>
  <c r="W868" i="1" s="1"/>
  <c r="T468" i="1"/>
  <c r="W468" i="1" s="1"/>
  <c r="T593" i="1"/>
  <c r="W593" i="1" s="1"/>
  <c r="T408" i="1"/>
  <c r="W408" i="1" s="1"/>
  <c r="T205" i="1"/>
  <c r="W205" i="1" s="1"/>
  <c r="T720" i="1"/>
  <c r="W720" i="1" s="1"/>
  <c r="T780" i="1"/>
  <c r="W780" i="1" s="1"/>
  <c r="T806" i="1"/>
  <c r="W806" i="1" s="1"/>
  <c r="T429" i="1"/>
  <c r="W429" i="1" s="1"/>
  <c r="T825" i="1"/>
  <c r="W825" i="1" s="1"/>
  <c r="T481" i="1"/>
  <c r="W481" i="1" s="1"/>
  <c r="T192" i="1"/>
  <c r="W192" i="1" s="1"/>
  <c r="T266" i="1"/>
  <c r="W266" i="1" s="1"/>
  <c r="T654" i="1"/>
  <c r="W654" i="1" s="1"/>
  <c r="T805" i="1"/>
  <c r="W805" i="1" s="1"/>
  <c r="T430" i="1"/>
  <c r="W430" i="1" s="1"/>
  <c r="T372" i="1"/>
  <c r="W372" i="1" s="1"/>
  <c r="T491" i="1"/>
  <c r="W491" i="1" s="1"/>
  <c r="T812" i="1"/>
  <c r="W812" i="1" s="1"/>
  <c r="T930" i="1"/>
  <c r="W930" i="1" s="1"/>
  <c r="T291" i="1"/>
  <c r="W291" i="1" s="1"/>
  <c r="T826" i="1"/>
  <c r="W826" i="1" s="1"/>
  <c r="T630" i="1"/>
  <c r="W630" i="1" s="1"/>
  <c r="T795" i="1"/>
  <c r="W795" i="1" s="1"/>
  <c r="T839" i="1"/>
  <c r="W839" i="1" s="1"/>
  <c r="T803" i="1"/>
  <c r="W803" i="1" s="1"/>
  <c r="T132" i="1"/>
  <c r="W132" i="1" s="1"/>
  <c r="T858" i="1"/>
  <c r="W858" i="1" s="1"/>
  <c r="T534" i="1"/>
  <c r="W534" i="1" s="1"/>
  <c r="T540" i="1"/>
  <c r="W540" i="1" s="1"/>
  <c r="T639" i="1"/>
  <c r="W639" i="1" s="1"/>
  <c r="T171" i="1"/>
  <c r="W171" i="1" s="1"/>
  <c r="T165" i="1"/>
  <c r="W165" i="1" s="1"/>
  <c r="T135" i="1"/>
  <c r="W135" i="1" s="1"/>
  <c r="T467" i="1"/>
  <c r="W467" i="1" s="1"/>
  <c r="T393" i="1"/>
  <c r="W393" i="1" s="1"/>
  <c r="T592" i="1"/>
  <c r="W592" i="1" s="1"/>
  <c r="T912" i="1"/>
  <c r="W912" i="1" s="1"/>
  <c r="T424" i="1"/>
  <c r="W424" i="1" s="1"/>
  <c r="T972" i="1"/>
  <c r="W972" i="1" s="1"/>
  <c r="T659" i="1"/>
  <c r="W659" i="1" s="1"/>
  <c r="T140" i="1"/>
  <c r="W140" i="1" s="1"/>
  <c r="T923" i="1"/>
  <c r="W923" i="1" s="1"/>
  <c r="T373" i="1"/>
  <c r="W373" i="1" s="1"/>
  <c r="T594" i="1"/>
  <c r="W594" i="1" s="1"/>
  <c r="T573" i="1"/>
  <c r="W573" i="1" s="1"/>
  <c r="T853" i="1"/>
  <c r="W853" i="1" s="1"/>
  <c r="T379" i="1"/>
  <c r="W379" i="1" s="1"/>
  <c r="T516" i="1"/>
  <c r="W516" i="1" s="1"/>
  <c r="T539" i="1"/>
  <c r="W539" i="1" s="1"/>
  <c r="T557" i="1"/>
  <c r="W557" i="1" s="1"/>
  <c r="T138" i="1"/>
  <c r="W138" i="1" s="1"/>
  <c r="T882" i="1"/>
  <c r="W882" i="1" s="1"/>
  <c r="T479" i="1"/>
  <c r="W479" i="1" s="1"/>
  <c r="T778" i="1"/>
  <c r="W778" i="1" s="1"/>
  <c r="T34" i="1"/>
  <c r="W34" i="1" s="1"/>
  <c r="T437" i="1"/>
  <c r="W437" i="1" s="1"/>
  <c r="T642" i="1"/>
  <c r="W642" i="1" s="1"/>
  <c r="T446" i="1"/>
  <c r="W446" i="1" s="1"/>
  <c r="T889" i="1"/>
  <c r="W889" i="1" s="1"/>
  <c r="T179" i="1"/>
  <c r="W179" i="1" s="1"/>
  <c r="T418" i="1"/>
  <c r="W418" i="1" s="1"/>
  <c r="T616" i="1"/>
  <c r="W616" i="1" s="1"/>
  <c r="T723" i="1"/>
  <c r="W723" i="1" s="1"/>
  <c r="T190" i="1"/>
  <c r="W190" i="1" s="1"/>
  <c r="T178" i="1"/>
  <c r="W178" i="1" s="1"/>
  <c r="T574" i="1"/>
  <c r="W574" i="1" s="1"/>
  <c r="T867" i="1"/>
  <c r="W867" i="1" s="1"/>
  <c r="T41" i="1"/>
  <c r="W41" i="1" s="1"/>
  <c r="T560" i="1"/>
  <c r="W560" i="1" s="1"/>
  <c r="T816" i="1"/>
  <c r="W816" i="1" s="1"/>
  <c r="T732" i="1"/>
  <c r="W732" i="1" s="1"/>
  <c r="T832" i="1"/>
  <c r="W832" i="1" s="1"/>
  <c r="T253" i="1"/>
  <c r="W253" i="1" s="1"/>
  <c r="T114" i="1"/>
  <c r="W114" i="1" s="1"/>
  <c r="T22" i="1"/>
  <c r="W22" i="1" s="1"/>
  <c r="T631" i="1"/>
  <c r="W631" i="1" s="1"/>
  <c r="T145" i="1"/>
  <c r="W145" i="1" s="1"/>
  <c r="T443" i="1"/>
  <c r="W443" i="1" s="1"/>
  <c r="T301" i="1"/>
  <c r="W301" i="1" s="1"/>
  <c r="T636" i="1"/>
  <c r="W636" i="1" s="1"/>
  <c r="T294" i="1"/>
  <c r="W294" i="1" s="1"/>
  <c r="T657" i="1"/>
  <c r="W657" i="1" s="1"/>
  <c r="T383" i="1"/>
  <c r="W383" i="1" s="1"/>
  <c r="T333" i="1"/>
  <c r="W333" i="1" s="1"/>
  <c r="T273" i="1"/>
  <c r="W273" i="1" s="1"/>
  <c r="T906" i="1"/>
  <c r="W906" i="1" s="1"/>
  <c r="T10" i="1"/>
  <c r="W10" i="1" s="1"/>
  <c r="T398" i="1"/>
  <c r="W398" i="1" s="1"/>
  <c r="T64" i="1"/>
  <c r="W64" i="1" s="1"/>
  <c r="T72" i="1"/>
  <c r="W72" i="1" s="1"/>
  <c r="T268" i="1"/>
  <c r="W268" i="1" s="1"/>
  <c r="T896" i="1"/>
  <c r="W896" i="1" s="1"/>
  <c r="T724" i="1"/>
  <c r="W724" i="1" s="1"/>
  <c r="T242" i="1"/>
  <c r="W242" i="1" s="1"/>
  <c r="T337" i="1"/>
  <c r="W337" i="1" s="1"/>
  <c r="T811" i="1"/>
  <c r="W811" i="1" s="1"/>
  <c r="T740" i="1"/>
  <c r="W740" i="1" s="1"/>
  <c r="T522" i="1"/>
  <c r="W522" i="1" s="1"/>
  <c r="T809" i="1"/>
  <c r="W809" i="1" s="1"/>
  <c r="T482" i="1"/>
  <c r="W482" i="1" s="1"/>
  <c r="T49" i="1"/>
  <c r="W49" i="1" s="1"/>
  <c r="T559" i="1"/>
  <c r="W559" i="1" s="1"/>
  <c r="T267" i="1"/>
  <c r="W267" i="1" s="1"/>
  <c r="T460" i="1"/>
  <c r="W460" i="1" s="1"/>
  <c r="T298" i="1"/>
  <c r="W298" i="1" s="1"/>
  <c r="T728" i="1"/>
  <c r="W728" i="1" s="1"/>
  <c r="T608" i="1"/>
  <c r="W608" i="1" s="1"/>
  <c r="T808" i="1"/>
  <c r="W808" i="1" s="1"/>
  <c r="T38" i="1"/>
  <c r="W38" i="1" s="1"/>
  <c r="T877" i="1"/>
  <c r="W877" i="1" s="1"/>
  <c r="T77" i="1"/>
  <c r="W77" i="1" s="1"/>
  <c r="T729" i="1"/>
  <c r="W729" i="1" s="1"/>
  <c r="T74" i="1"/>
  <c r="W74" i="1" s="1"/>
  <c r="T11" i="1"/>
  <c r="W11" i="1" s="1"/>
  <c r="T350" i="1"/>
  <c r="W350" i="1" s="1"/>
  <c r="T25" i="1"/>
  <c r="W25" i="1" s="1"/>
  <c r="T356" i="1"/>
  <c r="W356" i="1" s="1"/>
  <c r="T441" i="1"/>
  <c r="W441" i="1" s="1"/>
  <c r="T917" i="1"/>
  <c r="W917" i="1" s="1"/>
  <c r="T464" i="1"/>
  <c r="W464" i="1" s="1"/>
  <c r="T852" i="1"/>
  <c r="W852" i="1" s="1"/>
  <c r="T355" i="1"/>
  <c r="W355" i="1" s="1"/>
  <c r="T202" i="1"/>
  <c r="W202" i="1" s="1"/>
  <c r="T216" i="1"/>
  <c r="W216" i="1" s="1"/>
  <c r="T476" i="1"/>
  <c r="W476" i="1" s="1"/>
  <c r="T92" i="1"/>
  <c r="W92" i="1" s="1"/>
  <c r="T612" i="1"/>
  <c r="W612" i="1" s="1"/>
  <c r="T580" i="1"/>
  <c r="W580" i="1" s="1"/>
  <c r="T900" i="1"/>
  <c r="W900" i="1" s="1"/>
  <c r="T562" i="1"/>
  <c r="W562" i="1" s="1"/>
  <c r="T36" i="1"/>
  <c r="W36" i="1" s="1"/>
  <c r="T343" i="1"/>
  <c r="W343" i="1" s="1"/>
  <c r="T650" i="1"/>
  <c r="W650" i="1" s="1"/>
  <c r="T185" i="1"/>
  <c r="W185" i="1" s="1"/>
  <c r="T299" i="1"/>
  <c r="W299" i="1" s="1"/>
  <c r="T948" i="1"/>
  <c r="W948" i="1" s="1"/>
  <c r="T648" i="1"/>
  <c r="W648" i="1" s="1"/>
  <c r="T402" i="1"/>
  <c r="W402" i="1" s="1"/>
  <c r="T484" i="1"/>
  <c r="W484" i="1" s="1"/>
  <c r="T581" i="1"/>
  <c r="W581" i="1" s="1"/>
  <c r="T392" i="1"/>
  <c r="W392" i="1" s="1"/>
  <c r="T388" i="1"/>
  <c r="W388" i="1" s="1"/>
  <c r="T79" i="1"/>
  <c r="W79" i="1" s="1"/>
  <c r="T777" i="1"/>
  <c r="W777" i="1" s="1"/>
  <c r="T59" i="1"/>
  <c r="W59" i="1" s="1"/>
  <c r="T172" i="1"/>
  <c r="W172" i="1" s="1"/>
  <c r="T426" i="1"/>
  <c r="W426" i="1" s="1"/>
  <c r="T239" i="1"/>
  <c r="W239" i="1" s="1"/>
  <c r="T254" i="1"/>
  <c r="W254" i="1" s="1"/>
  <c r="T523" i="1"/>
  <c r="W523" i="1" s="1"/>
  <c r="T469" i="1"/>
  <c r="W469" i="1" s="1"/>
  <c r="T286" i="1"/>
  <c r="W286" i="1" s="1"/>
  <c r="T457" i="1"/>
  <c r="W457" i="1" s="1"/>
  <c r="T381" i="1"/>
  <c r="W381" i="1" s="1"/>
  <c r="T976" i="1"/>
  <c r="W976" i="1" s="1"/>
  <c r="T422" i="1"/>
  <c r="W422" i="1" s="1"/>
  <c r="T148" i="1"/>
  <c r="W148" i="1" s="1"/>
  <c r="T234" i="1"/>
  <c r="W234" i="1" s="1"/>
  <c r="T88" i="1"/>
  <c r="W88" i="1" s="1"/>
  <c r="T245" i="1"/>
  <c r="W245" i="1" s="1"/>
  <c r="W3" i="1"/>
  <c r="AA790" i="1"/>
  <c r="AA46" i="1"/>
  <c r="AA406" i="1"/>
  <c r="AA163" i="1"/>
  <c r="AA247" i="1"/>
  <c r="AA946" i="1"/>
  <c r="AA655" i="1"/>
  <c r="AA760" i="1"/>
  <c r="AA344" i="1"/>
  <c r="AA872" i="1"/>
  <c r="AA785" i="1"/>
  <c r="AA890" i="1"/>
  <c r="AA550" i="1"/>
  <c r="AA326" i="1"/>
  <c r="AA433" i="1"/>
  <c r="AA796" i="1"/>
  <c r="AA310" i="1"/>
  <c r="AA65" i="1"/>
  <c r="AA115" i="1"/>
  <c r="AA44" i="1"/>
  <c r="AA568" i="1"/>
  <c r="AA42" i="1"/>
  <c r="AA203" i="1"/>
  <c r="T784" i="1"/>
  <c r="W784" i="1" s="1"/>
  <c r="T755" i="1"/>
  <c r="W755" i="1" s="1"/>
  <c r="T894" i="1"/>
  <c r="W894" i="1" s="1"/>
  <c r="T146" i="1"/>
  <c r="W146" i="1" s="1"/>
  <c r="T62" i="1"/>
  <c r="W62" i="1" s="1"/>
  <c r="T368" i="1"/>
  <c r="W368" i="1" s="1"/>
  <c r="T913" i="1"/>
  <c r="W913" i="1" s="1"/>
  <c r="T535" i="1"/>
  <c r="W535" i="1" s="1"/>
  <c r="T63" i="1"/>
  <c r="W63" i="1" s="1"/>
  <c r="T250" i="1"/>
  <c r="W250" i="1" s="1"/>
  <c r="T870" i="1"/>
  <c r="W870" i="1" s="1"/>
  <c r="T157" i="1"/>
  <c r="W157" i="1" s="1"/>
  <c r="T472" i="1"/>
  <c r="W472" i="1" s="1"/>
  <c r="T764" i="1"/>
  <c r="W764" i="1" s="1"/>
  <c r="T638" i="1"/>
  <c r="W638" i="1" s="1"/>
  <c r="T971" i="1"/>
  <c r="W971" i="1" s="1"/>
  <c r="T927" i="1"/>
  <c r="W927" i="1" s="1"/>
  <c r="T583" i="1"/>
  <c r="W583" i="1" s="1"/>
  <c r="T210" i="1"/>
  <c r="W210" i="1" s="1"/>
  <c r="T622" i="1"/>
  <c r="W622" i="1" s="1"/>
  <c r="T335" i="1"/>
  <c r="W335" i="1" s="1"/>
  <c r="T264" i="1"/>
  <c r="W264" i="1" s="1"/>
  <c r="T911" i="1"/>
  <c r="W911" i="1" s="1"/>
  <c r="T503" i="1"/>
  <c r="W503" i="1" s="1"/>
  <c r="T827" i="1"/>
  <c r="W827" i="1" s="1"/>
  <c r="T124" i="1"/>
  <c r="W124" i="1" s="1"/>
  <c r="T334" i="1"/>
  <c r="W334" i="1" s="1"/>
  <c r="T796" i="1"/>
  <c r="W796" i="1" s="1"/>
  <c r="T170" i="1"/>
  <c r="W170" i="1" s="1"/>
  <c r="T814" i="1"/>
  <c r="W814" i="1" s="1"/>
  <c r="T946" i="1"/>
  <c r="W946" i="1" s="1"/>
  <c r="T794" i="1"/>
  <c r="W794" i="1" s="1"/>
  <c r="T249" i="1"/>
  <c r="W249" i="1" s="1"/>
  <c r="T283" i="1"/>
  <c r="W283" i="1" s="1"/>
  <c r="T156" i="1"/>
  <c r="W156" i="1" s="1"/>
  <c r="T31" i="1"/>
  <c r="W31" i="1" s="1"/>
  <c r="T924" i="1"/>
  <c r="W924" i="1" s="1"/>
  <c r="T494" i="1"/>
  <c r="W494" i="1" s="1"/>
  <c r="T798" i="1"/>
  <c r="W798" i="1" s="1"/>
  <c r="T510" i="1"/>
  <c r="W510" i="1" s="1"/>
  <c r="T177" i="1"/>
  <c r="W177" i="1" s="1"/>
  <c r="T821" i="1"/>
  <c r="W821" i="1" s="1"/>
  <c r="T111" i="1"/>
  <c r="W111" i="1" s="1"/>
  <c r="T121" i="1"/>
  <c r="W121" i="1" s="1"/>
  <c r="T304" i="1"/>
  <c r="W304" i="1" s="1"/>
  <c r="T790" i="1"/>
  <c r="W790" i="1" s="1"/>
  <c r="T629" i="1"/>
  <c r="W629" i="1" s="1"/>
  <c r="T829" i="1"/>
  <c r="W829" i="1" s="1"/>
  <c r="T967" i="1"/>
  <c r="W967" i="1" s="1"/>
  <c r="T385" i="1"/>
  <c r="W385" i="1" s="1"/>
  <c r="T186" i="1"/>
  <c r="W186" i="1" s="1"/>
  <c r="T93" i="1"/>
  <c r="W93" i="1" s="1"/>
  <c r="T261" i="1"/>
  <c r="W261" i="1" s="1"/>
  <c r="T748" i="1"/>
  <c r="W748" i="1" s="1"/>
  <c r="T463" i="1"/>
  <c r="W463" i="1" s="1"/>
  <c r="T978" i="1"/>
  <c r="W978" i="1" s="1"/>
  <c r="T566" i="1"/>
  <c r="W566" i="1" s="1"/>
  <c r="T440" i="1"/>
  <c r="W440" i="1" s="1"/>
  <c r="T726" i="1"/>
  <c r="W726" i="1" s="1"/>
  <c r="T289" i="1"/>
  <c r="W289" i="1" s="1"/>
  <c r="T188" i="1"/>
  <c r="W188" i="1" s="1"/>
  <c r="T431" i="1"/>
  <c r="W431" i="1" s="1"/>
  <c r="T348" i="1"/>
  <c r="W348" i="1" s="1"/>
  <c r="T845" i="1"/>
  <c r="W845" i="1" s="1"/>
  <c r="T800" i="1"/>
  <c r="W800" i="1" s="1"/>
  <c r="T765" i="1"/>
  <c r="W765" i="1" s="1"/>
  <c r="AA76" i="1"/>
  <c r="AA819" i="1"/>
  <c r="AA786" i="1"/>
  <c r="AA332" i="1"/>
  <c r="AA28" i="1"/>
  <c r="AA788" i="1"/>
  <c r="AA33" i="1"/>
  <c r="AA547" i="1"/>
  <c r="AA376" i="1"/>
  <c r="AA955" i="1"/>
  <c r="AA564" i="1"/>
  <c r="AA480" i="1"/>
  <c r="AA342" i="1"/>
  <c r="AA573" i="1"/>
  <c r="AA70" i="1"/>
  <c r="AA975" i="1"/>
  <c r="AA321" i="1"/>
  <c r="AA446" i="1"/>
  <c r="AA806" i="1"/>
  <c r="AA366" i="1"/>
  <c r="AA922" i="1"/>
  <c r="AA964" i="1"/>
  <c r="AA919" i="1"/>
  <c r="AA26" i="1"/>
  <c r="AA466" i="1"/>
  <c r="AA314" i="1"/>
  <c r="AA597" i="1"/>
  <c r="AA248" i="1"/>
  <c r="AA52" i="1"/>
  <c r="AA615" i="1"/>
  <c r="AA571" i="1"/>
  <c r="AA548" i="1"/>
  <c r="AA767" i="1"/>
  <c r="AA559" i="1"/>
  <c r="AA141" i="1"/>
  <c r="AA590" i="1"/>
  <c r="AA535" i="1"/>
  <c r="AA454" i="1"/>
  <c r="AA569" i="1"/>
  <c r="AA318" i="1"/>
  <c r="AA758" i="1"/>
  <c r="AA902" i="1"/>
  <c r="AA418" i="1"/>
  <c r="AA798" i="1"/>
  <c r="AA431" i="1"/>
  <c r="AA565" i="1"/>
  <c r="AA500" i="1"/>
  <c r="AA472" i="1"/>
  <c r="AA153" i="1"/>
  <c r="AA956" i="1"/>
  <c r="AA733" i="1"/>
  <c r="AA456" i="1"/>
  <c r="AA660" i="1"/>
  <c r="AA860" i="1"/>
  <c r="AA891" i="1"/>
  <c r="AA257" i="1"/>
  <c r="AA795" i="1"/>
  <c r="AA438" i="1"/>
  <c r="AA474" i="1"/>
  <c r="AA188" i="1"/>
  <c r="AA511" i="1"/>
  <c r="AA394" i="1"/>
  <c r="W508" i="1"/>
  <c r="AA784" i="1"/>
  <c r="AA121" i="1"/>
  <c r="AA269" i="1"/>
  <c r="AA977" i="1"/>
  <c r="AA833" i="1"/>
  <c r="AA603" i="1"/>
  <c r="AA510" i="1"/>
  <c r="AA637" i="1"/>
  <c r="AA896" i="1"/>
  <c r="AA324" i="1"/>
  <c r="AA628" i="1"/>
  <c r="W953" i="1"/>
  <c r="AA859" i="1"/>
  <c r="AA839" i="1"/>
  <c r="AA401" i="1"/>
  <c r="AA295" i="1"/>
  <c r="AA312" i="1"/>
  <c r="W296" i="1"/>
  <c r="AA721" i="1"/>
  <c r="AA471" i="1"/>
  <c r="AA11" i="1"/>
  <c r="AA451" i="1"/>
  <c r="AA383" i="1"/>
  <c r="AA265" i="1"/>
  <c r="AA157" i="1"/>
  <c r="AA325" i="1"/>
  <c r="AA556" i="1"/>
  <c r="AA427" i="1"/>
  <c r="AA90" i="1"/>
  <c r="AA879" i="1"/>
  <c r="AA389" i="1"/>
  <c r="AA436" i="1"/>
  <c r="AA772" i="1"/>
  <c r="AA447" i="1"/>
  <c r="AA268" i="1"/>
  <c r="AA74" i="1"/>
  <c r="AA855" i="1"/>
  <c r="AA353" i="1"/>
  <c r="AA137" i="1"/>
  <c r="AA773" i="1"/>
  <c r="AA317" i="1"/>
  <c r="AA329" i="1"/>
  <c r="AA766" i="1"/>
  <c r="AA8" i="1"/>
  <c r="AA479" i="1"/>
  <c r="AA340" i="1"/>
  <c r="AA650" i="1"/>
  <c r="AA298" i="1"/>
  <c r="AA531" i="1"/>
  <c r="W947" i="1"/>
  <c r="AA909" i="1"/>
  <c r="AA430" i="1"/>
  <c r="AA355" i="1"/>
  <c r="AA652" i="1"/>
  <c r="W406" i="1"/>
  <c r="AA853" i="1"/>
  <c r="AA621" i="1"/>
  <c r="AA284" i="1"/>
  <c r="AA420" i="1"/>
  <c r="AA904" i="1"/>
  <c r="AA488" i="1"/>
  <c r="AA533" i="1"/>
  <c r="AA725" i="1"/>
  <c r="AA429" i="1"/>
  <c r="AA915" i="1"/>
  <c r="AA837" i="1"/>
  <c r="AA560" i="1"/>
  <c r="AA741" i="1"/>
  <c r="AA303" i="1"/>
  <c r="AA754" i="1"/>
  <c r="AA630" i="1"/>
  <c r="AA951" i="1"/>
  <c r="AA503" i="1"/>
  <c r="AA968" i="1"/>
  <c r="W108" i="1"/>
  <c r="AA594" i="1"/>
  <c r="AA22" i="1"/>
  <c r="AA114" i="1"/>
  <c r="AA193" i="1"/>
  <c r="AA288" i="1"/>
  <c r="AA260" i="1"/>
  <c r="AA239" i="1"/>
  <c r="AA386" i="1"/>
  <c r="AA445" i="1"/>
  <c r="AA395" i="1"/>
  <c r="AA156" i="1"/>
  <c r="AA518" i="1"/>
  <c r="AA292" i="1"/>
  <c r="AA144" i="1"/>
  <c r="AA577" i="1"/>
  <c r="AA627" i="1"/>
  <c r="W830" i="1"/>
  <c r="AA574" i="1"/>
  <c r="AA938" i="1"/>
  <c r="AA612" i="1"/>
  <c r="AA971" i="1"/>
  <c r="AA280" i="1"/>
  <c r="AA125" i="1"/>
  <c r="AA64" i="1"/>
  <c r="AA441" i="1"/>
  <c r="AA954" i="1"/>
  <c r="AA443" i="1"/>
  <c r="AA267" i="1"/>
  <c r="AA155" i="1"/>
  <c r="AA252" i="1"/>
  <c r="AA596" i="1"/>
  <c r="AA63" i="1"/>
  <c r="AA605" i="1"/>
  <c r="AA898" i="1"/>
  <c r="AA523" i="1"/>
  <c r="AA519" i="1"/>
  <c r="AA359" i="1"/>
  <c r="AA21" i="1"/>
  <c r="AA525" i="1"/>
  <c r="AA291" i="1"/>
  <c r="AA578" i="1"/>
  <c r="AA716" i="1"/>
  <c r="AA23" i="1"/>
  <c r="AA283" i="1"/>
  <c r="AA723" i="1"/>
  <c r="AA196" i="1"/>
  <c r="AA244" i="1"/>
  <c r="AA404" i="1"/>
  <c r="AA493" i="1"/>
  <c r="AA181" i="1"/>
  <c r="AA828" i="1"/>
  <c r="AA86" i="1"/>
  <c r="W332" i="1"/>
  <c r="W428" i="1"/>
  <c r="AA632" i="1"/>
  <c r="AA722" i="1"/>
  <c r="AA586" i="1"/>
  <c r="W823" i="1"/>
  <c r="W880" i="1"/>
  <c r="W785" i="1"/>
  <c r="W56" i="1"/>
  <c r="AA364" i="1"/>
  <c r="AA933" i="1"/>
  <c r="AA19" i="1"/>
  <c r="AA370" i="1"/>
  <c r="AA923" i="1"/>
  <c r="AA306" i="1"/>
  <c r="AA755" i="1"/>
  <c r="AA381" i="1"/>
  <c r="AA882" i="1"/>
  <c r="AA881" i="1"/>
  <c r="AA802" i="1"/>
  <c r="AA242" i="1"/>
  <c r="AA633" i="1"/>
  <c r="AA186" i="1"/>
  <c r="AA462" i="1"/>
  <c r="AA515" i="1"/>
  <c r="AA85" i="1"/>
  <c r="AA224" i="1"/>
  <c r="AA807" i="1"/>
  <c r="AA279" i="1"/>
  <c r="AA528" i="1"/>
  <c r="AA170" i="1"/>
  <c r="AA526" i="1"/>
  <c r="AA608" i="1"/>
  <c r="AA635" i="1"/>
  <c r="AA961" i="1"/>
  <c r="AA598" i="1"/>
  <c r="AA508" i="1"/>
  <c r="AA593" i="1"/>
  <c r="AA502" i="1"/>
  <c r="AA117" i="1"/>
  <c r="AA607" i="1"/>
  <c r="AA225" i="1"/>
  <c r="AA496" i="1"/>
  <c r="AA618" i="1"/>
  <c r="W529" i="1"/>
  <c r="AA821" i="1"/>
  <c r="AA350" i="1"/>
  <c r="AA131" i="1"/>
  <c r="AA804" i="1"/>
  <c r="AA829" i="1"/>
  <c r="AA293" i="1"/>
  <c r="AA551" i="1"/>
  <c r="AA419" i="1"/>
  <c r="AA323" i="1"/>
  <c r="AA581" i="1"/>
  <c r="AA659" i="1"/>
  <c r="AA111" i="1"/>
  <c r="W935" i="1"/>
  <c r="W203" i="1"/>
  <c r="AA944" i="1"/>
  <c r="AA400" i="1"/>
  <c r="AA58" i="1"/>
  <c r="W736" i="1"/>
  <c r="W873" i="1"/>
  <c r="AA72" i="1"/>
  <c r="AA249" i="1"/>
  <c r="AA552" i="1"/>
  <c r="AA512" i="1"/>
  <c r="AA849" i="1"/>
  <c r="AA245" i="1"/>
  <c r="AA371" i="1"/>
  <c r="AA870" i="1"/>
  <c r="AA842" i="1"/>
  <c r="AA614" i="1"/>
  <c r="AA601" i="1"/>
  <c r="AA529" i="1"/>
  <c r="AA832" i="1"/>
  <c r="AA583" i="1"/>
  <c r="AA442" i="1"/>
  <c r="AA104" i="1"/>
  <c r="AA483" i="1"/>
  <c r="AA453" i="1"/>
  <c r="AA276" i="1"/>
  <c r="AA208" i="1"/>
  <c r="AA913" i="1"/>
  <c r="AA734" i="1"/>
  <c r="AA205" i="1"/>
  <c r="AA380" i="1"/>
  <c r="AA799" i="1"/>
  <c r="AA272" i="1"/>
  <c r="AA7" i="1"/>
  <c r="AA914" i="1"/>
  <c r="AA470" i="1"/>
  <c r="AA457" i="1"/>
  <c r="AA957" i="1"/>
  <c r="W965" i="1"/>
  <c r="AA179" i="1"/>
  <c r="AA411" i="1"/>
  <c r="AA497" i="1"/>
  <c r="AA407" i="1"/>
  <c r="AA901" i="1"/>
  <c r="AA576" i="1"/>
  <c r="AA362" i="1"/>
  <c r="AA757" i="1"/>
  <c r="AA80" i="1"/>
  <c r="AA54" i="1"/>
  <c r="AA478" i="1"/>
  <c r="AA29" i="1"/>
  <c r="AA962" i="1"/>
  <c r="AA106" i="1"/>
  <c r="W241" i="1"/>
  <c r="W420" i="1"/>
  <c r="AA251" i="1"/>
  <c r="AA866" i="1"/>
  <c r="AA15" i="1"/>
  <c r="AA588" i="1"/>
  <c r="AA16" i="1"/>
  <c r="AA351" i="1"/>
  <c r="AA423" i="1"/>
  <c r="AA720" i="1"/>
  <c r="AA110" i="1"/>
  <c r="AA262" i="1"/>
  <c r="AA374" i="1"/>
  <c r="AA237" i="1"/>
  <c r="AA845" i="1"/>
  <c r="AA640" i="1"/>
  <c r="AA220" i="1"/>
  <c r="AA959" i="1"/>
  <c r="AA34" i="1"/>
  <c r="AA254" i="1"/>
  <c r="AA653" i="1"/>
  <c r="AA524" i="1"/>
  <c r="AA972" i="1"/>
  <c r="AA361" i="1"/>
  <c r="AA818" i="1"/>
  <c r="AA460" i="1"/>
  <c r="AA527" i="1"/>
  <c r="AA566" i="1"/>
  <c r="AA434" i="1"/>
  <c r="AA382" i="1"/>
  <c r="AA563" i="1"/>
  <c r="AA32" i="1"/>
  <c r="AA20" i="1"/>
  <c r="AA557" i="1"/>
  <c r="AA539" i="1"/>
  <c r="AA228" i="1"/>
  <c r="AA51" i="1"/>
  <c r="AA176" i="1"/>
  <c r="AA322" i="1"/>
  <c r="AA481" i="1"/>
  <c r="AA490" i="1"/>
  <c r="AA579" i="1"/>
  <c r="AA492" i="1"/>
  <c r="AA48" i="1"/>
  <c r="AA258" i="1"/>
  <c r="AA491" i="1"/>
  <c r="AA461" i="1"/>
  <c r="AA173" i="1"/>
  <c r="AA221" i="1"/>
  <c r="AA561" i="1"/>
  <c r="AA646" i="1"/>
  <c r="AA735" i="1"/>
  <c r="AA544" i="1"/>
  <c r="AA47" i="1"/>
  <c r="AA541" i="1"/>
  <c r="AA222" i="1"/>
  <c r="AA165" i="1"/>
  <c r="AA485" i="1"/>
  <c r="AA934" i="1"/>
  <c r="AA246" i="1"/>
  <c r="AA458" i="1"/>
  <c r="AA467" i="1"/>
  <c r="AA532" i="1"/>
  <c r="AA895" i="1"/>
  <c r="AA89" i="1"/>
  <c r="AA924" i="1"/>
  <c r="AA801" i="1"/>
  <c r="AA99" i="1"/>
  <c r="AA487" i="1"/>
  <c r="AA892" i="1"/>
  <c r="AA600" i="1"/>
  <c r="AA744" i="1"/>
  <c r="AA413" i="1"/>
  <c r="AA39" i="1"/>
  <c r="AA309" i="1"/>
  <c r="AA952" i="1"/>
  <c r="AA549" i="1"/>
  <c r="AA417" i="1"/>
  <c r="AA448" i="1"/>
  <c r="AA792" i="1"/>
  <c r="AA38" i="1"/>
  <c r="AA388" i="1"/>
  <c r="AA520" i="1"/>
  <c r="AA644" i="1"/>
  <c r="AA302" i="1"/>
  <c r="AA978" i="1"/>
  <c r="AA599" i="1"/>
  <c r="AA555" i="1"/>
  <c r="AA166" i="1"/>
  <c r="AA638" i="1"/>
  <c r="AA363" i="1"/>
  <c r="AA464" i="1"/>
  <c r="AA634" i="1"/>
  <c r="AA486" i="1"/>
  <c r="AA36" i="1"/>
  <c r="AA6" i="1"/>
  <c r="W561" i="1"/>
  <c r="W646" i="1"/>
  <c r="AA402" i="1"/>
  <c r="AA626" i="1"/>
  <c r="AA888" i="1"/>
  <c r="AA875" i="1"/>
  <c r="AA275" i="1"/>
  <c r="AA826" i="1"/>
  <c r="AA521" i="1"/>
  <c r="AA530" i="1"/>
  <c r="AA180" i="1"/>
  <c r="AA567" i="1"/>
  <c r="AA300" i="1"/>
  <c r="AA620" i="1"/>
  <c r="AA827" i="1"/>
  <c r="AA824" i="1"/>
  <c r="W225" i="1"/>
  <c r="AA315" i="1"/>
  <c r="AA517" i="1"/>
  <c r="AA428" i="1"/>
  <c r="AA214" i="1"/>
  <c r="AA198" i="1"/>
  <c r="AA762" i="1"/>
  <c r="AA553" i="1"/>
  <c r="AA570" i="1"/>
  <c r="AA960" i="1"/>
  <c r="AA776" i="1"/>
  <c r="AA764" i="1"/>
  <c r="AA12" i="1"/>
  <c r="AA475" i="1"/>
  <c r="AA625" i="1"/>
  <c r="AA253" i="1"/>
  <c r="AA264" i="1"/>
  <c r="AA299" i="1"/>
  <c r="AA171" i="1"/>
  <c r="AA585" i="1"/>
  <c r="AA602" i="1"/>
  <c r="AA604" i="1"/>
  <c r="AA390" i="1"/>
  <c r="AA494" i="1"/>
  <c r="AA53" i="1"/>
  <c r="AA941" i="1"/>
  <c r="AA800" i="1"/>
  <c r="AA182" i="1"/>
  <c r="AA509" i="1"/>
  <c r="AA468" i="1"/>
  <c r="AA238" i="1"/>
  <c r="AA414" i="1"/>
  <c r="AA507" i="1"/>
  <c r="AA31" i="1"/>
  <c r="AA55" i="1"/>
  <c r="AA619" i="1"/>
  <c r="AA459" i="1"/>
  <c r="AA495" i="1"/>
  <c r="AA384" i="1"/>
  <c r="AA617" i="1"/>
  <c r="AA174" i="1"/>
  <c r="AA277" i="1"/>
  <c r="AA820" i="1"/>
  <c r="AA270" i="1"/>
  <c r="AA274" i="1"/>
  <c r="AA589" i="1"/>
  <c r="AA930" i="1"/>
  <c r="AA209" i="1"/>
  <c r="AA100" i="1"/>
  <c r="AA789" i="1"/>
  <c r="AA970" i="1"/>
  <c r="AA398" i="1"/>
  <c r="AA57" i="1"/>
  <c r="AA465" i="1"/>
  <c r="AA728" i="1"/>
  <c r="AA624" i="1"/>
  <c r="AA313" i="1"/>
  <c r="AA440" i="1"/>
  <c r="AA575" i="1"/>
  <c r="AA271" i="1"/>
  <c r="AA482" i="1"/>
  <c r="AA305" i="1"/>
  <c r="AA831" i="1"/>
  <c r="AA513" i="1"/>
  <c r="AA522" i="1"/>
  <c r="AA79" i="1"/>
  <c r="AA223" i="1"/>
  <c r="AA449" i="1"/>
  <c r="AA580" i="1"/>
  <c r="AA343" i="1"/>
  <c r="AA356" i="1"/>
  <c r="AA145" i="1"/>
  <c r="AA415" i="1"/>
  <c r="W610" i="1"/>
  <c r="AA609" i="1"/>
  <c r="W307" i="1"/>
  <c r="W876" i="1"/>
  <c r="W546" i="1"/>
  <c r="AA499" i="1"/>
  <c r="AA484" i="1"/>
  <c r="AA610" i="1"/>
  <c r="AA140" i="1"/>
  <c r="AA765" i="1"/>
  <c r="AA190" i="1"/>
  <c r="AA730" i="1"/>
  <c r="AA409" i="1"/>
  <c r="AA327" i="1"/>
  <c r="AA421" i="1"/>
  <c r="AA759" i="1"/>
  <c r="AA751" i="1"/>
  <c r="AA273" i="1"/>
  <c r="AA629" i="1"/>
  <c r="AA969" i="1"/>
  <c r="AA787" i="1"/>
  <c r="AA543" i="1"/>
  <c r="AA540" i="1"/>
  <c r="AA168" i="1"/>
  <c r="AA96" i="1"/>
  <c r="AA129" i="1"/>
  <c r="AA927" i="1"/>
  <c r="AA132" i="1"/>
  <c r="AA554" i="1"/>
  <c r="AA651" i="1"/>
  <c r="AA175" i="1"/>
  <c r="AA73" i="1"/>
  <c r="AA657" i="1"/>
  <c r="AA206" i="1"/>
  <c r="AA747" i="1"/>
  <c r="AA290" i="1"/>
  <c r="AA148" i="1"/>
  <c r="AA639" i="1"/>
  <c r="AA308" i="1"/>
  <c r="AA740" i="1"/>
  <c r="AA616" i="1"/>
  <c r="AA437" i="1"/>
  <c r="AA178" i="1"/>
  <c r="AA385" i="1"/>
  <c r="AA905" i="1"/>
  <c r="AA582" i="1"/>
  <c r="W155" i="1"/>
  <c r="W898" i="1"/>
  <c r="AA756" i="1"/>
  <c r="AA455" i="1"/>
  <c r="AA724" i="1"/>
  <c r="W257" i="1"/>
  <c r="AA416" i="1"/>
  <c r="AA926" i="1"/>
  <c r="W498" i="1"/>
  <c r="AA261" i="1"/>
  <c r="AA297" i="1"/>
  <c r="AA868" i="1"/>
  <c r="AA932" i="1"/>
  <c r="AA236" i="1"/>
  <c r="AA537" i="1"/>
  <c r="AA307" i="1"/>
  <c r="AA814" i="1"/>
  <c r="AA852" i="1"/>
  <c r="AA534" i="1"/>
  <c r="AA341" i="1"/>
  <c r="AA294" i="1"/>
  <c r="AA893" i="1"/>
  <c r="AA360" i="1"/>
  <c r="AA379" i="1"/>
  <c r="AA412" i="1"/>
  <c r="AA489" i="1"/>
  <c r="AA229" i="1"/>
  <c r="AA399" i="1"/>
  <c r="AA61" i="1"/>
  <c r="AA876" i="1"/>
  <c r="AA642" i="1"/>
  <c r="AA546" i="1"/>
  <c r="AA643" i="1"/>
  <c r="AA469" i="1"/>
  <c r="AA749" i="1"/>
  <c r="AA352" i="1"/>
  <c r="AA958" i="1"/>
  <c r="AA647" i="1"/>
  <c r="AA931" i="1"/>
  <c r="AA103" i="1"/>
  <c r="AA373" i="1"/>
  <c r="W545" i="1"/>
  <c r="AA963" i="1"/>
  <c r="W773" i="1"/>
  <c r="W919" i="1"/>
  <c r="AA286" i="1"/>
  <c r="W325" i="1"/>
  <c r="AA422" i="1"/>
  <c r="W660" i="1"/>
  <c r="AA505" i="1"/>
  <c r="AA506" i="1"/>
  <c r="AA631" i="1"/>
  <c r="AA334" i="1"/>
  <c r="AA463" i="1"/>
  <c r="AA396" i="1"/>
  <c r="AA811" i="1"/>
  <c r="AA365" i="1"/>
  <c r="AA439" i="1"/>
  <c r="AA194" i="1"/>
  <c r="AA320" i="1"/>
  <c r="AA884" i="1"/>
  <c r="AA778" i="1"/>
  <c r="AA737" i="1"/>
  <c r="AA861" i="1"/>
  <c r="AA504" i="1"/>
  <c r="AA27" i="1"/>
  <c r="AA974" i="1"/>
  <c r="AA287" i="1"/>
  <c r="AA822" i="1"/>
  <c r="AA813" i="1"/>
  <c r="AA266" i="1"/>
  <c r="AA967" i="1"/>
  <c r="AA498" i="1"/>
  <c r="AA514" i="1"/>
  <c r="AA336" i="1"/>
  <c r="AA545" i="1"/>
  <c r="AA900" i="1"/>
  <c r="AA304" i="1"/>
  <c r="AA906" i="1"/>
  <c r="AA920" i="1"/>
  <c r="D1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tc={A5EE55CF-E799-40A5-9258-FA60646C2766}</author>
  </authors>
  <commentList>
    <comment ref="A979" authorId="0" shapeId="0" xr:uid="{A5EE55CF-E799-40A5-9258-FA60646C2766}">
      <text>
        <t>[Threaded comment]
Your version of Excel allows you to read this threaded comment; however, any edits to it will get removed if the file is opened in a newer version of Excel. Learn more: https://go.microsoft.com/fwlink/?linkid=870924
Comment:
    New facility ID previously listed as 4254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tc={CE6F14BC-04E4-4DB3-8D23-095C3A736FA7}</author>
  </authors>
  <commentList>
    <comment ref="A976" authorId="0" shapeId="0" xr:uid="{CE6F14BC-04E4-4DB3-8D23-095C3A736FA7}">
      <text>
        <t>[Threaded comment]
Your version of Excel allows you to read this threaded comment; however, any edits to it will get removed if the file is opened in a newer version of Excel. Learn more: https://go.microsoft.com/fwlink/?linkid=870924
Comment:
    New facility ID previously listed as 4254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tc={18C1149E-632F-4F3B-A732-A0E180D95E4E}</author>
  </authors>
  <commentList>
    <comment ref="A773" authorId="0" shapeId="0" xr:uid="{18C1149E-632F-4F3B-A732-A0E180D95E4E}">
      <text>
        <t>[Threaded comment]
Your version of Excel allows you to read this threaded comment; however, any edits to it will get removed if the file is opened in a newer version of Excel. Learn more: https://go.microsoft.com/fwlink/?linkid=870924
Comment:
    New facility ID previously listed as 4254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tc={5840B578-E00E-4AF3-B246-8ABDE5F6D60A}</author>
  </authors>
  <commentList>
    <comment ref="A773" authorId="0" shapeId="0" xr:uid="{5840B578-E00E-4AF3-B246-8ABDE5F6D60A}">
      <text>
        <t>[Threaded comment]
Your version of Excel allows you to read this threaded comment; however, any edits to it will get removed if the file is opened in a newer version of Excel. Learn more: https://go.microsoft.com/fwlink/?linkid=870924
Comment:
    New facility ID previously listed as 4254</t>
      </text>
    </comment>
  </commentList>
</comments>
</file>

<file path=xl/sharedStrings.xml><?xml version="1.0" encoding="utf-8"?>
<sst xmlns="http://schemas.openxmlformats.org/spreadsheetml/2006/main" count="10310" uniqueCount="1983">
  <si>
    <t>QIPP Year 8 Maximum dollars based on a fully funded program meeting 100% quality metrics</t>
  </si>
  <si>
    <t>Total Number of Nursing Facilities</t>
  </si>
  <si>
    <t>Total NSGO Days</t>
  </si>
  <si>
    <t>Total All Days</t>
  </si>
  <si>
    <t>Component 1 Value</t>
  </si>
  <si>
    <t xml:space="preserve">Component 2 Value </t>
  </si>
  <si>
    <t>Component 3
Value</t>
  </si>
  <si>
    <t>Component 4
Value</t>
  </si>
  <si>
    <t xml:space="preserve">Estimated
Total Value of Components </t>
  </si>
  <si>
    <t>Total June
IGT Request</t>
  </si>
  <si>
    <t>Total December
IGT Request</t>
  </si>
  <si>
    <t>Total Year IGT Request</t>
  </si>
  <si>
    <t>Number of Qualifying NSGO Facilities</t>
  </si>
  <si>
    <t>Number of Qualifying Private Facilities</t>
  </si>
  <si>
    <t>Facility ID</t>
  </si>
  <si>
    <t>Facility Name</t>
  </si>
  <si>
    <t>Owner</t>
  </si>
  <si>
    <t>Privately Owned, Non-State Government Owned (NSGO), or State Owned</t>
  </si>
  <si>
    <t>County</t>
  </si>
  <si>
    <t>SDA</t>
  </si>
  <si>
    <t>Medicare Number</t>
  </si>
  <si>
    <t>NPI</t>
  </si>
  <si>
    <t>Eligibility Report</t>
  </si>
  <si>
    <t>Contract Number Used for CR or AR</t>
  </si>
  <si>
    <t>Most Recent CR or AR Begin Date</t>
  </si>
  <si>
    <t>Most Recent CR or AR End Date</t>
  </si>
  <si>
    <t>Total Medicaid Days</t>
  </si>
  <si>
    <t>Total Days of Service</t>
  </si>
  <si>
    <t>Medicaid Percent Utilization</t>
  </si>
  <si>
    <t>Annualized Medicaid Days</t>
  </si>
  <si>
    <t xml:space="preserve">Percent of Components 1 &amp; 4 </t>
  </si>
  <si>
    <t>Percent of Components 2 &amp; 3</t>
  </si>
  <si>
    <t>Estimated
Max Value of Component 1</t>
  </si>
  <si>
    <t>Estimated
Max Value Component 2</t>
  </si>
  <si>
    <t xml:space="preserve">Estimated
Max Value of Component 3 </t>
  </si>
  <si>
    <t>Estimated
Max Value of Component 4</t>
  </si>
  <si>
    <t xml:space="preserve">Estimated Maximum Value from Components to Provider </t>
  </si>
  <si>
    <t>June IGT Request 
(1/2 of total)</t>
  </si>
  <si>
    <t>December IGT Request 
(1/2 of total)</t>
  </si>
  <si>
    <t>Total IGT Request</t>
  </si>
  <si>
    <t>BROADWAY REHABILITATION AND CARE CENTER</t>
  </si>
  <si>
    <t>FRIO HOSPITAL DISTRICT</t>
  </si>
  <si>
    <t>NSGO</t>
  </si>
  <si>
    <t>BEXAR</t>
  </si>
  <si>
    <t>2022 CR</t>
  </si>
  <si>
    <t>MCCAMEY CONVALESCENT CENTER</t>
  </si>
  <si>
    <t>MCCAMEY COUNTY HOSPITAL DISTRICT</t>
  </si>
  <si>
    <t>UPTON</t>
  </si>
  <si>
    <t>MRSA WEST</t>
  </si>
  <si>
    <t>45E761</t>
  </si>
  <si>
    <t>FOCUSED CARE AT BURNET BAY</t>
  </si>
  <si>
    <t>CHAMBERS COUNTY PUBLIC HOSPITAL DISTRICT NO 1</t>
  </si>
  <si>
    <t>HARRIS</t>
  </si>
  <si>
    <t>2020 CR</t>
  </si>
  <si>
    <t>CHEROKEE TRAILS NURSING HOME</t>
  </si>
  <si>
    <t>UVALDE COUNTY HOSPITAL AUTHORITY</t>
  </si>
  <si>
    <t>GULF SHORES REHABILITATION AND HEALTHCARE CENTER</t>
  </si>
  <si>
    <t>WEST WHARTON COUNTY HOSPITAL DISTRICT</t>
  </si>
  <si>
    <t>BROOKS</t>
  </si>
  <si>
    <t>NUECES</t>
  </si>
  <si>
    <t>COLONIAL NURSING &amp; REHABILITATION CENTER</t>
  </si>
  <si>
    <t>HOPKINS COUNTY HOSPITAL DISTRICT</t>
  </si>
  <si>
    <t>SMITH</t>
  </si>
  <si>
    <t>MRSA NORTHEAST</t>
  </si>
  <si>
    <t>CARRARA</t>
  </si>
  <si>
    <t>DALLAS COUNTY HOSPITAL DISTRICT</t>
  </si>
  <si>
    <t>COLLIN</t>
  </si>
  <si>
    <t>DALLAS</t>
  </si>
  <si>
    <t>2020 AR</t>
  </si>
  <si>
    <t>AZLE MANOR HEALTH CARE AND REHABILITATION</t>
  </si>
  <si>
    <t>AZLE MANOR HEALTH CARE LLLP</t>
  </si>
  <si>
    <t>Privately Owned</t>
  </si>
  <si>
    <t>TARRANT</t>
  </si>
  <si>
    <t>HOLLYMEAD</t>
  </si>
  <si>
    <t>DENTON</t>
  </si>
  <si>
    <t>PALOMINO PLACE</t>
  </si>
  <si>
    <t>GOODALL WITCHER NURSING FACILITY</t>
  </si>
  <si>
    <t>BOSQUE COUNTY HOSPITAL DISTRICT</t>
  </si>
  <si>
    <t>BOSQUE</t>
  </si>
  <si>
    <t>MRSA CENTRAL</t>
  </si>
  <si>
    <t>45F411</t>
  </si>
  <si>
    <t>CASCADES AT SENIOR REHAB</t>
  </si>
  <si>
    <t>LIBERTY COUNTY HOSPITAL DISTRICT NO 1</t>
  </si>
  <si>
    <t>JEFFERSON</t>
  </si>
  <si>
    <t>HILLTOP PARK REHABILITATION AND CARE CENTER</t>
  </si>
  <si>
    <t>PARKER COUNTY HOSPITAL DISTRICT</t>
  </si>
  <si>
    <t>PARKER</t>
  </si>
  <si>
    <t>MATLOCK PLACE HEALTH &amp; REHABILITATION CENTER</t>
  </si>
  <si>
    <t>PRAIRIE ESTATES</t>
  </si>
  <si>
    <t>MIDWESTERN HEALTHCARE CENTER</t>
  </si>
  <si>
    <t>DECATUR HOSPITAL AUTHORITY</t>
  </si>
  <si>
    <t>WICHITA</t>
  </si>
  <si>
    <t>RENAISSANCE CARE CENTER</t>
  </si>
  <si>
    <t>COOKE</t>
  </si>
  <si>
    <t>ALAMEDA OAKS NURSING CENTER</t>
  </si>
  <si>
    <t>ALAMEDA OAKS MEDICAL INVESTORS LLC</t>
  </si>
  <si>
    <t>DEVINE HEALTH &amp; REHABILITATION</t>
  </si>
  <si>
    <t>MEDINA</t>
  </si>
  <si>
    <t>2022 AR</t>
  </si>
  <si>
    <t>COUNTRY VIEW LIVING</t>
  </si>
  <si>
    <t>CASTRO COUNTY HOSPITAL DISTRICT</t>
  </si>
  <si>
    <t>CASTRO</t>
  </si>
  <si>
    <t>VICTORIA GARDENS OF ALLEN</t>
  </si>
  <si>
    <t>PMG OPCO-ALLEN LLC</t>
  </si>
  <si>
    <t>CYPRESS HEALTHCARE AND REHABILITATION CENTER</t>
  </si>
  <si>
    <t>HAYS</t>
  </si>
  <si>
    <t>TRAVIS</t>
  </si>
  <si>
    <t>RJ MERIDIAN CARE OF SAN ANTONIO</t>
  </si>
  <si>
    <t>RJ MERIDIAN CARE OF SAN ANTONIO LTD</t>
  </si>
  <si>
    <t>MERIDIAN CARE OF HEBBRONVILLE</t>
  </si>
  <si>
    <t>RJ MERIDIAN CARE OF HEBBRONVILLE LTD</t>
  </si>
  <si>
    <t>JIM HOGG</t>
  </si>
  <si>
    <t>HIDALGO</t>
  </si>
  <si>
    <t>MERIDIAN CARE OF ALICE</t>
  </si>
  <si>
    <t>RJ MERIDIAN CARE OF ALICE LTD</t>
  </si>
  <si>
    <t>JIM WELLS</t>
  </si>
  <si>
    <t>MERIDIAN CARE MONTE VISTA</t>
  </si>
  <si>
    <t>RJ MERIDIAN CARE ALTA VISTA LLC</t>
  </si>
  <si>
    <t>VERNON REHABILITATION AND NURSING CENTER</t>
  </si>
  <si>
    <t>4301 HOSPITAL DR OPERATIONS LLC</t>
  </si>
  <si>
    <t>WILBARGER</t>
  </si>
  <si>
    <t>HEREFORD NURSING &amp; REHABILITATION</t>
  </si>
  <si>
    <t>TERREL I INVESTMENTS LLC</t>
  </si>
  <si>
    <t>DEAF SMITH</t>
  </si>
  <si>
    <t>LUBBOCK</t>
  </si>
  <si>
    <t>ENNIS CARE CENTER</t>
  </si>
  <si>
    <t>FANNIN COUNTY HOSPITAL AUTHORITY</t>
  </si>
  <si>
    <t>ELLIS</t>
  </si>
  <si>
    <t>INTERLOCHEN HEALTH AND REHABILITATION CENTER</t>
  </si>
  <si>
    <t>ASHFORD HALL</t>
  </si>
  <si>
    <t>ASHFORD HALL, INC</t>
  </si>
  <si>
    <t>COUNTRY MEADOWS NURSING &amp; REHABILITATION CENTER</t>
  </si>
  <si>
    <t>COUNTRY MEADOWS HEALTH AND REHABILITATION LLC</t>
  </si>
  <si>
    <t>NAVARRO</t>
  </si>
  <si>
    <t>MEADOW CREEK NURSING AND REHABILITATION</t>
  </si>
  <si>
    <t>STRATFORD HOSPITAL DISTRICT</t>
  </si>
  <si>
    <t>TOM GREEN</t>
  </si>
  <si>
    <t>LONGMEADOW HEALTHCARE CENTER</t>
  </si>
  <si>
    <t>NORTH PARK HEALTH AND REHABILITATION CENTER</t>
  </si>
  <si>
    <t>SPJST REST HOME NO 2</t>
  </si>
  <si>
    <t>OAKBEND MEDICAL CENTER</t>
  </si>
  <si>
    <t>FORT BEND</t>
  </si>
  <si>
    <t>PARK HIGHLANDS NURSING &amp; REHABILITATION CENTER</t>
  </si>
  <si>
    <t>HENDERSON</t>
  </si>
  <si>
    <t>LAKESIDE NURSING AND REHABILITATION CENTER</t>
  </si>
  <si>
    <t>DOWNTOWN HEALTH AND REHABILITATION CENTER</t>
  </si>
  <si>
    <t>HERITAGE PARK OF KATY NURSING AND REHABILITATION</t>
  </si>
  <si>
    <t>GANADO NURSING AND REHABILITATION CENTER</t>
  </si>
  <si>
    <t>JACKSON</t>
  </si>
  <si>
    <t>PLEASANT SPRINGS HEALTHCARE CENTER</t>
  </si>
  <si>
    <t>TITUS</t>
  </si>
  <si>
    <t>TEXOMA HEALTHCARE CENTER</t>
  </si>
  <si>
    <t>GRAYSON</t>
  </si>
  <si>
    <t>PARADIGM AT THE PRAIRIES</t>
  </si>
  <si>
    <t>WHARTON</t>
  </si>
  <si>
    <t>TRUCARE LIVING CENTERS</t>
  </si>
  <si>
    <t>ANDERSON</t>
  </si>
  <si>
    <t>THE MEADOWS HEALTH AND REHABILITATION CENTER</t>
  </si>
  <si>
    <t>THE PARK IN PLANO</t>
  </si>
  <si>
    <t>SAN ANTONIO RESIDENCE AND REHABILITATION CENTER</t>
  </si>
  <si>
    <t>MCCULLOCH COUNTY HOSPITAL DISTRICT</t>
  </si>
  <si>
    <t>RISING STAR NURSING CENTER</t>
  </si>
  <si>
    <t>EASTLAND</t>
  </si>
  <si>
    <t>FIVE POINTS NURSING AND REHABILITATION</t>
  </si>
  <si>
    <t>POTTER</t>
  </si>
  <si>
    <t>CREATIVE SOLUTIONS IN HEALTHCARE, INC.</t>
  </si>
  <si>
    <t>EL PASO</t>
  </si>
  <si>
    <t>THE CARLYLE AT STONEBRIDGE PARK</t>
  </si>
  <si>
    <t>MESA VIEW SENIOR LIVING</t>
  </si>
  <si>
    <t>HEMPHILL COUNTY HOSPITAL DISTRICT</t>
  </si>
  <si>
    <t>HEMPHILL</t>
  </si>
  <si>
    <t>45F603</t>
  </si>
  <si>
    <t>PALMA REAL</t>
  </si>
  <si>
    <t>HAMILTON COUNTY HOSPITAL DISTRICT</t>
  </si>
  <si>
    <t>SAN PATRICIO</t>
  </si>
  <si>
    <t>SOUTH PLACE REHABILITATION AND SKILLED NURSING</t>
  </si>
  <si>
    <t>FORT BEND HEALTHCARE CENTER</t>
  </si>
  <si>
    <t>MEMORIAL MEDICAL CENTER</t>
  </si>
  <si>
    <t>SOLERA AT WEST HOUSTON</t>
  </si>
  <si>
    <t>MAGNOLIA MANOR</t>
  </si>
  <si>
    <t>TYLER COUNTY HOSPITAL DISTRICT</t>
  </si>
  <si>
    <t>OAKWOOD MANOR NURSING HOME</t>
  </si>
  <si>
    <t>ORANGE</t>
  </si>
  <si>
    <t>MILL CREEK</t>
  </si>
  <si>
    <t>HARDIN</t>
  </si>
  <si>
    <t>LARKSPUR</t>
  </si>
  <si>
    <t>ANGELINA</t>
  </si>
  <si>
    <t>WALNUT SPRINGS HEALTH AND REHABILITATION</t>
  </si>
  <si>
    <t>GUADALUPE</t>
  </si>
  <si>
    <t>THE BRADFORD AT BROOKSIDE</t>
  </si>
  <si>
    <t>POLK</t>
  </si>
  <si>
    <t>SORRENTO</t>
  </si>
  <si>
    <t>LA DORA NURSING AND REHABILITATION CENTER</t>
  </si>
  <si>
    <t>LANDMARK OF PLANO REHABILITATION AND NURSING CENTER</t>
  </si>
  <si>
    <t>NOCONA HOSPITAL DISTRICT</t>
  </si>
  <si>
    <t>HERITAGE PLAZA NURSING CENTER</t>
  </si>
  <si>
    <t>BOWIE</t>
  </si>
  <si>
    <t>REUNION PLAZA SENIOR CARE AND REHABILITATION CENTER</t>
  </si>
  <si>
    <t>FAIRVIEW HEALTHCARE RESIDENCE</t>
  </si>
  <si>
    <t>CORYELL COUNTY MEMORIAL HOSPITAL AUTHORITY</t>
  </si>
  <si>
    <t>FREESTONE</t>
  </si>
  <si>
    <t>REGENT CARE CENTER OF WOODWAY</t>
  </si>
  <si>
    <t>MCLENNAN</t>
  </si>
  <si>
    <t>HICO NURSING AND REHABILITATION</t>
  </si>
  <si>
    <t>HAMILTON</t>
  </si>
  <si>
    <t>GOLDTHWAITE HEALTH &amp; REHAB CENTER</t>
  </si>
  <si>
    <t>MILLS</t>
  </si>
  <si>
    <t>ST JAMES HOUSE OF BAYTOWN</t>
  </si>
  <si>
    <t>TIMBERIDGE NURSING AND REHABILITATION CENTER</t>
  </si>
  <si>
    <t>JASPER</t>
  </si>
  <si>
    <t>SONTERRA HEALTH CENTER</t>
  </si>
  <si>
    <t>DEWITT MEDICAL DISTRICT</t>
  </si>
  <si>
    <t>YORKTOWN NURSING AND REHABILITATION CENTER</t>
  </si>
  <si>
    <t>DEWITT</t>
  </si>
  <si>
    <t>VISTA NURSING AND REHABILITATION CENTER</t>
  </si>
  <si>
    <t>PASADENA SENIOR CARE LLC</t>
  </si>
  <si>
    <t>LEGEND HEALTHCARE AND REHABILITATION  GREENVILLE</t>
  </si>
  <si>
    <t>HUNT</t>
  </si>
  <si>
    <t>MYSTIC PARK NURSING AND REHABILITATION CENTER</t>
  </si>
  <si>
    <t>VERANDA REHABILITATION AND HEALTHCARE</t>
  </si>
  <si>
    <t>CAMERON</t>
  </si>
  <si>
    <t>VAN HEALTHCARE</t>
  </si>
  <si>
    <t>SOUTH LIMESTONE HOSPITAL DISTRICT</t>
  </si>
  <si>
    <t>VAN ZANDT</t>
  </si>
  <si>
    <t>COASTAL PALMS NURSING &amp; REHABILITATION</t>
  </si>
  <si>
    <t>HERITAGE NURSING &amp; REHABILITATION</t>
  </si>
  <si>
    <t>COUNTRY CARE MANOR</t>
  </si>
  <si>
    <t>BEXAR COUNTY HOSPITAL DISTRICT</t>
  </si>
  <si>
    <t>WILSON</t>
  </si>
  <si>
    <t>RIVER RIDGE NURSING &amp; REHABILITATION</t>
  </si>
  <si>
    <t>WEST OAKS NURSING &amp; REHABILITATION</t>
  </si>
  <si>
    <t>BRIGHTPOINTE AT LYTLE LAKE</t>
  </si>
  <si>
    <t>TAYLOR</t>
  </si>
  <si>
    <t>CIMARRON PARK NURSING AND REHABILITATION CENTER</t>
  </si>
  <si>
    <t>MATAGORDA NURSING &amp; REHABILITATION CENTER</t>
  </si>
  <si>
    <t>MATAGORDA</t>
  </si>
  <si>
    <t>BRIARCLIFF NURSING AND REHABILITATION CENTER</t>
  </si>
  <si>
    <t>BROWNSVILLE NURSING AND REHABILITATION CENTER</t>
  </si>
  <si>
    <t>VAL VERDE COUNTY HOSPITAL DISTRICT</t>
  </si>
  <si>
    <t>STERLING COUNTY NURSING HOME</t>
  </si>
  <si>
    <t>STERLING COUNTY</t>
  </si>
  <si>
    <t>STERLING</t>
  </si>
  <si>
    <t>MAGNOLIA PLACE</t>
  </si>
  <si>
    <t>MARION</t>
  </si>
  <si>
    <t>MENARD MANOR</t>
  </si>
  <si>
    <t>MENARD COUNTY HOSPITAL DISTRICT</t>
  </si>
  <si>
    <t>MENARD</t>
  </si>
  <si>
    <t>KENT COUNTY NURSING HOME</t>
  </si>
  <si>
    <t>KENT</t>
  </si>
  <si>
    <t>45E393</t>
  </si>
  <si>
    <t>SEVEN ACRES JEWISH SENIOR CARE SERVICES INC</t>
  </si>
  <si>
    <t>SEVEN ACRES JEWISH SENIOR CARE SERVICES, INC</t>
  </si>
  <si>
    <t>PERMIAN RESIDENTIAL CARE CENTER</t>
  </si>
  <si>
    <t>ANDREWS COUNTY HOSPITAL DISTRICT</t>
  </si>
  <si>
    <t>ANDREWS</t>
  </si>
  <si>
    <t>WILLIAMSBURG VILLAGE HEALTHCARE CAMPUS</t>
  </si>
  <si>
    <t>SUMMIT NURSING &amp; REHAB OF SAN AUGUSTINE</t>
  </si>
  <si>
    <t>SUMMIT LTC SAN AUGUSTINE LLC</t>
  </si>
  <si>
    <t>SAN AUGUSTINE</t>
  </si>
  <si>
    <t>PECAN MANOR NURSING AND REHABILITATION</t>
  </si>
  <si>
    <t>SUMMIT LTC KENNEDALE, LLC</t>
  </si>
  <si>
    <t>SUNRISE NURSING &amp; REHAB CENTER</t>
  </si>
  <si>
    <t>SUMMIT LTC SAN ANTONIO, LLC</t>
  </si>
  <si>
    <t>KEENELAND NURSING &amp; REHABILITATION</t>
  </si>
  <si>
    <t>SUMMIT LTC WEATHERFORD II, LLC</t>
  </si>
  <si>
    <t>GREENBRIER HEALTH CARE CENTER</t>
  </si>
  <si>
    <t>SUMMIT LTC ARLINGTON, LLC</t>
  </si>
  <si>
    <t>WHISPERING PINES NURSING AND REHAB</t>
  </si>
  <si>
    <t>TITUS COUNTY HOSPITAL DISTRICT</t>
  </si>
  <si>
    <t>WOOD</t>
  </si>
  <si>
    <t>CASCADES AT JACINTO</t>
  </si>
  <si>
    <t>CASCADES AT JACINTO REHAB, LP</t>
  </si>
  <si>
    <t>CORYELL HEALTH REHABLIVING AT THE MEADOWS</t>
  </si>
  <si>
    <t>CORYELL</t>
  </si>
  <si>
    <t>CANTON OAKS</t>
  </si>
  <si>
    <t>CORINTH REHABILITATION SUITES ON THE PARKWAY</t>
  </si>
  <si>
    <t>GRACE CARE CENTER OF NOCONA</t>
  </si>
  <si>
    <t>MONTAGUE</t>
  </si>
  <si>
    <t>EDGEWOOD REHABILITATION AND CARE CENTER</t>
  </si>
  <si>
    <t>BRENTWOOD PLACE ONE</t>
  </si>
  <si>
    <t>MEADOWBROOK CARE CENTER</t>
  </si>
  <si>
    <t>ST JOSEPH MANOR</t>
  </si>
  <si>
    <t>BURLESON COUNTY HOSPITAL DISTRICT</t>
  </si>
  <si>
    <t>BRAZOS</t>
  </si>
  <si>
    <t>LILY SPRINGS REHABILITATION AND HEALTHCARE CENTER</t>
  </si>
  <si>
    <t>NEXION HEALTH AT LAMPASAS, INC</t>
  </si>
  <si>
    <t>LAMPASAS</t>
  </si>
  <si>
    <t>MIRA VISTA COURT</t>
  </si>
  <si>
    <t>WHISPERING SPRINGS REHABILITATION AND HEALTHCARE CENTER</t>
  </si>
  <si>
    <t>NEXION HEALTH AT CARRIZO SPRINGS, INC</t>
  </si>
  <si>
    <t>DIMMIT</t>
  </si>
  <si>
    <t>CEDAR RIDGE REHABILITATION AND HEALTHCARE CENTER</t>
  </si>
  <si>
    <t>NEXION HEALTH AT PILOT POINT, INC</t>
  </si>
  <si>
    <t>SANDY LAKE REHABILITATION AND CARE CENTER</t>
  </si>
  <si>
    <t>ARBOR HILLS REHABILITATION AND HEALTHCARE CENTER</t>
  </si>
  <si>
    <t>NEXION HEALTH AT EAGLE LAKE, INC</t>
  </si>
  <si>
    <t>COLORADO</t>
  </si>
  <si>
    <t>BARTON VALLEY REHABILITATION AND HEALTHCARE CENTER</t>
  </si>
  <si>
    <t>NEXION HEALTH AT AUSTIN, INC</t>
  </si>
  <si>
    <t>BAY RIDGE HEALTHCARE CENTER</t>
  </si>
  <si>
    <t>NEXION HEALTH AT BAY RIDGE, INC</t>
  </si>
  <si>
    <t>THE TERRACE AT DENISON</t>
  </si>
  <si>
    <t>CUERO NURSING AND REHABILITATION CENTER</t>
  </si>
  <si>
    <t>CITIZENS MEDICAL CENTER COUNTY OF VICTORIA</t>
  </si>
  <si>
    <t>THE MEDICAL LODGE OF AMARILLO</t>
  </si>
  <si>
    <t>BOOKER HOSPITAL DISTRICT</t>
  </si>
  <si>
    <t>REAGAN COUNTY CARE CENTER</t>
  </si>
  <si>
    <t>REAGAN HOSPITAL DISTRICT</t>
  </si>
  <si>
    <t>REAGAN</t>
  </si>
  <si>
    <t>45F094</t>
  </si>
  <si>
    <t>SAN ANTONIO WEST NURSING AND REHABILITATION</t>
  </si>
  <si>
    <t>MAVERICK COUNTY HOSPITAL DISTRICT</t>
  </si>
  <si>
    <t>ELKHART OAKS CARE CENTER</t>
  </si>
  <si>
    <t>LOH ELKHART LLC</t>
  </si>
  <si>
    <t>IRVING NURSING AND REHABILITATION</t>
  </si>
  <si>
    <t>LOH IRVING, LLC</t>
  </si>
  <si>
    <t>ANDERSON NURSING CENTER</t>
  </si>
  <si>
    <t>LOH OPS GRAND SALINE LLC</t>
  </si>
  <si>
    <t>COUNTRY TRAILS WELLNESS &amp; REHABILITATION CENTER</t>
  </si>
  <si>
    <t>LOH OPS GRAND SALINE COUNTRY TRAILS LLC</t>
  </si>
  <si>
    <t>FOUNDERS PLAZA NURSING &amp; REHAB</t>
  </si>
  <si>
    <t>SILSBEE OAKS HEALTH CARE LLP</t>
  </si>
  <si>
    <t>CHEYENNE MEDICAL LODGE</t>
  </si>
  <si>
    <t>FREDERICKSBURG NURSING AND REHABILITATION</t>
  </si>
  <si>
    <t>GILLESPIE</t>
  </si>
  <si>
    <t>ADVANCED REHABILITATION AND HEALTHCARE OF VERNON</t>
  </si>
  <si>
    <t>BAYLOR COUNTY HOSPITAL DISTRICT</t>
  </si>
  <si>
    <t>RIVERVIEW NURSING &amp; REHABILITATION</t>
  </si>
  <si>
    <t>TRINITY HEALTHCARE, LLC</t>
  </si>
  <si>
    <t>KENDALL</t>
  </si>
  <si>
    <t>MISSION VALLEY NURSING AND TRANSITIONAL CARE</t>
  </si>
  <si>
    <t>UVALDE HEALTHCARE AND REHABILITATION CENTER</t>
  </si>
  <si>
    <t>UVALDE</t>
  </si>
  <si>
    <t>DEL RIO NURSING AND REHABILITATION CENTER</t>
  </si>
  <si>
    <t>VAL VERDE</t>
  </si>
  <si>
    <t>WINDSOR MISSION OAKS</t>
  </si>
  <si>
    <t>EBONY LAKE NURSING AND REHABILITATION CENTER</t>
  </si>
  <si>
    <t>PEARSALL NURSING AND REHABILITATION CENTER</t>
  </si>
  <si>
    <t>FRIO</t>
  </si>
  <si>
    <t>EDINBURG NURSING AND REHABILITATION CENTER</t>
  </si>
  <si>
    <t>HERITAGE PARK REHABILITATION AND SKILLED NURSING CENTER</t>
  </si>
  <si>
    <t>WINDSOR NURSING AND REHABILITATION CENTER OF DUVAL</t>
  </si>
  <si>
    <t>VAL VERDE NURSING AND REHABILITATION CENTER</t>
  </si>
  <si>
    <t>LAS ALTURAS NURSING &amp; TRANSITIONAL CARE</t>
  </si>
  <si>
    <t>WEBB</t>
  </si>
  <si>
    <t>45F888</t>
  </si>
  <si>
    <t>WINDSOR NURSING AND REHABILITATION CENTER OF EDINBURG</t>
  </si>
  <si>
    <t>WINDSOR NURSING AND REHABILITATION CENTER OF WESLACO</t>
  </si>
  <si>
    <t>WINDSOR LAS PALMAS NURSING AND REHABILITATION CENTER</t>
  </si>
  <si>
    <t>WINDSOR NURSING AND REHABILITATION CENTER OF MORGAN</t>
  </si>
  <si>
    <t>WOODLANDS PLACE REHABILITATION SUITES</t>
  </si>
  <si>
    <t xml:space="preserve">FANNIN COUNTY HOSPITAL AUTHORITY </t>
  </si>
  <si>
    <t>CLYDE NURSING CENTER</t>
  </si>
  <si>
    <t>PALO PINTO COUNTY HOSPITAL DISTRICT</t>
  </si>
  <si>
    <t>CALLAHAN</t>
  </si>
  <si>
    <t>OAK MANOR OF COMMERCE NURSING AND REHABILITATION</t>
  </si>
  <si>
    <t>LONGVIEW HILL NURSING AND REHABILITATION CENTER</t>
  </si>
  <si>
    <t>HOPKINS COUNTY HOPSITAL DISTRICT</t>
  </si>
  <si>
    <t>GREGG</t>
  </si>
  <si>
    <t>OAKMONT GUEST CARE CENTER</t>
  </si>
  <si>
    <t>STILLHOUSE REHABILITATION AND HEALTHCARE CENTER</t>
  </si>
  <si>
    <t>LAMAR</t>
  </si>
  <si>
    <t>PRINCETON MEDICAL LODGE</t>
  </si>
  <si>
    <t>HOMESTEAD NURSING AND REHABILITATION OF BAIRD</t>
  </si>
  <si>
    <t>STEPHENS MEMORIAL HOSPITAL DISTRICT</t>
  </si>
  <si>
    <t>BRUSH COUNTRY NURSING AND REHABILITATION</t>
  </si>
  <si>
    <t>LAKEVIEW REHABILITATION AND HEALTHCARE CENTER</t>
  </si>
  <si>
    <t>PRAIRIE MEADOWS REHABILITATION AND HEALTHCARE CENTER</t>
  </si>
  <si>
    <t>LONE STAR RANCH REHABILITATION AND HEALTHCARE CENTER</t>
  </si>
  <si>
    <t>KLEBERG</t>
  </si>
  <si>
    <t>SHERIDAN MEDICAL LODGE</t>
  </si>
  <si>
    <t>AMARILLO CENTER FOR SKILLED CARE</t>
  </si>
  <si>
    <t>AMISTAD NURSING AND REHABILITATION CENTER</t>
  </si>
  <si>
    <t>BERTRAM NURSING &amp; REHABILITATION</t>
  </si>
  <si>
    <t>BURNET</t>
  </si>
  <si>
    <t>BUENA VIDA NURSING &amp; REHAB SAN ANTONIO</t>
  </si>
  <si>
    <t>CARE NURSING &amp; REHABILITATION</t>
  </si>
  <si>
    <t>BROWN</t>
  </si>
  <si>
    <t>CONCHO HEALTH &amp; REHABILITATION CENTER</t>
  </si>
  <si>
    <t>CONCHO</t>
  </si>
  <si>
    <t>DE LEON NURSING AND REHABILITATION</t>
  </si>
  <si>
    <t>COMANCHE</t>
  </si>
  <si>
    <t>LEXINGTON MEDICAL LODGE</t>
  </si>
  <si>
    <t>PARK PLACE NURSING &amp; REHABILITATION CENTER</t>
  </si>
  <si>
    <t>FRANKLIN HEIGHTS NURSING &amp; REHABILITATION</t>
  </si>
  <si>
    <t>ADVANCED REHABILITATION AND HEALTHCARE OF BOWIE</t>
  </si>
  <si>
    <t>HIGHLAND NURSING CENTER</t>
  </si>
  <si>
    <t>SAN ANTONIO HEALTH SERVICE CORPORATION</t>
  </si>
  <si>
    <t>45E341</t>
  </si>
  <si>
    <t>SAN JOSE NURSING CENTER</t>
  </si>
  <si>
    <t>45E312</t>
  </si>
  <si>
    <t>ELECTRA HEALTHCARE CENTER</t>
  </si>
  <si>
    <t>EVERGREEN HEALTHCARE CENTER</t>
  </si>
  <si>
    <t>FARMERSVILLE HEALTH AND REHABILITATION</t>
  </si>
  <si>
    <t>GRACE CARE CENTER OF HENRIETTA</t>
  </si>
  <si>
    <t>CLAY</t>
  </si>
  <si>
    <t>GREENVILLE GARDENS</t>
  </si>
  <si>
    <t>SUNNY SPRINGS NURSING &amp; REHAB</t>
  </si>
  <si>
    <t>HOPKINS</t>
  </si>
  <si>
    <t>SENIOR CARE HEALTH &amp; REHABILITATION CENTER  WICHITA FALLS</t>
  </si>
  <si>
    <t>SKYLINE NURSING CENTER</t>
  </si>
  <si>
    <t>FRANKLIN NURSING HOME</t>
  </si>
  <si>
    <t>ROBERTSON</t>
  </si>
  <si>
    <t>THE HIGHLANDS GUEST CARE CENTER LLC</t>
  </si>
  <si>
    <t>TRAYMORE NURSING CENTER</t>
  </si>
  <si>
    <t>GRANBURY CARE CENTER</t>
  </si>
  <si>
    <t>HOOD</t>
  </si>
  <si>
    <t>GREENHILL VILLAS</t>
  </si>
  <si>
    <t>HUEBNER CREEK HEALTH &amp; REHABILITATION CENTER</t>
  </si>
  <si>
    <t>HILLVIEW NURSING AND REHABILITATION</t>
  </si>
  <si>
    <t>KEMP CARE CENTER</t>
  </si>
  <si>
    <t>LA HACIENDA DE PAZ REHABILITATION AND CARE CENTER</t>
  </si>
  <si>
    <t>MAVERICK</t>
  </si>
  <si>
    <t>MARINE CREEK NURSING &amp; REHABILITATION</t>
  </si>
  <si>
    <t>MINERAL WELLS NURSING &amp; REHABILITATION</t>
  </si>
  <si>
    <t>PALO PINTO</t>
  </si>
  <si>
    <t>OAK RIDGE MANOR</t>
  </si>
  <si>
    <t>FOCUSED CARE AT HAMILTON</t>
  </si>
  <si>
    <t>PECAN CREEK HEALTHCARE CENTER</t>
  </si>
  <si>
    <t>SPRINGTOWN PARK REHABILITATION AND CARE CENTER</t>
  </si>
  <si>
    <t>FOX HOLLOW POST ACUTE</t>
  </si>
  <si>
    <t>BROOKSHIRE RESIDENCE AND REHABILITATION CENTER</t>
  </si>
  <si>
    <t>WALLER</t>
  </si>
  <si>
    <t>OASIS NURSING &amp; REHABILITATION CENTER</t>
  </si>
  <si>
    <t>ROCK CREEK HEALTH AND REHABILITATION</t>
  </si>
  <si>
    <t>SAN SABA NURSING &amp; REHABILITATION</t>
  </si>
  <si>
    <t>SAN SABA</t>
  </si>
  <si>
    <t>SHADY OAK NURSING AND REHABILITATION</t>
  </si>
  <si>
    <t>LAVACA</t>
  </si>
  <si>
    <t>SHINER NURSING AND REHABILITATION CENTER</t>
  </si>
  <si>
    <t>SIENNA NURSING AND REHABILITATION</t>
  </si>
  <si>
    <t>ECTOR</t>
  </si>
  <si>
    <t>SILVER TREE NURSING AND REHABILITATION CENTER</t>
  </si>
  <si>
    <t>SONGBIRD LODGE</t>
  </si>
  <si>
    <t>SOUTHERN SPECIALTY REHAB &amp; NURSING</t>
  </si>
  <si>
    <t>SUNFLOWER PARK HEALTH CARE</t>
  </si>
  <si>
    <t>KAUFMAN</t>
  </si>
  <si>
    <t>THE ARBORS HEALTHCARE AND REHABILITATION CENTER</t>
  </si>
  <si>
    <t>CHEROKEE</t>
  </si>
  <si>
    <t>THE ATRIUM OF BELLMEAD</t>
  </si>
  <si>
    <t>THE HILLS NURSING &amp; REHABILITATION</t>
  </si>
  <si>
    <t>WISE</t>
  </si>
  <si>
    <t>LEGEND OAKS HEALTHCARE AND REHABILITATION CENTER  SAN ANTONIO</t>
  </si>
  <si>
    <t>THE PREMIER SNF OF ALICE</t>
  </si>
  <si>
    <t>THE RIO AT MISSION TRAILS</t>
  </si>
  <si>
    <t>TWILIGHT HOME</t>
  </si>
  <si>
    <t>TWIN PINES NORTH NURSING AND REHABILITATION CENTER</t>
  </si>
  <si>
    <t>VICTORIA</t>
  </si>
  <si>
    <t>TWIN PINES NURSING AND REHABILITATION</t>
  </si>
  <si>
    <t>VILLA TOSCANA AT CYPRESS WOODS</t>
  </si>
  <si>
    <t>CYPRESS CREEK REHABILITATION AND HEALTHCARE CENTER</t>
  </si>
  <si>
    <t>SUN VALLEY REHABILITATION AND HEALTHCARE CENTER</t>
  </si>
  <si>
    <t>CENTRAL TEXAS NURSING &amp; REHABILITATION</t>
  </si>
  <si>
    <t>RUNNELS</t>
  </si>
  <si>
    <t>FALCON LAKE NURSING HOME, LLC</t>
  </si>
  <si>
    <t>ZAPATA</t>
  </si>
  <si>
    <t>MULBERRY MANOR</t>
  </si>
  <si>
    <t>ERATH</t>
  </si>
  <si>
    <t>MABANK NURSING CENTER</t>
  </si>
  <si>
    <t>MIDLOTHIAN HEALTHCARE CENTER</t>
  </si>
  <si>
    <t>EL PASO HEALTH &amp; REHABILITATION CENTER</t>
  </si>
  <si>
    <t>BRENTWOOD TERRACE HEALTHCARE AND REHABILITATION CENTER</t>
  </si>
  <si>
    <t>THE PLAZA AT LUBBOCK</t>
  </si>
  <si>
    <t>HANSFORD COUNTY HOSPITAL DISTRICT</t>
  </si>
  <si>
    <t>ESTATES HEALTHCARE AND REHABILITATION CENTER</t>
  </si>
  <si>
    <t>HANSFORD MANOR</t>
  </si>
  <si>
    <t>HANSFORD</t>
  </si>
  <si>
    <t>45F497</t>
  </si>
  <si>
    <t>FIVE POINTS AT LAKE HIGHLANDS NURSING AND REHAB</t>
  </si>
  <si>
    <t>NORMANDY TERRACE NURSING &amp; REHABILITATION CENTER</t>
  </si>
  <si>
    <t>TREEMONT HEALTHCARE AND REHABILITATION CENTER</t>
  </si>
  <si>
    <t>PARK BEND REHABILITATION AND HEALTHCARE CENTER</t>
  </si>
  <si>
    <t>JOHNSON</t>
  </si>
  <si>
    <t>MI CASITA NURSING AND REHABILITATION</t>
  </si>
  <si>
    <t>THE ENCLAVE</t>
  </si>
  <si>
    <t>HANSFORD COUNTY HOSPITAL DISTRICT DBA LAKERIDGE NURSING AND REHABILITATION</t>
  </si>
  <si>
    <t>AZALEA HEIGHTS</t>
  </si>
  <si>
    <t>PETAL HILL NURSING AND REHABILITATION CENTER</t>
  </si>
  <si>
    <t>ARLINGTON HEIGHTS HEALTH AND REHABILITATION CENTER</t>
  </si>
  <si>
    <t>FORT WORTH III ENTERPRISES, LLC</t>
  </si>
  <si>
    <t>WEST COKE COUNTY HOSPITAL DISTRICT DBA ROBERT LEE CARE CENTER</t>
  </si>
  <si>
    <t>WEST COKE COUNTY HOSPITAL DISTRICT</t>
  </si>
  <si>
    <t>COKE</t>
  </si>
  <si>
    <t>BELTLINE HEALTHCARE CENTER</t>
  </si>
  <si>
    <t>BROWNWOOD NURSING &amp; REHABILITATION</t>
  </si>
  <si>
    <t>BUENA VIDA NURSING &amp; REHAB ODESSA</t>
  </si>
  <si>
    <t>FAIR PARK HEALTH &amp; REHABILITATION CENTER</t>
  </si>
  <si>
    <t>WILLOW PARK REHABILITATION AND CARE CENTER</t>
  </si>
  <si>
    <t>COON MEMORIAL HOME</t>
  </si>
  <si>
    <t>DALLAMHARTLEY COUNTIES HOSPITAL DISTRICT</t>
  </si>
  <si>
    <t>DALLAM</t>
  </si>
  <si>
    <t>THE HEIGHTS OF GONZALES</t>
  </si>
  <si>
    <t>GONZALES HEALTHCARE SYSTEMS</t>
  </si>
  <si>
    <t>GONZALES</t>
  </si>
  <si>
    <t>BRAZOS VALLEY CARE HOME</t>
  </si>
  <si>
    <t>SLP KNOX CITY, LLC</t>
  </si>
  <si>
    <t>KNOX</t>
  </si>
  <si>
    <t>CARTHAGE HEALTHCARE CENTER</t>
  </si>
  <si>
    <t>SLP CARTHAGE, LLC</t>
  </si>
  <si>
    <t>PANOLA</t>
  </si>
  <si>
    <t>DIBOLL NURSING AND REHAB</t>
  </si>
  <si>
    <t>SLP DIBOLL, LLC</t>
  </si>
  <si>
    <t>WOODLAND MANOR NURSING AND REHABILITATION</t>
  </si>
  <si>
    <t>SLP CONROE, LLC</t>
  </si>
  <si>
    <t>MONTGOMERY</t>
  </si>
  <si>
    <t>WILLIS NURSING AND REHABILITATION</t>
  </si>
  <si>
    <t>SLP WILLIS, LLC</t>
  </si>
  <si>
    <t>REGENCY MANOR HEALTHCARE CENTER</t>
  </si>
  <si>
    <t>SLP REGENCY MANOR, LLC</t>
  </si>
  <si>
    <t>BELL</t>
  </si>
  <si>
    <t>JEFFREY PLACE HEALTHCARE CENTER</t>
  </si>
  <si>
    <t>SLP JEFFREY PLACE, LLC</t>
  </si>
  <si>
    <t>LYNWOOD NURSING AND REHABILITATION</t>
  </si>
  <si>
    <t>SLP LEVELLAND, LLC</t>
  </si>
  <si>
    <t>HOCKLEY</t>
  </si>
  <si>
    <t>JACKSONVILLE HEALTHCARE CENTER</t>
  </si>
  <si>
    <t>SLP JACKSONVILLE LLC</t>
  </si>
  <si>
    <t>HOMEPLACE MANOR</t>
  </si>
  <si>
    <t>SLP HAMLIN LLC</t>
  </si>
  <si>
    <t>JONES</t>
  </si>
  <si>
    <t>COLONIAL MANOR CARE CENTER</t>
  </si>
  <si>
    <t>SLP NEW BRAUNFELS, LLC</t>
  </si>
  <si>
    <t>COMAL</t>
  </si>
  <si>
    <t>LAS PALMAS</t>
  </si>
  <si>
    <t>COUNTY OF LA SALLE</t>
  </si>
  <si>
    <t>LA SALLE</t>
  </si>
  <si>
    <t>HONEY GROVE NURSING CENTER</t>
  </si>
  <si>
    <t>FANNIN</t>
  </si>
  <si>
    <t>MESA VISTA INN HEALTH CENTER</t>
  </si>
  <si>
    <t>SAN REMO</t>
  </si>
  <si>
    <t>MULLICAN CARE CENTER</t>
  </si>
  <si>
    <t>THE BELMONT AT TWIN CREEKS</t>
  </si>
  <si>
    <t>ROCKWALL NURSING CARE CENTER</t>
  </si>
  <si>
    <t>ROCKWALL</t>
  </si>
  <si>
    <t>UNIVERSITY PARK NURSING &amp; REHABILITATION</t>
  </si>
  <si>
    <t>THE HARRISON AT HERITAGE</t>
  </si>
  <si>
    <t>THE MADISON ON MARSH</t>
  </si>
  <si>
    <t>THE MANOR AT SEAGOVILLE</t>
  </si>
  <si>
    <t>UNIVERSITY REHABILITATION CENTER</t>
  </si>
  <si>
    <t>VINTAGE HEATH CARE CENTER</t>
  </si>
  <si>
    <t>THE VILLA AT MOUNTAIN VIEW</t>
  </si>
  <si>
    <t>WHITESBORO HEALTH AND REHABILITATION CENTER</t>
  </si>
  <si>
    <t>WINDSOR GARDENS</t>
  </si>
  <si>
    <t>BEACON HILL</t>
  </si>
  <si>
    <t>CASTRO COUNTY NURSING &amp; REHABILITATION</t>
  </si>
  <si>
    <t>RIVERWOOD HEALTHCARE</t>
  </si>
  <si>
    <t>MADISON</t>
  </si>
  <si>
    <t>CRESTVIEW COURT</t>
  </si>
  <si>
    <t>THE SHOAL</t>
  </si>
  <si>
    <t>BELLVILLE HOSPITAL DISTRICT</t>
  </si>
  <si>
    <t>GALVESTON</t>
  </si>
  <si>
    <t>CHISOLM TRAIL NURSING AND REHABILITATION CENTER</t>
  </si>
  <si>
    <t>DIVERSICARE CHISOLM LLC</t>
  </si>
  <si>
    <t>CALDWELL</t>
  </si>
  <si>
    <t>THE PLAZA AT RICHARDSON</t>
  </si>
  <si>
    <t>STONE OAK CARE CENTER</t>
  </si>
  <si>
    <t>EMERALD HILLS REHABILITATION AND HEALTHCARE CENTER</t>
  </si>
  <si>
    <t>THE HOMESTEAD OF SHERMAN</t>
  </si>
  <si>
    <t>BIRCHWOOD OF BEAUMONT</t>
  </si>
  <si>
    <t>LEGEND OAKS HEALTHCARE AND REHABILITATION  WEST SAN ANTONIO</t>
  </si>
  <si>
    <t>LAKEWEST REHABILITATION AND SKILLED CARE</t>
  </si>
  <si>
    <t>MEMORIAL HEALTH CARE CENTER</t>
  </si>
  <si>
    <t>SEMINOLE HOSPITAL DISTRICT OF GAINES COUNTY TEXAS</t>
  </si>
  <si>
    <t>GAINES</t>
  </si>
  <si>
    <t>45F414</t>
  </si>
  <si>
    <t>MUNDAY NURSING CENTER</t>
  </si>
  <si>
    <t>KNOX COUNTY HOSPITAL DISTRICT</t>
  </si>
  <si>
    <t>REMARKABLE HEALTHCARE OF FORT WORTH</t>
  </si>
  <si>
    <t>REMARKABLE HEALTHCARE OF PRESTONWOOD</t>
  </si>
  <si>
    <t>RENAISSANCE REHABILITATION AND HEALTHCARE CENTER</t>
  </si>
  <si>
    <t>STERLING HILLS REHABILITATION AND HEALTHCARE CENTER</t>
  </si>
  <si>
    <t>NOLAN</t>
  </si>
  <si>
    <t>WILLOW PARK REHABILITATION AND HEALTHCARE CENTER</t>
  </si>
  <si>
    <t>ROLLINGBROOK REHABILITATION AND HEALTHCARE CENTER</t>
  </si>
  <si>
    <t>WEST HOUSTON REHABILITATION AND HEALTHCARE CENTER</t>
  </si>
  <si>
    <t>STEPHENVILLE REHABILITATION AND WELLNESS CENTER</t>
  </si>
  <si>
    <t>WINNIE-STOWELL HOSPITAL DISTRICT</t>
  </si>
  <si>
    <t>THE BROADMOOR AT CREEKSIDE PARK</t>
  </si>
  <si>
    <t>THE CRESCENT</t>
  </si>
  <si>
    <t>WOODVILLE HEALTH AND REHABILITATION CENTER</t>
  </si>
  <si>
    <t>TYLER</t>
  </si>
  <si>
    <t>BONNE VIE</t>
  </si>
  <si>
    <t>SKILLED CARE OF MEXIA</t>
  </si>
  <si>
    <t>LIMESTONE</t>
  </si>
  <si>
    <t>MITCHELL COUNTY NURSING AND REHABILITATION CENTER</t>
  </si>
  <si>
    <t>MITCHELL COUNTY HOSPITAL DISTRICT</t>
  </si>
  <si>
    <t>MITCHELL</t>
  </si>
  <si>
    <t>CAPSTONE HEALTHCARE ESTATES AT VETERANS MEMORIAL</t>
  </si>
  <si>
    <t>CAPSTONE VM HOLDINGS LP</t>
  </si>
  <si>
    <t>COLONIAL LIVING AND REHABILITATION OF BELLVILLE</t>
  </si>
  <si>
    <t>GUADALUPE COUNTY HOSPITAL BOARD</t>
  </si>
  <si>
    <t>AUSTIN</t>
  </si>
  <si>
    <t>LAS ALTURAS DE PENITAS</t>
  </si>
  <si>
    <t>COMMUNITY CARE CENTER OF HONDO</t>
  </si>
  <si>
    <t>MEDINA COUNTY HOSPITAL DISTRICT</t>
  </si>
  <si>
    <t>WINTERS HEALTHCARE AND REHABILITATION CENTER</t>
  </si>
  <si>
    <t>NORTH RUNNELS COUNTY HOSPITAL</t>
  </si>
  <si>
    <t>GRAPEVINE MEDICAL LODGE</t>
  </si>
  <si>
    <t>THE HEIGHTS OF BULVERDE</t>
  </si>
  <si>
    <t>REMARKABLE HEALTHCARE OF SEGUIN</t>
  </si>
  <si>
    <t>CAPSTONE HEALTHCARE ESTATES ON OREM</t>
  </si>
  <si>
    <t>CAPSTONE-HOUSTON OPCO LLC</t>
  </si>
  <si>
    <t>CAPSTONE HEALTHCARE OF PERRYTON</t>
  </si>
  <si>
    <t>CAPSTONE-PERRYTON OPCO LLC</t>
  </si>
  <si>
    <t>OCHILTREE</t>
  </si>
  <si>
    <t>LAKE HILLS HEALTHCARE CENTER</t>
  </si>
  <si>
    <t>BENBROOK NURSING AND REHABILITATION CENTER</t>
  </si>
  <si>
    <t>VICTORIA GARDENS OF FRISCO</t>
  </si>
  <si>
    <t>PMG OPCO-FRISCO LLC</t>
  </si>
  <si>
    <t>VISTA RIDGE NURSING &amp; REHABILITATION CENTER</t>
  </si>
  <si>
    <t>PMG OPCO-LEWISVILLE LLC</t>
  </si>
  <si>
    <t>OAKCREST NURSING AND REHABILITATION CENTER</t>
  </si>
  <si>
    <t>OAKCREST OPERATING  LLC</t>
  </si>
  <si>
    <t>COLLEGE PARK REHABILITATION AND CARE CENTER</t>
  </si>
  <si>
    <t>BIRCHWOOD OF BEEVILLE</t>
  </si>
  <si>
    <t>BEE</t>
  </si>
  <si>
    <t>BIRCHWOOD OF GOLFCREST</t>
  </si>
  <si>
    <t>APEX SECURE CARE BROWNFIELD</t>
  </si>
  <si>
    <t>CHILDRESS COUNTY HOSPITAL DISTRICT</t>
  </si>
  <si>
    <t>TERRY</t>
  </si>
  <si>
    <t>CHILDRESS HEALTHCARE CENTER</t>
  </si>
  <si>
    <t>CHILDRESS</t>
  </si>
  <si>
    <t>CROWELL NURSING CENTER</t>
  </si>
  <si>
    <t>FOARD</t>
  </si>
  <si>
    <t>LANDMARK OF AMARILLO REHABILITATION AND NURSING CENTER</t>
  </si>
  <si>
    <t>MATADOR HEALTH AND REHABILITATION CENTER</t>
  </si>
  <si>
    <t>MOTLEY</t>
  </si>
  <si>
    <t>PALO DURO NURSING HOME</t>
  </si>
  <si>
    <t>ARMSTRONG</t>
  </si>
  <si>
    <t>PRAIRIE HOUSE LIVING CENTER</t>
  </si>
  <si>
    <t>HALE</t>
  </si>
  <si>
    <t>RALLS NURSING HOME</t>
  </si>
  <si>
    <t>CROSBY</t>
  </si>
  <si>
    <t>VILLA HAVEN HEALTH AND REHABILITATION CENTER</t>
  </si>
  <si>
    <t>STEPHENS</t>
  </si>
  <si>
    <t>WILLOW SPRINGS HEALTH &amp; REHABILITATION CENTER</t>
  </si>
  <si>
    <t>WELLINGTON CARE CENTER</t>
  </si>
  <si>
    <t>COLLINGSWORTH</t>
  </si>
  <si>
    <t>MEMPHIS CONVALESCENT CENTER</t>
  </si>
  <si>
    <t>HALL</t>
  </si>
  <si>
    <t>BIRCHWOOD OF GRAPEVINE</t>
  </si>
  <si>
    <t>BIRCHWOOD OF RICHLAND HILLS</t>
  </si>
  <si>
    <t>PALO PINTO NURSING CENTER</t>
  </si>
  <si>
    <t>HERITAGE HOUSE AT KELLER REHAB &amp; NURSING</t>
  </si>
  <si>
    <t>BIRCHWOOD OF SPRING BRANCH</t>
  </si>
  <si>
    <t>WEDGEWOOD NURSING HOME</t>
  </si>
  <si>
    <t>SANTA FE HEALTH &amp; REHABILITATION CENTER</t>
  </si>
  <si>
    <t>PRAIRIE ACRES</t>
  </si>
  <si>
    <t>PARMER COUNTY HOSPITAL DISTRICT</t>
  </si>
  <si>
    <t>PARMER</t>
  </si>
  <si>
    <t>PARKVIEW NURSING AND REHABILITATION CENTER</t>
  </si>
  <si>
    <t>WINDCREST NURSING AND REHABILITATION</t>
  </si>
  <si>
    <t>CARADAY WINDCREST, LLC</t>
  </si>
  <si>
    <t>WINDCREST HEALTH &amp; REHABILITATION</t>
  </si>
  <si>
    <t>WHITE SETTLEMENT NURSING CENTER</t>
  </si>
  <si>
    <t>THE HEIGHTS ON VALLEY RANCH</t>
  </si>
  <si>
    <t>HUNTERS POND REHABILITATION AND HEALTHCARE</t>
  </si>
  <si>
    <t>HURST PLAZA NURSING AND REHAB</t>
  </si>
  <si>
    <t>CYPRESS WOODS CARE CENTER</t>
  </si>
  <si>
    <t>BRAZORIA</t>
  </si>
  <si>
    <t>HACIENDA OAKS AT BEEVILLE</t>
  </si>
  <si>
    <t>HERITAGE TRAILS NURSING AND REHABILITATION CENTER</t>
  </si>
  <si>
    <t>BEAR CREEK NURSING AND REHABILITATION</t>
  </si>
  <si>
    <t>JOURDANTON NURSING AND REHABILITATION</t>
  </si>
  <si>
    <t>ATASCOSA</t>
  </si>
  <si>
    <t>PLEASANTON SOUTH NURSING AND REHABILITATION</t>
  </si>
  <si>
    <t>PLEASANTON NORTH NURSING AND REHABILITATION</t>
  </si>
  <si>
    <t>MEMORIAL NURSING AND REHABILITATION CENTER</t>
  </si>
  <si>
    <t>MOORE COUNTY HOSPITAL DISTRICT</t>
  </si>
  <si>
    <t>MOORE</t>
  </si>
  <si>
    <t>45F199</t>
  </si>
  <si>
    <t>RIO GRANDE CITY NURSING AND REHABILITATION CENTER</t>
  </si>
  <si>
    <t>STARR COUNTY HOSPITAL DISTRICT</t>
  </si>
  <si>
    <t>STARR</t>
  </si>
  <si>
    <t>BENDER TERRACE OF LUBBOCK</t>
  </si>
  <si>
    <t>MPD BENDER TERRACE OF LUBBOCK LLC</t>
  </si>
  <si>
    <t>LINDALE SPECIALTY CARE CENTER</t>
  </si>
  <si>
    <t>PATRIOT REHABILITATION AND WELLNESS CENTER</t>
  </si>
  <si>
    <t>PILOT POINT CARE CENTER</t>
  </si>
  <si>
    <t>ROSE TRAIL NURSING AND REHABILITATION CENTER</t>
  </si>
  <si>
    <t>ARBOR GRACE WELLNESS CENTER</t>
  </si>
  <si>
    <t>PDM OPERATORS LLC</t>
  </si>
  <si>
    <t>LAMB</t>
  </si>
  <si>
    <t>CITYVIEW NURSING AND REHABILITATION CENTER</t>
  </si>
  <si>
    <t>BEAUMONT NURSING AND REHABILITATION</t>
  </si>
  <si>
    <t>CREATIVE SOLUTIONS IN HEALTHCARE</t>
  </si>
  <si>
    <t>BIG SPRING CENTER FOR SKILLED CARE</t>
  </si>
  <si>
    <t>HOWARD</t>
  </si>
  <si>
    <t>BASTROP LOST PINES NURSING AND REHABILITATION CENTER</t>
  </si>
  <si>
    <t>SMITHVILLE HOSPITAL AUTHORITY</t>
  </si>
  <si>
    <t>BASTROP</t>
  </si>
  <si>
    <t>BIRCHWOOD NURSING &amp; REHABILITATION</t>
  </si>
  <si>
    <t>DELTA</t>
  </si>
  <si>
    <t>BLUEBONNET NURSING &amp; REHABILITATION</t>
  </si>
  <si>
    <t>KARNES</t>
  </si>
  <si>
    <t>CASTLE PINES HEALTH AND REHABILITATION</t>
  </si>
  <si>
    <t>CEDAR CREEK NURSING AND REHABILITATION CENTER</t>
  </si>
  <si>
    <t>BANDERA</t>
  </si>
  <si>
    <t>CHEROKEE ROSE NURSING &amp; REHABILITATION</t>
  </si>
  <si>
    <t>SOMERVELL</t>
  </si>
  <si>
    <t>COTTONWOOD NURSING &amp; REHABILITATION</t>
  </si>
  <si>
    <t>DENTON I ENTERPRISES, LLC</t>
  </si>
  <si>
    <t>WESLACO NURSING AND REHABILITATION CENTER</t>
  </si>
  <si>
    <t>WINDSOR ARBOR VIEW</t>
  </si>
  <si>
    <t>DEERINGS NURSING AND REHABILITATION</t>
  </si>
  <si>
    <t>ODESSA II ENTERPRISES, LLC</t>
  </si>
  <si>
    <t>DOGWOOD TRAILS MANOR</t>
  </si>
  <si>
    <t>WOODVILLE II ENTERPRISES, LLC</t>
  </si>
  <si>
    <t>EAGLE PASS NURSING AND REHABILITATION</t>
  </si>
  <si>
    <t>EAGLE PASS I ENTERPRISES, LLC</t>
  </si>
  <si>
    <t>FORTRESS NURSING AND REHABILITATION</t>
  </si>
  <si>
    <t>COLLEGE STATION I ENTERPRISES, LLC</t>
  </si>
  <si>
    <t>RETAMA MANORLAREDO SOUTH</t>
  </si>
  <si>
    <t>GEORGIA MANOR NURSING HOME</t>
  </si>
  <si>
    <t>AMARILLO VI ENTERPRISES, LLC</t>
  </si>
  <si>
    <t>RANDALL</t>
  </si>
  <si>
    <t>GILMER NURSING &amp; REHABILITATION</t>
  </si>
  <si>
    <t>GILMER I ENTERPRISES, LLC</t>
  </si>
  <si>
    <t>UPSHUR</t>
  </si>
  <si>
    <t>LAREDO WEST NURSING AND REHABILITATION CENTER</t>
  </si>
  <si>
    <t>LA PALOMA NURSING CENTER</t>
  </si>
  <si>
    <t>DUVAL</t>
  </si>
  <si>
    <t>GREAT PLAINS NURSING AND REHABILITATION</t>
  </si>
  <si>
    <t>DUMAS I ENTERPRISES, LLC</t>
  </si>
  <si>
    <t>LIVE OAK NURSING AND REHABILITATION CENTER</t>
  </si>
  <si>
    <t>LIVE OAK</t>
  </si>
  <si>
    <t>ROCKPORT NURSING AND REHABILITATION CENTER</t>
  </si>
  <si>
    <t>ARANSAS</t>
  </si>
  <si>
    <t>LLANO NURSING AND REHABILITATION CENTER</t>
  </si>
  <si>
    <t>LLANO</t>
  </si>
  <si>
    <t>SNYDER OAKS CARE CENTER</t>
  </si>
  <si>
    <t>SCURRY</t>
  </si>
  <si>
    <t>NORTHGATE HEALTH AND REHABILITATION CENTER</t>
  </si>
  <si>
    <t>RIVER HILLS HEALTH AND REHABILITATION CENTER</t>
  </si>
  <si>
    <t>KERR</t>
  </si>
  <si>
    <t>HILLTOP VILLAGE NURSING AND REHABILITATION</t>
  </si>
  <si>
    <t>LAREDO NURSING AND REHABILITATION CENTER</t>
  </si>
  <si>
    <t>MID VALLEY NURSING &amp; REHABILITATION</t>
  </si>
  <si>
    <t>FAITH COMMUNITY NURSING &amp; REHABILITATION</t>
  </si>
  <si>
    <t>JACK COUNTY HOSPITAL DISTRICT</t>
  </si>
  <si>
    <t>JACK</t>
  </si>
  <si>
    <t>PARK VIEW CARE CENTER</t>
  </si>
  <si>
    <t>CEDAR HILL HEALTHCARE CENTER</t>
  </si>
  <si>
    <t>ARLINGTON RESIDENCE AND REHABILITATION CENTER</t>
  </si>
  <si>
    <t>HERITAGE AT TURNER PARK HEALTH &amp; REHAB</t>
  </si>
  <si>
    <t>PARK VILLAGE HEALTHCARE AND REHABILITATION</t>
  </si>
  <si>
    <t>REUNION PLAZA HEALTHCARE &amp; REHABILITATION</t>
  </si>
  <si>
    <t>ABRI AT EDINBURG</t>
  </si>
  <si>
    <t>BAYBROOKE VILLAGE CARE AND REHAB CENTER</t>
  </si>
  <si>
    <t>REGENT CARE CENTER OF LEAGUE CITY</t>
  </si>
  <si>
    <t>GARNET HILL REHABILITATION AND SKILLED CARE</t>
  </si>
  <si>
    <t>REGENT CARE CENTER OF THE WOODLANDS</t>
  </si>
  <si>
    <t>THE VILLAGES ON MACARTHUR</t>
  </si>
  <si>
    <t>WINDSOR NURSING AND REHABILITATION CENTER OF HARLINGEN</t>
  </si>
  <si>
    <t>PROVIDENCE PARK REHABILITATION AND SKILLED NURSING</t>
  </si>
  <si>
    <t>ASHFORD GARDENS</t>
  </si>
  <si>
    <t>SETTLERS RIDGE CARE CENTER</t>
  </si>
  <si>
    <t>ACCEL AT WILLOW BEND</t>
  </si>
  <si>
    <t>WINDSOR NURSING AND REHABILITATION CENTER OF MCALLEN</t>
  </si>
  <si>
    <t>RETAMA MANOR NURSING CENTERRAYMONDVILLE</t>
  </si>
  <si>
    <t>WILLACY</t>
  </si>
  <si>
    <t>RIDGEVIEW REHABILITATION AND SKILLED NURSING</t>
  </si>
  <si>
    <t>INDIAN OAKS LIVING CENTER</t>
  </si>
  <si>
    <t>WINDSOR ATRIUM</t>
  </si>
  <si>
    <t>TOWN EAST REHABILITATION AND HEALTHCARE CENTER</t>
  </si>
  <si>
    <t>GUADALUPE VALLEY NURSING AND REHABILITATION CENTER</t>
  </si>
  <si>
    <t>THE LEV ATÂ TOWN PARK</t>
  </si>
  <si>
    <t>PRESTONWOOD REHABILITATION &amp; NURSING CENTER INC</t>
  </si>
  <si>
    <t>THE LEV AT WINCHESTER</t>
  </si>
  <si>
    <t>WINDSOR HOUSTON</t>
  </si>
  <si>
    <t>SPJST REST HOME 3</t>
  </si>
  <si>
    <t>TOWN AND COUNTRY NURSING AND REHABILITATION CENTER</t>
  </si>
  <si>
    <t>THE ROSEWOOD RETIREMENT COMMUNITY</t>
  </si>
  <si>
    <t>DUNCANVILLE HEALTHCARE AND REHABILITATION CENTER</t>
  </si>
  <si>
    <t>CARE INN OF LA GRANGE</t>
  </si>
  <si>
    <t>FAYETTE</t>
  </si>
  <si>
    <t>RIDGECREST HEALTHCARE AND REHABILITATION CENTER</t>
  </si>
  <si>
    <t>MEMORIAL MEDICAL NURSING AND REHABILITATION</t>
  </si>
  <si>
    <t>CAMBRIDGE HEALTH AND REHABILITATION CENTER</t>
  </si>
  <si>
    <t>SILVER CREEK NURSING AND REHABILITATION</t>
  </si>
  <si>
    <t>SAN ANTONIO NORTH NURSING AND REHABILITION</t>
  </si>
  <si>
    <t>THE HILLCREST OF NORTH DALLAS</t>
  </si>
  <si>
    <t>DEER CREEK NURSING AND REHABILITATION</t>
  </si>
  <si>
    <t>WINDSOR NURSING AND REHABILITATION CENTER OF BASTROP</t>
  </si>
  <si>
    <t>FOREST PARK NURSING &amp; REHABILITATION</t>
  </si>
  <si>
    <t>ELGIN NURSING AND REHABILITATION CENTER</t>
  </si>
  <si>
    <t>SILVER PINES NURSING AND REHABILITATION CENTER</t>
  </si>
  <si>
    <t>BRENHAM NURSING AND REHABILITATION CENTER</t>
  </si>
  <si>
    <t>WASHINGTON</t>
  </si>
  <si>
    <t>BRENTWOOD PLACE FOUR</t>
  </si>
  <si>
    <t>SOUTHPARK MEADOWS NURSING AND REHABILITATION CENTER</t>
  </si>
  <si>
    <t>MEMORIAL CITY NURSING AND REHABILITATION CENTER</t>
  </si>
  <si>
    <t>WINDSOR QUAIL VALLEY POSTACUTE HEALTHCARE</t>
  </si>
  <si>
    <t>TOWERS NURSING HOME</t>
  </si>
  <si>
    <t>CORPUS CHRISTI NURSING AND REHABILITATION CENTER</t>
  </si>
  <si>
    <t>KINGSVILLE NURSING AND REHABILITATION CENTER</t>
  </si>
  <si>
    <t>CHAMPIONS HEALTHCARE AT WILLOWBROOK</t>
  </si>
  <si>
    <t>CASA AZUL SKILLED NURSING AND REHABILITATION</t>
  </si>
  <si>
    <t>PARADIGM AT BAY CITY</t>
  </si>
  <si>
    <t>PARADIGM AT THE BRAZOS</t>
  </si>
  <si>
    <t>PARADIGM AT THE CREEK</t>
  </si>
  <si>
    <t>PARADIGM AT FAITH MEMORIAL</t>
  </si>
  <si>
    <t>PARADIGM AT FIRST COLONY</t>
  </si>
  <si>
    <t>PARADIGM AT KOUNTZE</t>
  </si>
  <si>
    <t>PARADIGM NORTHWEST</t>
  </si>
  <si>
    <t>PARADIGM AT THE PINES</t>
  </si>
  <si>
    <t>PARADIGM AT SWEENY</t>
  </si>
  <si>
    <t>PARADIGM AT WESTBURY</t>
  </si>
  <si>
    <t>PARADIGM AT WOODWIND LAKES</t>
  </si>
  <si>
    <t>PARADIGM AT STEVENS</t>
  </si>
  <si>
    <t>HARLINGEN NURSING AND REHABILITATION CENTER</t>
  </si>
  <si>
    <t>ROBSTOWN NURSING AND REHABILITATION CENTER</t>
  </si>
  <si>
    <t>STARR COUNTY NURSING AND TRANSITIONAL CARE</t>
  </si>
  <si>
    <t>YOAKUM NURSING AND REHABILITATION CENTER</t>
  </si>
  <si>
    <t>BRIARCLIFF HEALTH CENTER</t>
  </si>
  <si>
    <t>PFLUGERVILLE NURSING AND REHABILITATION CENTER</t>
  </si>
  <si>
    <t>CHANDLER NURSING CENTER</t>
  </si>
  <si>
    <t>WINDSOR CALALLEN</t>
  </si>
  <si>
    <t>WINDSOR NURSING AND REHABILITATION CENTER OF CORPUS CHRISTI</t>
  </si>
  <si>
    <t>PORT LAVACA NURSING AND REHABILITATION CENTER</t>
  </si>
  <si>
    <t>CALHOUN</t>
  </si>
  <si>
    <t>SOUTHBROOKE MANOR NURSING AND REHABILITATION CENTER</t>
  </si>
  <si>
    <t>STEVENS NURSING AND REHABILITATION CENTER OF HALLETTSVILLE</t>
  </si>
  <si>
    <t>WHARTON NURSING AND REHABILITATION CENTER</t>
  </si>
  <si>
    <t>HERITAGE HOUSE NURSING AND REHABILITATION</t>
  </si>
  <si>
    <t>ROSEBUD I ENTERPRISES, LLC</t>
  </si>
  <si>
    <t>FALLS</t>
  </si>
  <si>
    <t>HERITAGE PLACE OF DECATUR</t>
  </si>
  <si>
    <t>DECATUR II ENTERPRISES, LLC</t>
  </si>
  <si>
    <t>KENEDY HEALTH &amp; REHABILITATION</t>
  </si>
  <si>
    <t>KENEDY I ENTERPRISES, LLC</t>
  </si>
  <si>
    <t>KERENS CARE CENTER</t>
  </si>
  <si>
    <t>KERENS I ENTERPRISES, LLC</t>
  </si>
  <si>
    <t>LA BAHIA NURSING &amp; REHABILITATION</t>
  </si>
  <si>
    <t>GOLIAD I ENTERPRISES, LLC</t>
  </si>
  <si>
    <t>GOLIAD</t>
  </si>
  <si>
    <t>LA VIDA SERENA NURSING AND REHABILITATION</t>
  </si>
  <si>
    <t>DEL RIO I ENTERPRISES, LLC</t>
  </si>
  <si>
    <t>LAKE LODGE NURSING &amp; REHABILITATION</t>
  </si>
  <si>
    <t>LAKE WORTH I ENTERPRISES, LLC</t>
  </si>
  <si>
    <t>LAMPSTAND NURSING AND REHABILITATION</t>
  </si>
  <si>
    <t>COLLEGE STATION II ENTERPRISES, LLC</t>
  </si>
  <si>
    <t>LUBBOCK HEALTH CARE CENTER</t>
  </si>
  <si>
    <t>LUBBOCK III ENTERPRISES, LLC</t>
  </si>
  <si>
    <t>MADISONVILLE CARE CENTER</t>
  </si>
  <si>
    <t>MADISONVILLE II ENTERPRISES, LLC</t>
  </si>
  <si>
    <t>MCLEAN CARE CENTER</t>
  </si>
  <si>
    <t>MCLEAN I ENTERPRISES, LLC</t>
  </si>
  <si>
    <t>GRAY</t>
  </si>
  <si>
    <t>MISSION RIDGE REHAB &amp; NURSING CENTER</t>
  </si>
  <si>
    <t>REFUGIO II ENTERPRISES, LLC</t>
  </si>
  <si>
    <t>REFUGIO</t>
  </si>
  <si>
    <t>MOUNTAIN VIEW HEALTH &amp; REHABILITATION</t>
  </si>
  <si>
    <t>EL PASO III ENTERPRISES, LLC</t>
  </si>
  <si>
    <t>NAVASOTA NURSING &amp; REHABILITATION</t>
  </si>
  <si>
    <t>NAVASOTA I ENTERPRISES, LLC</t>
  </si>
  <si>
    <t>GRIMES</t>
  </si>
  <si>
    <t>NORTH POINTE NURSING &amp; REHABILITATION</t>
  </si>
  <si>
    <t>WATAUGA I ENTERPRISES, LLC</t>
  </si>
  <si>
    <t>PEBBLE CREEK NURSING CENTER</t>
  </si>
  <si>
    <t>EL PASO V ENTERPRISES, LLC</t>
  </si>
  <si>
    <t>RIVER CITY CARE CENTER</t>
  </si>
  <si>
    <t>SAN ANTONIO I ENTERPRISES, LLC</t>
  </si>
  <si>
    <t>SEVEN OAKS NURSING &amp; REHABILITATION</t>
  </si>
  <si>
    <t>BONHAM I ENTERPRISES, LLC</t>
  </si>
  <si>
    <t>SLATON CARE CENTER</t>
  </si>
  <si>
    <t>SLATON I ENTERPRISES, LLC</t>
  </si>
  <si>
    <t>ST GILES NURSING AND REHABILITATION CENTER</t>
  </si>
  <si>
    <t>EL PASO IV ENTERPRISES, LLC</t>
  </si>
  <si>
    <t>ST TERESA NURSING &amp; REHAB CENTER</t>
  </si>
  <si>
    <t>EL PASO VI ENTERPRISES, LLC</t>
  </si>
  <si>
    <t>VISTA HILLS HEALTH CARE CENTER</t>
  </si>
  <si>
    <t>VISTA HILLS SNF, LLC</t>
  </si>
  <si>
    <t>WESTWARD TRAILS NURSING AND REHABILITATION</t>
  </si>
  <si>
    <t>WESTWARD I ENTERPRISES, LLC</t>
  </si>
  <si>
    <t>NACOGDOCHES</t>
  </si>
  <si>
    <t>WHISPERING PINES LODGE</t>
  </si>
  <si>
    <t>LONGVIEW III ENTERPRISES, LLC</t>
  </si>
  <si>
    <t>COLONIAL LIVING AND REHABILITATION OF SEALY</t>
  </si>
  <si>
    <t>MORNINGSIDE MANOR</t>
  </si>
  <si>
    <t>NORTHEAST REHABILITATION AND HEALTHCARE CENTER</t>
  </si>
  <si>
    <t>PARKLANE WEST HEALTHCARE CENTER</t>
  </si>
  <si>
    <t>MANSFIELD MEDICAL LODGE</t>
  </si>
  <si>
    <t>RIDGMAR MEDICAL LODGE</t>
  </si>
  <si>
    <t>WINDSOR NURSING AND REHABILITATION CENTER OF SEGUIN</t>
  </si>
  <si>
    <t>DENTON REHABILITATION AND NURSING CENTER</t>
  </si>
  <si>
    <t>HIGH HOPE CARE CENTER OF BRENHAM</t>
  </si>
  <si>
    <t>WOODLAND SPRINGS NURSING CENTER</t>
  </si>
  <si>
    <t>MAVERICK NURSING AND REHABILITATION CENTER</t>
  </si>
  <si>
    <t>CARECHOICE OF BOERNE</t>
  </si>
  <si>
    <t>PARK VIEW NURSING CARE CENTER</t>
  </si>
  <si>
    <t>MULESHOE AREA HOSPITAL DISTRICT</t>
  </si>
  <si>
    <t>BAILEY</t>
  </si>
  <si>
    <t>KIRKWOOD MANOR</t>
  </si>
  <si>
    <t>SAN PEDRO MANOR</t>
  </si>
  <si>
    <t>CEDAR HILLS GERIATRIC CENTER</t>
  </si>
  <si>
    <t>REAL</t>
  </si>
  <si>
    <t>HILL COUNTRY NURSING AND REHAB</t>
  </si>
  <si>
    <t>HILL COUNTRY REHAB AND NURSING CENTER</t>
  </si>
  <si>
    <t>WINDCREST NURSING AND REHABILITATION CENTER</t>
  </si>
  <si>
    <t>THE HEIGHTS OF ALAMO</t>
  </si>
  <si>
    <t>MESQUITE TREE NURSING CENTER</t>
  </si>
  <si>
    <t>HERITAGE HOUSE AT PARIS REHAB &amp; NURSING</t>
  </si>
  <si>
    <t>SOUTHEAST NURSING &amp; REHABILITATION CENTER</t>
  </si>
  <si>
    <t>THE LAKES AT TEXAS CITY</t>
  </si>
  <si>
    <t>COUNTRY VILLAGE CARE</t>
  </si>
  <si>
    <t>THE LENNWOOD NURSING AND REHABILITATION</t>
  </si>
  <si>
    <t>LINDAN PARK CARE CENTER</t>
  </si>
  <si>
    <t>INSPIRATION HILLS REHABILITATION CENTER</t>
  </si>
  <si>
    <t>THE RESERVE AT RICHARDSON</t>
  </si>
  <si>
    <t>AVANTE REHABILITATION CENTER</t>
  </si>
  <si>
    <t>THE HEIGHTS</t>
  </si>
  <si>
    <t>THE HEIGHTS ON HUEBNER</t>
  </si>
  <si>
    <t>FT WORTH SOUTHWEST NURSING CENTER</t>
  </si>
  <si>
    <t>WEST SIDE CAMPUS OF CARE</t>
  </si>
  <si>
    <t>KILLEEN NURSING &amp; REHABILITATION</t>
  </si>
  <si>
    <t>CITY OF ENNIS</t>
  </si>
  <si>
    <t>THE WESLEYAN SKILLED NURSING AND REHABILITATION</t>
  </si>
  <si>
    <t>WILLIAMSON</t>
  </si>
  <si>
    <t>CARRIAGE HOUSE MANOR</t>
  </si>
  <si>
    <t>WINDSOR NURSING AND REHABILITATION CENTER OF ALICE</t>
  </si>
  <si>
    <t>GROESBECK LTC NURSING AND REHABILITATION</t>
  </si>
  <si>
    <t>THE WATERTON AT COWHORN CREEK</t>
  </si>
  <si>
    <t>PITTSBURG NURSING CENTER</t>
  </si>
  <si>
    <t>CAMP</t>
  </si>
  <si>
    <t>PECAN TREE REHAB AND HEALTHCARE CENTER</t>
  </si>
  <si>
    <t>LAS VENTANAS DE SOCORRO</t>
  </si>
  <si>
    <t>CASCADES AT PORT ARTHUR</t>
  </si>
  <si>
    <t>WINDMILL NURSING &amp; REHAB CENTER</t>
  </si>
  <si>
    <t>EPIC NURSING &amp; REHABILITATION</t>
  </si>
  <si>
    <t>BROADMOOR MEDICAL LODGE</t>
  </si>
  <si>
    <t>LEGEND HEALTHCARE AND REHABILITATION  PARIS</t>
  </si>
  <si>
    <t>ROYSE CITY MEDICAL LODGE</t>
  </si>
  <si>
    <t>BRENTWOOD PLACE TWO</t>
  </si>
  <si>
    <t>BRENTWOOD PLACE THREE</t>
  </si>
  <si>
    <t>BRIDGEPORT MEDICAL LODGE</t>
  </si>
  <si>
    <t>FT WORTH WELLNESS &amp; REHABILITATION</t>
  </si>
  <si>
    <t>DECATUR MEDICAL LODGE</t>
  </si>
  <si>
    <t>LEGEND OAKS HEALTHCARE AND REHABILITATION CENTER GLADEWATER</t>
  </si>
  <si>
    <t>WOOD MEMORIAL NURSING AND REHABILITATION CENTER</t>
  </si>
  <si>
    <t>GARLAND NURSING &amp; REHABILITATION</t>
  </si>
  <si>
    <t>LAS BRISAS REHABILITATION AND WELLNESS SUITES</t>
  </si>
  <si>
    <t>HERITAGE HOUSE OF MARSHALL HEALTH &amp; REHABILITATION CENTER</t>
  </si>
  <si>
    <t>NACOGDOCHES COUNTY HOSPITAL DISTRICT</t>
  </si>
  <si>
    <t>HARRISON</t>
  </si>
  <si>
    <t>LEGACY AT JACKSONVILLE</t>
  </si>
  <si>
    <t>2018 CR</t>
  </si>
  <si>
    <t>CORONADO AT STONE OAK</t>
  </si>
  <si>
    <t>HERITAGE AT LONGVIEW HEALTHCARE CENTER</t>
  </si>
  <si>
    <t>STONECREEK NURSING &amp; REHABILITATION</t>
  </si>
  <si>
    <t>THE LAURENWOOD NURSING AND REHABILITATION</t>
  </si>
  <si>
    <t>TEAGUE NURSING AND REHABILITATION</t>
  </si>
  <si>
    <t>DIVERSICARE OF LULING</t>
  </si>
  <si>
    <t>BRADY WEST REHAB &amp; NURSING</t>
  </si>
  <si>
    <t>MCCULLOCH</t>
  </si>
  <si>
    <t>REGENT CARE CENTER OF EL PASO</t>
  </si>
  <si>
    <t>EL PASO COUNTY HOSPITAL DISTRICT</t>
  </si>
  <si>
    <t>THE HILLTOP ON MAIN</t>
  </si>
  <si>
    <t>MSL MERIDIAN LLC</t>
  </si>
  <si>
    <t>SOUTH DALLAS NURSING &amp; REHABILITATION</t>
  </si>
  <si>
    <t>MODERN SENIOR LIVING LLC</t>
  </si>
  <si>
    <t>DFW NURSING &amp; REHAB</t>
  </si>
  <si>
    <t>TRINITY REHABILITATION &amp; HEALTHCARE CENTER</t>
  </si>
  <si>
    <t>TRINITY</t>
  </si>
  <si>
    <t>DENISON NURSING AND REHAB</t>
  </si>
  <si>
    <t>MSL DENISON, LLC</t>
  </si>
  <si>
    <t>FORT WORTH TRANSITIONAL CARE CENTER</t>
  </si>
  <si>
    <t>LIBERTY</t>
  </si>
  <si>
    <t>RAINS</t>
  </si>
  <si>
    <t>FOCUSED CARE AT CRANE</t>
  </si>
  <si>
    <t>CRANE</t>
  </si>
  <si>
    <t>RIVER VALLEY HEALTH &amp; REHABILITATION CENTER</t>
  </si>
  <si>
    <t>WINDFLOWER HEALTH CENTER</t>
  </si>
  <si>
    <t>OAKS NURSING CENTER</t>
  </si>
  <si>
    <t>ROSEWOOD REHABILITATION AND CARE CENTER</t>
  </si>
  <si>
    <t>GOLDEN CREEK HEALTHCARE AND REHABILITATION CENTER</t>
  </si>
  <si>
    <t>ROYAL MANOR</t>
  </si>
  <si>
    <t>CEDAR HOLLOW REHABILITATION CENTER</t>
  </si>
  <si>
    <t>SUNSET HOME</t>
  </si>
  <si>
    <t>GOLDEN ESTATES REHABILITATION CENTER</t>
  </si>
  <si>
    <t>BEDFORD WELLNESS &amp; REHABILITATION</t>
  </si>
  <si>
    <t>GLENVIEW WELLNESS &amp; REHABILITATION</t>
  </si>
  <si>
    <t>COLONIAL MANOR NURSING CENTER</t>
  </si>
  <si>
    <t>OAKMONT HEALTHCARE AND REHABILITATION CENTER OF HUMBLE</t>
  </si>
  <si>
    <t>MCALLEN NURSING CENTER</t>
  </si>
  <si>
    <t>COPPERAS HOLLOW NURSING &amp; REHABILITATION CENTER</t>
  </si>
  <si>
    <t>BURLESON</t>
  </si>
  <si>
    <t>CORAL REHABILITATION AND NURSING OF WACO</t>
  </si>
  <si>
    <t>STONEMERE REHABILITATION CENTER</t>
  </si>
  <si>
    <t>TUSCANY VILLAGE</t>
  </si>
  <si>
    <t>GRANBURY REHAB &amp; NURSING</t>
  </si>
  <si>
    <t>WHITEHALL REHAB &amp; NURSING</t>
  </si>
  <si>
    <t>HOUSTON</t>
  </si>
  <si>
    <t>WINFIELD REHAB &amp; NURSING</t>
  </si>
  <si>
    <t>ADVANCED REHABILITATION AND HEALTHCARE OF ATHENS</t>
  </si>
  <si>
    <t>LAMPASAS NURSING AND REHABILITATION CENTER</t>
  </si>
  <si>
    <t>MIDLAND MEDICAL LODGE</t>
  </si>
  <si>
    <t>MIDLAND</t>
  </si>
  <si>
    <t>MARBRIDGE VILLA</t>
  </si>
  <si>
    <t>MARBRIDGE FOUNDATION INC</t>
  </si>
  <si>
    <t>FLORESVILLE RESIDENCE AND REHABILITATION CENTER</t>
  </si>
  <si>
    <t>NAZARETH LIVING CARE CENTER</t>
  </si>
  <si>
    <t>THE REHABILITATION &amp; WELLNESS CENTRE OF DALLAS</t>
  </si>
  <si>
    <t>THE MANOR HEALTHCARE RESIDENCE</t>
  </si>
  <si>
    <t>WESTERN HILLS HEALTHCARE RESIDENCE</t>
  </si>
  <si>
    <t>WINDSOR HEALTHCARE RESIDENCE</t>
  </si>
  <si>
    <t>KAUFMAN HEALTHCARE CENTER</t>
  </si>
  <si>
    <t>RIVERSIDE NURSING AND REHABILITATION CENTER</t>
  </si>
  <si>
    <t>SHINNERY OAKS COMMUNITY</t>
  </si>
  <si>
    <t>YOAKUM COUNTY</t>
  </si>
  <si>
    <t>YOAKUM</t>
  </si>
  <si>
    <t>RUNNINGWATER DRAW CARE CENTER INC</t>
  </si>
  <si>
    <t>ARBORETUM NURSING AND REHABILITATION CENTER OF WINNIE</t>
  </si>
  <si>
    <t>CHAMBERS COUNTY</t>
  </si>
  <si>
    <t>CHAMBERS</t>
  </si>
  <si>
    <t>ONION CREEK NURSING AND REHABILITATION CENTER</t>
  </si>
  <si>
    <t>BRODIE RANCH NURSING AND REHABILITATION CENTER</t>
  </si>
  <si>
    <t>LEGACY WEST REHABILITATION AND HEALTHCARE</t>
  </si>
  <si>
    <t>SOUTHWEST LTC  CORSICANA WEST, LLC</t>
  </si>
  <si>
    <t>PARK MANOR BEE CAVE</t>
  </si>
  <si>
    <t>PARK MANOR OF MCKINNEY</t>
  </si>
  <si>
    <t>THE EDEN OF LAS COLINAS</t>
  </si>
  <si>
    <t>MCALLEN TRANSITIONAL CARE CENTER</t>
  </si>
  <si>
    <t>THE VILLAGE AT HERITAGE OAKS</t>
  </si>
  <si>
    <t>SOUTHWEST LTC  CORSICANA LLC</t>
  </si>
  <si>
    <t>BEL AIR AT TERAVISTA</t>
  </si>
  <si>
    <t>ST ANTHONY'S CARE CENTER</t>
  </si>
  <si>
    <t>CITY OF WEST</t>
  </si>
  <si>
    <t>WEST REST HAVEN</t>
  </si>
  <si>
    <t>ADVANCED REHABILITATION &amp; HEALTHCARE OF LIVE OAK</t>
  </si>
  <si>
    <t>HENDERSON HEALTH &amp; REHABILITATION CENTER</t>
  </si>
  <si>
    <t>RUSK</t>
  </si>
  <si>
    <t>REGENT CARE CENTER OF LAREDO</t>
  </si>
  <si>
    <t>REGENT CARE CENTER OF LAREDO LP</t>
  </si>
  <si>
    <t>LEGACY AT TOWN CREEK</t>
  </si>
  <si>
    <t>SULPHUR SPRINGS HEALTH AND REHABILITATION</t>
  </si>
  <si>
    <t>CLARKSVILLE NURSING CENTER</t>
  </si>
  <si>
    <t>RED RIVER</t>
  </si>
  <si>
    <t>ADVANCED REHABILITATION AND HEALTHCARE OF WICHITA FALLS</t>
  </si>
  <si>
    <t>PECAN VALLEY REHABILITATION AND HEALTHCARE</t>
  </si>
  <si>
    <t>CALAVARAS CREEK HEALTHCARE LLC</t>
  </si>
  <si>
    <t>THE BRIXTON AT HORSESHOE BAY</t>
  </si>
  <si>
    <t>BRIARCLIFF HEALTH CENTER OF GREENVILLE</t>
  </si>
  <si>
    <t>LAS COLINAS OF WESTOVER</t>
  </si>
  <si>
    <t>SPJST REST HOME 1</t>
  </si>
  <si>
    <t>BAYOU PINES CARE CENTER</t>
  </si>
  <si>
    <t>SCTW HEALTH CARE CENTER INC</t>
  </si>
  <si>
    <t>THE COLONNADES AT REFLECTION BAY</t>
  </si>
  <si>
    <t>SWEENY HOSPITAL DISTRICT</t>
  </si>
  <si>
    <t>MEDINA VALLEY HEALTH &amp; REHABILITATION CENTER</t>
  </si>
  <si>
    <t>BLUEBONNET REHAB AT ENNIS</t>
  </si>
  <si>
    <t>BANGS NURSING AND REHABILITATION</t>
  </si>
  <si>
    <t>GOLDEN YEARS NURSING AND REHABILITATION</t>
  </si>
  <si>
    <t>RETAMA MANOR NURSING CENTERVICTORIA SOUTH</t>
  </si>
  <si>
    <t>GREENVIEW NURSING AND REHABILITATION</t>
  </si>
  <si>
    <t>PARK VALLEY INN HEALTH CENTER</t>
  </si>
  <si>
    <t>CIBOLO CREEK</t>
  </si>
  <si>
    <t>SUNDANCE INN HEALTH CENTER</t>
  </si>
  <si>
    <t>LAKESHORE VILLAGE NURSING AND REHABILITATION</t>
  </si>
  <si>
    <t>WINDEMERE AT WESTOVER HILLS</t>
  </si>
  <si>
    <t>PEACH TREE PLACE</t>
  </si>
  <si>
    <t>COLEMAN HEALTHCARE CENTER</t>
  </si>
  <si>
    <t>COLEMAN</t>
  </si>
  <si>
    <t>BANDERA NURSING &amp; REHABILITATION</t>
  </si>
  <si>
    <t>TRUCARE LIVING CENTERS  SELMA</t>
  </si>
  <si>
    <t>LAUREL COURT</t>
  </si>
  <si>
    <t>ARBOR GRACE GUEST CARE CENTER</t>
  </si>
  <si>
    <t>HARBOR VALLEY HEALTH AND REHABILITATION</t>
  </si>
  <si>
    <t>WEST OAKS NURSING AND REHABILITATION CENTER</t>
  </si>
  <si>
    <t>TRUCARE LIVING CENTERS COLUMBUS</t>
  </si>
  <si>
    <t>GLEN ROSE NURSING AND REHAB CENTER</t>
  </si>
  <si>
    <t>SOMERVELL COUNTY HOSPITAL DISTRICT</t>
  </si>
  <si>
    <t>MANSFIELD NURSING &amp; REHABILITATION CENTER</t>
  </si>
  <si>
    <t>COMFORT NURSING AND REHABILITATION CENTER</t>
  </si>
  <si>
    <t>BOOKER HOSPITAL DISTRICT DBA:  TWIN OAKS MANOR</t>
  </si>
  <si>
    <t>LIPSCOMB</t>
  </si>
  <si>
    <t>45F197</t>
  </si>
  <si>
    <t>KINGSLAND HILLS CARE CENTER</t>
  </si>
  <si>
    <t>BALCH SPRINGS NURSING HOME</t>
  </si>
  <si>
    <t>WEATHERFORD HEALTH CARE CENTER</t>
  </si>
  <si>
    <t>LBJ MEDICAL CENTER</t>
  </si>
  <si>
    <t>BLANCO</t>
  </si>
  <si>
    <t>LEEDY &amp; ROGERS CONSULTING SOLUTIONS, LLC</t>
  </si>
  <si>
    <t>GARDEN TERRACE HEALTHCARE CENTER</t>
  </si>
  <si>
    <t>COUNTY OF THROCKMORTON</t>
  </si>
  <si>
    <t>YOUNG</t>
  </si>
  <si>
    <t>MILLBROOK HEALTHCARE AND REHABILITATION CENTER</t>
  </si>
  <si>
    <t>HASKELL HEALTHCARE CENTER</t>
  </si>
  <si>
    <t>HASKELL</t>
  </si>
  <si>
    <t>HOLIDAY NURSING &amp; REHABILITATION</t>
  </si>
  <si>
    <t>SHELBY</t>
  </si>
  <si>
    <t>NEW HOPE MANOR</t>
  </si>
  <si>
    <t>CEDAR POINTE HEALTH AND WELLNESS CENTER</t>
  </si>
  <si>
    <t>THE WATERTON HEALTHCARE AND REHABILITATION</t>
  </si>
  <si>
    <t>WESTRIDGE NURSING &amp; REHABILITATION</t>
  </si>
  <si>
    <t>VILLAGE HEALTHCARE AND REHABILITATION</t>
  </si>
  <si>
    <t>FOCUSED CARE AT BRENHAM</t>
  </si>
  <si>
    <t>GRAND TERRACE REHABILITATION AND HEALTHCARE</t>
  </si>
  <si>
    <t>THE RENAISSANCE AT KESSLER PARK</t>
  </si>
  <si>
    <t>TREASURE HILLS HEALTHCARE AND REHABILITATION CENTER</t>
  </si>
  <si>
    <t>ALTA VISTA REHABILITATION AND HEALTHCARE</t>
  </si>
  <si>
    <t>GRACY WOODS II LIVING CENTER</t>
  </si>
  <si>
    <t>CEDAR LAKE NURSING CENTER</t>
  </si>
  <si>
    <t>WILLOW REHAB &amp; NURSING</t>
  </si>
  <si>
    <t>PAMPA NURSING CENTER</t>
  </si>
  <si>
    <t>HOMESTEAD NURSING &amp; REHABILITATION OF GAINESVILLE</t>
  </si>
  <si>
    <t>THE ATRIUM REHABILITATION CENTER</t>
  </si>
  <si>
    <t>LEVELLAND NURSING &amp; REHABILITATION CENTER</t>
  </si>
  <si>
    <t>LOS ARCOS DEL NORTE CARE CENTER</t>
  </si>
  <si>
    <t>ANSON HOSPITAL DISTRICT</t>
  </si>
  <si>
    <t>CROSBYTON NURSING AND REHABILITATION CENTER</t>
  </si>
  <si>
    <t>GRAHAM OAKS CARE CENTER</t>
  </si>
  <si>
    <t>THE SPRINGS HEALTHCARE AND REHABILITATION</t>
  </si>
  <si>
    <t>THE PALMS NURSING &amp; REHABILITATION</t>
  </si>
  <si>
    <t>ROSENBERG HEALTH &amp; REHABILITATION CENTER</t>
  </si>
  <si>
    <t>BRIARCLIFF SKILLED NURSING FACILITY</t>
  </si>
  <si>
    <t>COLONIAL PINES HEALTHCARE CENTER</t>
  </si>
  <si>
    <t>PINE GROVE NURSING CENTER</t>
  </si>
  <si>
    <t>GREENVILLE HEALTH &amp; REHABILITATION CENTER</t>
  </si>
  <si>
    <t>COLLINWOOD NURSING AND REHABILITATION</t>
  </si>
  <si>
    <t>BURLESON ST JOSEPH MANOR</t>
  </si>
  <si>
    <t>SAN JUAN NURSING HOME INC</t>
  </si>
  <si>
    <t>SAN JUAN NURSING HOME, INC.</t>
  </si>
  <si>
    <t>FOCUSED CARE AT ODESSA</t>
  </si>
  <si>
    <t>MIDLAND COUNTY HOSPITAL DISTRICT</t>
  </si>
  <si>
    <t>CREEKSIDE TERRACE REHABILITATION</t>
  </si>
  <si>
    <t>REGENT CARE CENTER OF OAKWELL FARMS</t>
  </si>
  <si>
    <t>FALCON RIDGE REHABILITATION</t>
  </si>
  <si>
    <t>SAN GABRIEL REHABILITATION AND CARE CENTER</t>
  </si>
  <si>
    <t>COLLEGE STREET HEALTH CARE CENTER</t>
  </si>
  <si>
    <t>AVALON PLACE KIRBYVILLE</t>
  </si>
  <si>
    <t>CASS VALLEY HEALTHCARE CENTER</t>
  </si>
  <si>
    <t>LEON</t>
  </si>
  <si>
    <t>MEXIA LTC NURSING &amp; REHAB</t>
  </si>
  <si>
    <t>JEFFERSON NURSING AND REHABILITATION CENTER</t>
  </si>
  <si>
    <t>OAKMONT HEALTHCARE AND REHABILITATION CENTER OF KATY</t>
  </si>
  <si>
    <t>COTTONWOOD CREEK HEALTHCARE COMMUNITY</t>
  </si>
  <si>
    <t>OLNEYHAMILTON HOSPITAL DISTRICT</t>
  </si>
  <si>
    <t>ADVANCED HEALTH &amp; REHAB CENTER OF GARLAND</t>
  </si>
  <si>
    <t>WHISPERING OAKS REHAB &amp; NURSING</t>
  </si>
  <si>
    <t>COLONIAL MANOR ADVANCED REHAB &amp; HEALTHCARE</t>
  </si>
  <si>
    <t>THE HEIGHTS OF NORTH HOUSTON</t>
  </si>
  <si>
    <t>THE HEIGHTS OF TOMBALL</t>
  </si>
  <si>
    <t>THE HEIGHTS OF TYLER</t>
  </si>
  <si>
    <t>BREMOND NURSING AND REHABILITATION CENTER</t>
  </si>
  <si>
    <t>BRIDGECREST REHABILITATION SUITES</t>
  </si>
  <si>
    <t>THE COURTYARDS AT PASADENA</t>
  </si>
  <si>
    <t>SOLIDAGO HEALTH AND REHABILITATION</t>
  </si>
  <si>
    <t>PASADENA POST ACUTE</t>
  </si>
  <si>
    <t>SPRING BRANCH TRANSITIONAL CARE CENTER</t>
  </si>
  <si>
    <t>HEARTHSTONE NURSING AND REHABILITATION</t>
  </si>
  <si>
    <t>PARK BEND HEALTH CENTER</t>
  </si>
  <si>
    <t>FOCUSED CARE AT FORT STOCKTON</t>
  </si>
  <si>
    <t>PECOS</t>
  </si>
  <si>
    <t>FOCUSED CARE AT HOGAN PARK</t>
  </si>
  <si>
    <t>FOCUSED CARE AT MIDLAND</t>
  </si>
  <si>
    <t>BROOKHAVEN NURSING AND REHABILITATION CENTER</t>
  </si>
  <si>
    <t>FOCUSED CARE AT MONAHANS</t>
  </si>
  <si>
    <t>WARD</t>
  </si>
  <si>
    <t>ASHTON MEDICAL LODGE</t>
  </si>
  <si>
    <t>REGENCY HOUSE</t>
  </si>
  <si>
    <t>CROCKETT COUNTY CARE CENTER</t>
  </si>
  <si>
    <t>CROCKETT</t>
  </si>
  <si>
    <t>45E852</t>
  </si>
  <si>
    <t>TEXHOMA CHRISTIAN CARE CENTER INC</t>
  </si>
  <si>
    <t>SAGEBROOK NURSING AND REHABILITATION</t>
  </si>
  <si>
    <t>IMMANUELS HEALTHCARE</t>
  </si>
  <si>
    <t>TGR HEALTHCARE</t>
  </si>
  <si>
    <t>STONEBRIDGE HEALTH REHAB</t>
  </si>
  <si>
    <t>WESTON INN NURSING AND REHABILITATION</t>
  </si>
  <si>
    <t>BURLESON NURSING AND REHABILITATION CENTER</t>
  </si>
  <si>
    <t>BALLINGER HEALTHCARE AND REHABILITATION CENTER</t>
  </si>
  <si>
    <t>BALLINGER MEMORIAL HOSPITAL DISTRICT</t>
  </si>
  <si>
    <t>ADVANCED REHABILITATION &amp; HEALTHCARE OF BURLESON</t>
  </si>
  <si>
    <t>AUSTIN WELLNESS &amp; REHABILITATION</t>
  </si>
  <si>
    <t>EAGLE CREST RAPID RECOVERY</t>
  </si>
  <si>
    <t>CARADAY OF FT WORTH</t>
  </si>
  <si>
    <t>WESTOVER HILLS REHABILITATION AND HEALTHCARE</t>
  </si>
  <si>
    <t>BRIGHTON SENIOR LIVING OF KATY</t>
  </si>
  <si>
    <t>COURTYARD GARDENS</t>
  </si>
  <si>
    <t>DONALD B MCCASKILL</t>
  </si>
  <si>
    <t>GRANITE MESA HEALTH CENTER</t>
  </si>
  <si>
    <t>BRIGHTON SENIOR LIVING OF TOMBALL</t>
  </si>
  <si>
    <t>LULING CARE CENTER</t>
  </si>
  <si>
    <t>EDEN HOME</t>
  </si>
  <si>
    <t>SIMPSON PLACE</t>
  </si>
  <si>
    <t>HOPKINS COUNTY HOSPITAL DISTRICT EMS</t>
  </si>
  <si>
    <t>LEGEND OAKS HEALTHCARE AND REHABILITATION  NEW BRAUNFELS</t>
  </si>
  <si>
    <t>PARK PLAZA NURSING AND REHABILITATION CENTER</t>
  </si>
  <si>
    <t>NESBIT LIVING &amp; RECOVERY CENTER</t>
  </si>
  <si>
    <t>LANCASTER LTC PARTNERS  INC</t>
  </si>
  <si>
    <t>LEGEND OAKS HEALTHCARE AND REHABILITATIONKYLE</t>
  </si>
  <si>
    <t>DESOTO LTC PARTNERS INC</t>
  </si>
  <si>
    <t>ALVARADO LTC PARTNERS INC</t>
  </si>
  <si>
    <t>RIVER OAKS NURSING AND REHABILITATION LTC PARTNERS, INC</t>
  </si>
  <si>
    <t>RIVER OAKS NURSING &amp; REHABILITATION LTC PARTNERS INC</t>
  </si>
  <si>
    <t>SEYMOUR REHABILITATION AND HEALTHCARE</t>
  </si>
  <si>
    <t>BAYLOR</t>
  </si>
  <si>
    <t>HAYS NURSING AND REHABILITATION CENTER</t>
  </si>
  <si>
    <t>TEXAN NURSING &amp; REHAB OF GONZALES</t>
  </si>
  <si>
    <t>MAGNOLIA LIVING AND REHABILITATION</t>
  </si>
  <si>
    <t>SAN MARCOS REHABILITATION AND HEALTHCARE CENTER</t>
  </si>
  <si>
    <t>COLONIAL LIVING AND REHABILITATION OF BAY CITY</t>
  </si>
  <si>
    <t>FARWELL CARE AND REHABILITATION CENTER</t>
  </si>
  <si>
    <t>FARWELL HOSPITAL DISTRICT</t>
  </si>
  <si>
    <t>PANOLA COUNTY NURSING &amp; REHABILITATION</t>
  </si>
  <si>
    <t>MONT BELVIEU REHABILITATION &amp; HEALTHCARE CENTER</t>
  </si>
  <si>
    <t>GRACE HILL NURSING CENTER</t>
  </si>
  <si>
    <t>SIGNPOST MANAGEMENT LLC</t>
  </si>
  <si>
    <t>CASS</t>
  </si>
  <si>
    <t>TRANSPECOS NURSING &amp; REHABILITATION</t>
  </si>
  <si>
    <t>REEVES</t>
  </si>
  <si>
    <t>BEAUMONT HEALTH CARE CENTER</t>
  </si>
  <si>
    <t>THE OAKS AT RADFORD HILLS HEALTHCARE CENTER</t>
  </si>
  <si>
    <t>EASTLAND MEMORIAL HOSPITAL DISTRICT</t>
  </si>
  <si>
    <t>WESLEY WOODS HEALTH &amp; REHABILITATION</t>
  </si>
  <si>
    <t>BRONTE HEALTH AND REHAB CENTER</t>
  </si>
  <si>
    <t>EAST COKE COUNTY HOSPITAL DISTRICT</t>
  </si>
  <si>
    <t>LIBERTY HEALTH CARE CENTER</t>
  </si>
  <si>
    <t>WEST JANISCH HEALTH CARE CENTER</t>
  </si>
  <si>
    <t>GRACE CARE CENTER OF OLNEY</t>
  </si>
  <si>
    <t>PARK PLACE MANOR</t>
  </si>
  <si>
    <t>SEABREEZE NURSING AND REHABILITATION</t>
  </si>
  <si>
    <t>FLATONIA HEALTHCARE CENTER</t>
  </si>
  <si>
    <t>THE BRAZOS OF WACO</t>
  </si>
  <si>
    <t>TERRA BELLA HEALTH AND WELLNESS SUITES</t>
  </si>
  <si>
    <t>CRIMSON HEIGHTS HEALTH &amp; WELLNESS</t>
  </si>
  <si>
    <t>HALLETTSVILLE NURSING AND REHABILITATION CENTER</t>
  </si>
  <si>
    <t>MONUMENT HILL NURSING AND REHABILITATION CENTER</t>
  </si>
  <si>
    <t>PARKWOOD IN THE PINES</t>
  </si>
  <si>
    <t>SPINDLETOP HILL NURSING AND REHABILITATION CENTER</t>
  </si>
  <si>
    <t>VILLAGE CREEK REHABILITATION AND NURSING CENTER</t>
  </si>
  <si>
    <t>BRAZOS HEALTHCARE CENTER</t>
  </si>
  <si>
    <t>COLUMBUS OAKS HEALTHCARE COMMUNITY</t>
  </si>
  <si>
    <t>STONEWALL LIVING CENTER</t>
  </si>
  <si>
    <t>STONEWALL</t>
  </si>
  <si>
    <t>THE WOODLANDS NURSING AND REHABILITATION CENTER</t>
  </si>
  <si>
    <t>OAKLAND MANOR NURSING CENTER</t>
  </si>
  <si>
    <t>LEE</t>
  </si>
  <si>
    <t>DEERBROOK SKILLED NURSING AND REHAB CENTER</t>
  </si>
  <si>
    <t>BETHANY SENIOR LIVING</t>
  </si>
  <si>
    <t>FRIENDSHIP HAVEN HEALTHCARE AND REHABILITATION CENTER</t>
  </si>
  <si>
    <t>PARK MANOR OF CONROE</t>
  </si>
  <si>
    <t>PARK MANOR OF CYFAIR</t>
  </si>
  <si>
    <t>PARK MANOR OF CYPRESS STATION</t>
  </si>
  <si>
    <t>BELTERRA HEALTH &amp; REHAB</t>
  </si>
  <si>
    <t>PARK MANOR OF HUMBLE</t>
  </si>
  <si>
    <t>PARKS HEALTH CENTER</t>
  </si>
  <si>
    <t>PARK MANOR OF QUAIL VALLEY</t>
  </si>
  <si>
    <t>PARK MANOR OF SOUTH BELT</t>
  </si>
  <si>
    <t>PARK MANOR OF THE WOODLANDS</t>
  </si>
  <si>
    <t>STERLING OAKS REHABILITATION</t>
  </si>
  <si>
    <t>PARK MANOR OF TOMBALL</t>
  </si>
  <si>
    <t>PARK MANOR OF WESTCHASE</t>
  </si>
  <si>
    <t>WILLOWBROOK NURSING CENTER</t>
  </si>
  <si>
    <t>CLARENDON NURSING HOME</t>
  </si>
  <si>
    <t>CLARENDON NH OPERATIONS LTD</t>
  </si>
  <si>
    <t>DONLEY</t>
  </si>
  <si>
    <t>SUMMER MEADOWS</t>
  </si>
  <si>
    <t>GARRISON NURSING HOME &amp; REHABILITATION CENTER</t>
  </si>
  <si>
    <t>GOLDEN VILLA</t>
  </si>
  <si>
    <t>HIGHLAND PARK REHABILITATION &amp; NURSING CENTER</t>
  </si>
  <si>
    <t>TRINITY NURSING &amp; REHAB OF GRANBURY</t>
  </si>
  <si>
    <t>MARSHALL MANOR NURSING &amp; REHABILITATION CENTER</t>
  </si>
  <si>
    <t>MARSHALL MANOR WEST</t>
  </si>
  <si>
    <t>ROSE HAVEN RETREAT</t>
  </si>
  <si>
    <t>ROCKDALE ESTATES &amp; REHABILITATION</t>
  </si>
  <si>
    <t>MILAM</t>
  </si>
  <si>
    <t>EDGEWOOD MANOR</t>
  </si>
  <si>
    <t>BAYWIND VILLAGE SKILLED NURSING &amp; REHAB</t>
  </si>
  <si>
    <t>BAYWOOD CROSSING REHABILITATION &amp; HEALTHCARE CENTER</t>
  </si>
  <si>
    <t>BRIGHTON SENIOR LIVING AT REGENCY VILLAGE</t>
  </si>
  <si>
    <t>FOCUSED CARE AT PASADENA</t>
  </si>
  <si>
    <t>DAYTON NURSING AND REHABILITATION</t>
  </si>
  <si>
    <t>DT DAYTON, LLC</t>
  </si>
  <si>
    <t>FOCUSED CARE AT SUMMER PLACE</t>
  </si>
  <si>
    <t>SHARPVIEW RESIDENCE AND REHABILITATION CENTER</t>
  </si>
  <si>
    <t>OASIS AT GALLERIA LLC</t>
  </si>
  <si>
    <t>AUTUMN LEAVES NURSING AND REHAB</t>
  </si>
  <si>
    <t>OASIS AT PEARLAND</t>
  </si>
  <si>
    <t>RIVER POINTE OF TRINITY HEALTHCARE AND REHABILITATION CENTER</t>
  </si>
  <si>
    <t>AUTUMN WINDS LIVING &amp; REHABILITATION</t>
  </si>
  <si>
    <t>LEGEND OAKS HEALTHCARE AND REHABILITATION  NORTH AUSTIN</t>
  </si>
  <si>
    <t>SEDONA TRACE HEALTH AND WELLNESS CENTER</t>
  </si>
  <si>
    <t>PFLUGERVILLE CARE CENTER</t>
  </si>
  <si>
    <t>PARK PLACE CARE CENTER</t>
  </si>
  <si>
    <t>THE COURTYARD REHABILITATION AND HEALTHCARE CENTER</t>
  </si>
  <si>
    <t>WATERSIDE NURSING &amp; REHABILITATION</t>
  </si>
  <si>
    <t>CRESTVIEW HEALTHCARE RESIDENCE</t>
  </si>
  <si>
    <t>CISCO NURSING &amp; REHABILITATION</t>
  </si>
  <si>
    <t>EAST VIEW HEALTHCARE</t>
  </si>
  <si>
    <t>SOUTHLAND REHABILITATION AND HEALTHCARE CENTER</t>
  </si>
  <si>
    <t>TIMBERWOOD NURSING AND REHABILITATION CENTER</t>
  </si>
  <si>
    <t>MASON CREEK TRANSITIONAL CARE OF KATY</t>
  </si>
  <si>
    <t>WELLINGTON REHABILITATION AND HEALTHCARE</t>
  </si>
  <si>
    <t>CAPROCK NURSING &amp; REHABILITATION</t>
  </si>
  <si>
    <t>HUTCHINSON</t>
  </si>
  <si>
    <t>THE VILLAGES OF DALLAS</t>
  </si>
  <si>
    <t>FAIRFIELD NURSING &amp; REHABILITATION CENTER</t>
  </si>
  <si>
    <t>HOMESTEAD NURSING AND REHABILITATION OF ITASCA</t>
  </si>
  <si>
    <t>HILL</t>
  </si>
  <si>
    <t>RICHLAND HILLS REHABILITATION AND HEALTHCARE CENTER</t>
  </si>
  <si>
    <t>GREENBRIER NURSING &amp; REHABILITATION CENTER OF TYLER</t>
  </si>
  <si>
    <t>WILLOWBEND NURSING AND REHABILITATION CENTER</t>
  </si>
  <si>
    <t>NORTHERN OAKS LIVING &amp; REHABILITATION CENTER</t>
  </si>
  <si>
    <t>CRESTWOOD HEALTH AND REHABILITATION CENTER</t>
  </si>
  <si>
    <t>PINE TREE LODGE NURSING CENTER</t>
  </si>
  <si>
    <t>GOLDEN ACRES LIVING AND REHABILITATION CENTER</t>
  </si>
  <si>
    <t>PLEASANT MANOR HEALTHCARE AND REHABILITATION</t>
  </si>
  <si>
    <t>WESTPARK REHABILITATION AND LIVING</t>
  </si>
  <si>
    <t>WHISPERWOOD NURSING &amp; REHABILITATION CENTER</t>
  </si>
  <si>
    <t>CARROLLTON HEALTH AND REHABILITATION CENTER</t>
  </si>
  <si>
    <t>LAKE VILLAGE NURSING AND REHABILITATION CENTER</t>
  </si>
  <si>
    <t>HERITAGE GARDENS REHABILITATION AND HEALTHCARE</t>
  </si>
  <si>
    <t>MISTY WILLOW HEALTHCARE AND REHABILITATION CENTER</t>
  </si>
  <si>
    <t>TERRELL HEALTHCARE CENTER</t>
  </si>
  <si>
    <t>WISTERIA PLACE</t>
  </si>
  <si>
    <t>COPPERFIELD HEALTHCARE AND REHABILITATION</t>
  </si>
  <si>
    <t>THE PHOENIX POSTACUTE</t>
  </si>
  <si>
    <t>CROSS TIMBERS REHABILITATION AND HEALTHCARE CENTER</t>
  </si>
  <si>
    <t>LEGEND OAKS HEALTHCARE AND REHABILITATION CENTER  NORTHWEST HOUSTON</t>
  </si>
  <si>
    <t>MESA SPRINGS HEALTHCARE CENTER</t>
  </si>
  <si>
    <t>KELLER OAKS HEALTHCARE CENTER</t>
  </si>
  <si>
    <t>MESA HILLS POST ACUTE</t>
  </si>
  <si>
    <t>TRAIL LAKE NURSING &amp; REHABILITATION</t>
  </si>
  <si>
    <t>GREEN VALLEY HEALTHCARE AND REHABILITATION CENTER</t>
  </si>
  <si>
    <t>LEGEND OAKS HEALTHCARE AND REHABILITATION  ENNIS</t>
  </si>
  <si>
    <t>LEGEND OAKS HEALTHCARE AND REHABILITATION  WAXAHACHIE</t>
  </si>
  <si>
    <t>LEGEND OAKS HEALTHCARE AND REHABILITATION  FORT WORTH</t>
  </si>
  <si>
    <t>LEGEND OAKS HEALTHCARE AND REHABILITATION GARLAND</t>
  </si>
  <si>
    <t>HOMESTEAD NURSING AND REHABILITATION OF HILLSBORO</t>
  </si>
  <si>
    <t>THE WOODLANDS</t>
  </si>
  <si>
    <t>MCKINNEY HEALTHCARE AND REHABILITATION CENTER</t>
  </si>
  <si>
    <t>CARADAY OF MINEOLA</t>
  </si>
  <si>
    <t>CARADAY OF MOUNT VERNON</t>
  </si>
  <si>
    <t>FRANKLIN</t>
  </si>
  <si>
    <t>CARADAY OF QUITMAN</t>
  </si>
  <si>
    <t>WESTERN HILLS NURSING AND REHABILITATION</t>
  </si>
  <si>
    <t>POST NURSING &amp; REHAB CENTER</t>
  </si>
  <si>
    <t>GARZA</t>
  </si>
  <si>
    <t>LAKESIDE REHABILITATION AND CARE CENTER</t>
  </si>
  <si>
    <t>PLAINVIEW HEALTHCARE CENTER</t>
  </si>
  <si>
    <t>ARBOR TERRACE HEALTHCARE CENTER</t>
  </si>
  <si>
    <t>BORGER HEALTHCARE CENTER</t>
  </si>
  <si>
    <t>CORONADO HEALTHCARE CENTER</t>
  </si>
  <si>
    <t>HERITAGE OAKS NURSING AND REHABILITATION CENTER</t>
  </si>
  <si>
    <t>LUBBOCK HOSPITALITY NURSING AND REHABILITATION CENTER</t>
  </si>
  <si>
    <t>SWEETWATER HEALTHCARE CENTER</t>
  </si>
  <si>
    <t>BROWNFIELD REHABILITATION AND CARE CENTER</t>
  </si>
  <si>
    <t>HILLSIDE HEIGHTS REHABILITATION SUITES</t>
  </si>
  <si>
    <t>KIRKLAND COURT HEALTH AND REHABILITATION CENTER</t>
  </si>
  <si>
    <t>COLDWATER MANOR</t>
  </si>
  <si>
    <t>SHERMAN</t>
  </si>
  <si>
    <t>45E947</t>
  </si>
  <si>
    <t>LEGACY REHABILITATION AND LIVING</t>
  </si>
  <si>
    <t>FOCUSED CARE AT LAMESA</t>
  </si>
  <si>
    <t>DAWSON</t>
  </si>
  <si>
    <t>CROWLEY NURSING AND REHABILITATION</t>
  </si>
  <si>
    <t>GREEN OAKS NURSING AND REHABILITATION</t>
  </si>
  <si>
    <t>HEWITT NURSING AND REHABILITATION</t>
  </si>
  <si>
    <t>HOLLAND LAKE REHABILITATION AND WELLNESS CENTER</t>
  </si>
  <si>
    <t>MISSION NURSING AND REHABILITATION CENTER</t>
  </si>
  <si>
    <t>PECAN BAYOU NURSING AND REHABILITATION</t>
  </si>
  <si>
    <t>STONEGATE NURSING AND REHABILITATION</t>
  </si>
  <si>
    <t>CIMARRON PLACE HEALTH &amp; REHABILITATION</t>
  </si>
  <si>
    <t>HARBOR LAKES NURSING AND REHABILITATION CENTER</t>
  </si>
  <si>
    <t>RED OAK HEALTH AND REHABILITATION CENTER</t>
  </si>
  <si>
    <t>SILVER SPRING</t>
  </si>
  <si>
    <t>COPPERAS COVE NURSING &amp; REHABILITATION</t>
  </si>
  <si>
    <t>THE VILLA AT TEXARKANA</t>
  </si>
  <si>
    <t>GULF POINTE PLAZA</t>
  </si>
  <si>
    <t>ARBROOK PLAZA</t>
  </si>
  <si>
    <t>WINNIE L NURSING &amp; REHABILITATION</t>
  </si>
  <si>
    <t>TREVISO TRANSITIONAL CARE</t>
  </si>
  <si>
    <t>FORUM PARKWAY HEALTH &amp; REHABILITATION</t>
  </si>
  <si>
    <t>FOCUSED CARE AT CLARKSVILLE</t>
  </si>
  <si>
    <t>FOCUSED CARE AT LINDEN</t>
  </si>
  <si>
    <t>FOCUSED CARE AT ORANGE</t>
  </si>
  <si>
    <t>KENNEDY HEALTH &amp; REHAB</t>
  </si>
  <si>
    <t>LEGACIES NURSING AND REHABILITATION</t>
  </si>
  <si>
    <t>SABINE</t>
  </si>
  <si>
    <t>WILLOBELL</t>
  </si>
  <si>
    <t>CORAL REHABILITATION AND NURSING OF ARLINGTON</t>
  </si>
  <si>
    <t>SCHLEICHER COUNTY MEDICAL CENTER</t>
  </si>
  <si>
    <t>SCHLEICHER COUNTY HOSPITAL DISTRICT</t>
  </si>
  <si>
    <t>SCHLEICHER</t>
  </si>
  <si>
    <t>45E631</t>
  </si>
  <si>
    <t>OASIS AT AUSTIN</t>
  </si>
  <si>
    <t>CORAL REHABILITATION AND NURSING OF MCGREGOR</t>
  </si>
  <si>
    <t>THE MILDRED &amp; SHIRLEY L GARRISON GERIATRIC EDUCATION AND CARE CENTER</t>
  </si>
  <si>
    <t>TWIN OAKS HEALTH &amp; REHABILITATION CENTER</t>
  </si>
  <si>
    <t>VIDOR HEALTH &amp; REHABILITATION CENTER</t>
  </si>
  <si>
    <t>CEDAR MANOR NURSING AND REHABILITATION CENTER</t>
  </si>
  <si>
    <t>STALLINGS COURT NURSING AND REHABILITATION</t>
  </si>
  <si>
    <t>ACCEL AT COLLEGE STATION</t>
  </si>
  <si>
    <t>CORRIGAN LTC NURSING &amp; REHABILITATION</t>
  </si>
  <si>
    <t>CORONADO NURSING CENTER</t>
  </si>
  <si>
    <t>HUNTSVILLE HEALTHCARE CENTER</t>
  </si>
  <si>
    <t>WALKER</t>
  </si>
  <si>
    <t>CONROE HEALTH CARE CENTER</t>
  </si>
  <si>
    <t>WOODLAKE NURSING CENTER</t>
  </si>
  <si>
    <t>RICHMOND HEALTH CARE CENTER</t>
  </si>
  <si>
    <t>OAK VILLAGE HEALTHCARE</t>
  </si>
  <si>
    <t>GRACY WOODS NURSING CENTER</t>
  </si>
  <si>
    <t>COURTYARD NURSING AND REHABILITATION</t>
  </si>
  <si>
    <t>STANWICK SENIOR CARE LLC</t>
  </si>
  <si>
    <t>OAK BROOK HEALTH CARE CENTER</t>
  </si>
  <si>
    <t>HEMPHILL CARE CENTER</t>
  </si>
  <si>
    <t>WELLS LTC NURSING &amp; REHABILITATION</t>
  </si>
  <si>
    <t>SUGAR LAND HEALTH CARE CENTER</t>
  </si>
  <si>
    <t>OVERTON HEALTHCARE CENTER</t>
  </si>
  <si>
    <t>PARKVIEW MANOR NURSING &amp; REHABILITATION</t>
  </si>
  <si>
    <t>PALESTINE HEALTHCARE CENTER</t>
  </si>
  <si>
    <t>PARIS HEALTHCARE CENTER</t>
  </si>
  <si>
    <t>FOCUSED CARE AT ALLENBROOK</t>
  </si>
  <si>
    <t>FPACP ALLENBROOK LLC</t>
  </si>
  <si>
    <t>CREEKSIDE VILLAGE</t>
  </si>
  <si>
    <t>FOCUSED CARE AT BEECHNUT</t>
  </si>
  <si>
    <t>FPACP BEECHNUT LLC</t>
  </si>
  <si>
    <t>FOCUSED CARE OF CENTER</t>
  </si>
  <si>
    <t>FPACP TIMPSON LLC</t>
  </si>
  <si>
    <t>FOCUSED CARE AT HUMBLE</t>
  </si>
  <si>
    <t>FPACP HUMBLE LLC</t>
  </si>
  <si>
    <t>FOCUSED CARE AT HUNTSVILLE</t>
  </si>
  <si>
    <t>FPACP HUNTSVILLE  LLC</t>
  </si>
  <si>
    <t>FOCUSED CARE AT MOUNT PLEASANT</t>
  </si>
  <si>
    <t>FPACP MOUNT PLEASANT LLC</t>
  </si>
  <si>
    <t>FOCUSED CARE OF WAXAHACHIE</t>
  </si>
  <si>
    <t>FPACP ELLIS LLC</t>
  </si>
  <si>
    <t>WOODLAND PARK NURSING &amp; REHAB</t>
  </si>
  <si>
    <t>SAN JACINTO</t>
  </si>
  <si>
    <t>FOCUSED CARE AT SHERMAN</t>
  </si>
  <si>
    <t>FPACP SHERMAN LLC</t>
  </si>
  <si>
    <t>FOCUSED CARE OF GILMER</t>
  </si>
  <si>
    <t>FPACP UPSHUR LLC</t>
  </si>
  <si>
    <t>FOCUSED CARE AT CEDAR BAYOU</t>
  </si>
  <si>
    <t>FPACP CEDAR BAYOU, LLC</t>
  </si>
  <si>
    <t>TRINITY CARE CENTER</t>
  </si>
  <si>
    <t>CARADAY TRINITY, LLC</t>
  </si>
  <si>
    <t>FOCUSED CARE AT WEBSTER</t>
  </si>
  <si>
    <t>FPACP WEBSTER, LLC</t>
  </si>
  <si>
    <t>FOCUSED CARE AT WESTWOOD</t>
  </si>
  <si>
    <t>FPACP HOUSTON, LLC</t>
  </si>
  <si>
    <t>CARADAY OF HOUSTON</t>
  </si>
  <si>
    <t>CARADAY HOUSTON LLC</t>
  </si>
  <si>
    <t>WURZBACH NURSING AND REHABILITATION</t>
  </si>
  <si>
    <t>CARADAY WURZBACH LLC</t>
  </si>
  <si>
    <t>THE REHAB SUITES AT MAGNOLIA CROSSING</t>
  </si>
  <si>
    <t>OAK PARK NURSING AND REHABILITATION CENTER</t>
  </si>
  <si>
    <t>SAN RAFAEL NURSING AND REHABILITATION CENTER</t>
  </si>
  <si>
    <t>VALLEY GRANDE MANOR</t>
  </si>
  <si>
    <t>HIGHLAND PINES NURSING HOME</t>
  </si>
  <si>
    <t>VILLAGE CREEK NURSING &amp; REHABILITATION</t>
  </si>
  <si>
    <t>ARBOR LAKE NURSING &amp; REHABILITATION</t>
  </si>
  <si>
    <t>SAN ANTONIO WELLNESS &amp; REHABILITATION</t>
  </si>
  <si>
    <t>FALLBROOK REHABILITATION AND CARE CENTER</t>
  </si>
  <si>
    <t>CASTLE HILLS REHABILITATION AND CARE CENTER</t>
  </si>
  <si>
    <t>PLEASANT VALLEY HEALTHCARE AND REHABILITATION CENTER</t>
  </si>
  <si>
    <t>ARAPAHO REHABILITATION AND CARE CENTER</t>
  </si>
  <si>
    <t>RIDGECREST RETIREMENT AND HEALTHCARE COMMUNITY</t>
  </si>
  <si>
    <t>ROWLETT HEALTH AND REHABILITATION CENTER</t>
  </si>
  <si>
    <t>SOON BURNAM</t>
  </si>
  <si>
    <t>SYLVAN SHORES HEALTH AND WELLNESS</t>
  </si>
  <si>
    <t>SHADY ACRES HEALTH &amp; REHABILITATION</t>
  </si>
  <si>
    <t>SHADY ACRES HEALTH AND REHAB</t>
  </si>
  <si>
    <t>NEWTON</t>
  </si>
  <si>
    <t>WINDSOR REHABILITATION AND HEALTHCARE</t>
  </si>
  <si>
    <t xml:space="preserve">EASTLAND MEMORIAL HOSPITAL </t>
  </si>
  <si>
    <t>CYPRESS POINTE HEALTH &amp; WELLNESS</t>
  </si>
  <si>
    <t>CARADAY OF MESQUITE</t>
  </si>
  <si>
    <t>TOMBALL REHAB &amp; NURSING</t>
  </si>
  <si>
    <t>TREEMONT HEALTH CARE CENTER</t>
  </si>
  <si>
    <t>CARADAY OF LAMPASAS</t>
  </si>
  <si>
    <t>CARADAY OF CORPUS CHRISTI</t>
  </si>
  <si>
    <t>TLC WEST NURSING AND REHABILITATION</t>
  </si>
  <si>
    <t>TLC EAST NURSING AND REHABILITATION</t>
  </si>
  <si>
    <t>THE SARAH ROBERTS FRENCH HOME</t>
  </si>
  <si>
    <t>PARADIGM AT THE OAK</t>
  </si>
  <si>
    <t>SAGECREST ALZHEIMERS CARE CENTER</t>
  </si>
  <si>
    <t>10/01/2021</t>
  </si>
  <si>
    <t>08/31/2022</t>
  </si>
  <si>
    <t>ID</t>
  </si>
  <si>
    <t>ExceedSuggestedIgtAmount</t>
  </si>
  <si>
    <t>DeclarationFirstHalfAmount</t>
  </si>
  <si>
    <t>DeclarationSecondHalfAmount</t>
  </si>
  <si>
    <t>IGT Suggested Populated into Declaration</t>
  </si>
  <si>
    <t>ParticipationDecision</t>
  </si>
  <si>
    <t>CertifierName</t>
  </si>
  <si>
    <t>CertifierTitle</t>
  </si>
  <si>
    <t>CertifierEmail</t>
  </si>
  <si>
    <t>CertifierPhone</t>
  </si>
  <si>
    <t>ForYear</t>
  </si>
  <si>
    <t>DateCreated</t>
  </si>
  <si>
    <t>DateSubmitted</t>
  </si>
  <si>
    <t>SubmittedBy</t>
  </si>
  <si>
    <t>Michael Ruff</t>
  </si>
  <si>
    <t>Chief Financial Officer</t>
  </si>
  <si>
    <t>michael.ruff@myfrh.com</t>
  </si>
  <si>
    <t>(830) 334-3617 x104</t>
  </si>
  <si>
    <t>Jason Menefee</t>
  </si>
  <si>
    <t>CEO</t>
  </si>
  <si>
    <t>jmenefee@mchdtx.net</t>
  </si>
  <si>
    <t>(432) 652-8626</t>
  </si>
  <si>
    <t>Kimberly Cooper</t>
  </si>
  <si>
    <t>CFO</t>
  </si>
  <si>
    <t>kcooper@chambershealth.org</t>
  </si>
  <si>
    <t>(409) 267-3143</t>
  </si>
  <si>
    <t>Adam Apolinar</t>
  </si>
  <si>
    <t>a.apolinar@umhtx.org</t>
  </si>
  <si>
    <t>(830) 278-6251 x1130</t>
  </si>
  <si>
    <t>DAVID MAK</t>
  </si>
  <si>
    <t>DMAK@midcoasthealthsystem.org</t>
  </si>
  <si>
    <t>(713) 569-7370</t>
  </si>
  <si>
    <t>Brent Smith</t>
  </si>
  <si>
    <t>Brent.Smith@hchdems.com</t>
  </si>
  <si>
    <t>(903) 919-0992</t>
  </si>
  <si>
    <t>Shannan  Bradley</t>
  </si>
  <si>
    <t>VP of Care Management and Post Acute Services</t>
  </si>
  <si>
    <t>Shannan.Bradley@pphs.org</t>
  </si>
  <si>
    <t>(214) 590-4575</t>
  </si>
  <si>
    <t>Maura Panos</t>
  </si>
  <si>
    <t>Controller</t>
  </si>
  <si>
    <t>mpanos@burmont.com</t>
  </si>
  <si>
    <t>(817) 845-3724</t>
  </si>
  <si>
    <t>V</t>
  </si>
  <si>
    <t>Jerry Pickett</t>
  </si>
  <si>
    <t>jerry.pickett@gwhf.org</t>
  </si>
  <si>
    <t>(254) 675-7943</t>
  </si>
  <si>
    <t>C. Bruce Stratton</t>
  </si>
  <si>
    <t>President of the Board</t>
  </si>
  <si>
    <t>cbsesq@cbrucestratton.com</t>
  </si>
  <si>
    <t>(936) 336-7316</t>
  </si>
  <si>
    <t>Randy Bacus</t>
  </si>
  <si>
    <t>randy.bacus@pchdtx.org</t>
  </si>
  <si>
    <t>(817) 341-2520</t>
  </si>
  <si>
    <t>Todd Scroggns</t>
  </si>
  <si>
    <t xml:space="preserve">CEO </t>
  </si>
  <si>
    <t>tscroggins@healthywiseco.org</t>
  </si>
  <si>
    <t>(940) 900-4348</t>
  </si>
  <si>
    <t>Steve Ziegler</t>
  </si>
  <si>
    <t>Steve_Ziegler@lcca.com</t>
  </si>
  <si>
    <t>(423) 476-5526</t>
  </si>
  <si>
    <t>Laura Kimball</t>
  </si>
  <si>
    <t>Nursing Home Administrator</t>
  </si>
  <si>
    <t>laura.kimball@countryviewtx.com</t>
  </si>
  <si>
    <t>(806) 647-2984</t>
  </si>
  <si>
    <t>Julie Wells</t>
  </si>
  <si>
    <t>Consultant</t>
  </si>
  <si>
    <t>julie@wellscg.com</t>
  </si>
  <si>
    <t>(512) 415-1326</t>
  </si>
  <si>
    <t>Alice Flores</t>
  </si>
  <si>
    <t>Director of Finance</t>
  </si>
  <si>
    <t>alice2128@sbcglobal.net</t>
  </si>
  <si>
    <t>(210) 827-5818</t>
  </si>
  <si>
    <t>David Efroymson</t>
  </si>
  <si>
    <t>Manager</t>
  </si>
  <si>
    <t>davide@coralltc.net</t>
  </si>
  <si>
    <t>(216) 570-5674</t>
  </si>
  <si>
    <t>AARON TERREL</t>
  </si>
  <si>
    <t>OWNER</t>
  </si>
  <si>
    <t>AARON.TERREL@LEHEALTHCARE.COM</t>
  </si>
  <si>
    <t>(940) 727-9370</t>
  </si>
  <si>
    <t>Clark R Sanderson</t>
  </si>
  <si>
    <t>Board President</t>
  </si>
  <si>
    <t>fcha4765@yahoo.com</t>
  </si>
  <si>
    <t>(817) 372-7224</t>
  </si>
  <si>
    <t>Nathan Lee</t>
  </si>
  <si>
    <t>Vice President</t>
  </si>
  <si>
    <t>nlee@lionhealth.com</t>
  </si>
  <si>
    <t>(817) 268-8103 x1223</t>
  </si>
  <si>
    <t>Donovan Dekowski</t>
  </si>
  <si>
    <t>eholly@regencyhealthcare.com</t>
  </si>
  <si>
    <t>(361) 576-0694</t>
  </si>
  <si>
    <t>Richard Chumley</t>
  </si>
  <si>
    <t>President of Board</t>
  </si>
  <si>
    <t>chumley@xit.net</t>
  </si>
  <si>
    <t>(806) 396-2844</t>
  </si>
  <si>
    <t>Joseph Freudenberger</t>
  </si>
  <si>
    <t xml:space="preserve">Chief Executive Officer </t>
  </si>
  <si>
    <t>abellew@obmc.org</t>
  </si>
  <si>
    <t>(281) 341-4812</t>
  </si>
  <si>
    <t>Jacob Davis</t>
  </si>
  <si>
    <t>jdavis@bradyhospital.com</t>
  </si>
  <si>
    <t>(325) 792-3990</t>
  </si>
  <si>
    <t>Jennifer Cox</t>
  </si>
  <si>
    <t>jcox@hchdst.org</t>
  </si>
  <si>
    <t>(806) 323-6422</t>
  </si>
  <si>
    <t>Melissa DeLaGarza</t>
  </si>
  <si>
    <t>COO</t>
  </si>
  <si>
    <t>mdelagarza@hamiltonhospital.org</t>
  </si>
  <si>
    <t>(254) 386-1755</t>
  </si>
  <si>
    <t>Roshanda Thomas</t>
  </si>
  <si>
    <t>rthomas@mmcportlavaca.com</t>
  </si>
  <si>
    <t>(361) 552-0222</t>
  </si>
  <si>
    <t>Sondra Williams</t>
  </si>
  <si>
    <t>swilliams@tchospital.us</t>
  </si>
  <si>
    <t>(409) 283-6401</t>
  </si>
  <si>
    <t>(409) 200-1424</t>
  </si>
  <si>
    <t>swilliams@tchospital.net</t>
  </si>
  <si>
    <t>swilloiams@tchospital.us</t>
  </si>
  <si>
    <t>Lance Meekins</t>
  </si>
  <si>
    <t>lmeekins@noconageneral.com</t>
  </si>
  <si>
    <t>(940) 634-9084</t>
  </si>
  <si>
    <t>Kneeley Lawdermilk</t>
  </si>
  <si>
    <t>kneeley.lawdermilk@coryellhealth.org</t>
  </si>
  <si>
    <t>(254) 248-6276</t>
  </si>
  <si>
    <t>Alma Alexander</t>
  </si>
  <si>
    <t>aalexander@cuerohospital.org</t>
  </si>
  <si>
    <t>(361) 275-6191</t>
  </si>
  <si>
    <t>ALAN WILLS</t>
  </si>
  <si>
    <t>MEMBER</t>
  </si>
  <si>
    <t>alan.andrew.wills@gmail.com</t>
  </si>
  <si>
    <t>(254) 741-5929</t>
  </si>
  <si>
    <t>Larry N Price</t>
  </si>
  <si>
    <t>CEO/Administrator</t>
  </si>
  <si>
    <t>lprice@lmchospital.com</t>
  </si>
  <si>
    <t>(254) 729-3281 x2100</t>
  </si>
  <si>
    <t>DAVID H MAK</t>
  </si>
  <si>
    <t>Reed Hurley</t>
  </si>
  <si>
    <t>Executive Vice President and Chief Financial Officer</t>
  </si>
  <si>
    <t>reed.hurley@uhtx.com</t>
  </si>
  <si>
    <t>(210) 358-2101</t>
  </si>
  <si>
    <t>DMAK@MIDCOASTHEALTHSYSTEM.ORG</t>
  </si>
  <si>
    <t>Carla Maltos</t>
  </si>
  <si>
    <t>Nursing Home Coordinator</t>
  </si>
  <si>
    <t>ccruz03@vvrmc.org</t>
  </si>
  <si>
    <t>(830) 778-3835</t>
  </si>
  <si>
    <t>Elizabeth Frasco</t>
  </si>
  <si>
    <t>VP of QIPP Management</t>
  </si>
  <si>
    <t>elizabeth@crosshm.com</t>
  </si>
  <si>
    <t>(316) 371-5678</t>
  </si>
  <si>
    <t>Bobbi Heyman Compton</t>
  </si>
  <si>
    <t>Administrator</t>
  </si>
  <si>
    <t>bobbi.heyman@menardmanortx.com</t>
  </si>
  <si>
    <t>(325) 396-4515 x330</t>
  </si>
  <si>
    <t>Maggie McGhee</t>
  </si>
  <si>
    <t>KCNHADMIN@CO.KENT.TX.US</t>
  </si>
  <si>
    <t>(806) 237-3036</t>
  </si>
  <si>
    <t>ron minyard</t>
  </si>
  <si>
    <t>director of quality management</t>
  </si>
  <si>
    <t>rminyard@sevenacres.org</t>
  </si>
  <si>
    <t>(713) 778-5750</t>
  </si>
  <si>
    <t>Donny Booth</t>
  </si>
  <si>
    <t>dbooth@permianregional.com</t>
  </si>
  <si>
    <t>(432) 464-2103</t>
  </si>
  <si>
    <t>Chris Slimmer</t>
  </si>
  <si>
    <t xml:space="preserve">President - Manager </t>
  </si>
  <si>
    <t>chris.slimmer@summitltc.com</t>
  </si>
  <si>
    <t>(817) 681-4811</t>
  </si>
  <si>
    <t>President - Manager</t>
  </si>
  <si>
    <t>Belenda Espiritu</t>
  </si>
  <si>
    <t>Director of Risk Management</t>
  </si>
  <si>
    <t>belenda@cascadeshealthcare.com</t>
  </si>
  <si>
    <t>(801) 471-2464</t>
  </si>
  <si>
    <t>(940) 825-3235</t>
  </si>
  <si>
    <t xml:space="preserve">Wayne Kirk Chapman </t>
  </si>
  <si>
    <t>President</t>
  </si>
  <si>
    <t>ashley@koerthcpa.com</t>
  </si>
  <si>
    <t>(979) 567-8400</t>
  </si>
  <si>
    <t>Kyle Counselman</t>
  </si>
  <si>
    <t>Director of Communications</t>
  </si>
  <si>
    <t>kcounselman@nexion-health.com</t>
  </si>
  <si>
    <t>(863) 873-3571</t>
  </si>
  <si>
    <t>Sheila Gonzalez</t>
  </si>
  <si>
    <t>Finance Clerk</t>
  </si>
  <si>
    <t>sgonzalezbenitez@regencyhealthcare.com</t>
  </si>
  <si>
    <t>(361) 894-0173</t>
  </si>
  <si>
    <t>Shawn Hoover</t>
  </si>
  <si>
    <t>shoover@ptsi.net</t>
  </si>
  <si>
    <t>(806) 658-9786</t>
  </si>
  <si>
    <t>RENAE THOMAS</t>
  </si>
  <si>
    <t>renae.thomas@reaganhealth.com</t>
  </si>
  <si>
    <t>(903) 243-0725</t>
  </si>
  <si>
    <t>Dustin Monroe</t>
  </si>
  <si>
    <t>General Counsel</t>
  </si>
  <si>
    <t>dustin.monroe@edurohc.com</t>
  </si>
  <si>
    <t>(385) 240-6408</t>
  </si>
  <si>
    <t>Joshua Leonard</t>
  </si>
  <si>
    <t>josh@liveoak.care</t>
  </si>
  <si>
    <t>(682) 286-3998</t>
  </si>
  <si>
    <t>(817) 444-2516</t>
  </si>
  <si>
    <t>Leslie Hardin</t>
  </si>
  <si>
    <t>Lhardin@seymourtexas.net</t>
  </si>
  <si>
    <t>(940) 889-5572 x101</t>
  </si>
  <si>
    <t>Leon Evans</t>
  </si>
  <si>
    <t>leon@trinityhealthcare.com</t>
  </si>
  <si>
    <t>(512) 644-7230</t>
  </si>
  <si>
    <t>Diane Puckett</t>
  </si>
  <si>
    <t>Patient Accounting Director</t>
  </si>
  <si>
    <t>apuckett@ppgh.com</t>
  </si>
  <si>
    <t>(940) 328-6404</t>
  </si>
  <si>
    <t>Brian Roland</t>
  </si>
  <si>
    <t>brian.roland@smhtx.com</t>
  </si>
  <si>
    <t>(254) 559-2241</t>
  </si>
  <si>
    <t>brent.smith@hchdems.com</t>
  </si>
  <si>
    <t>MICHAEL TRIANA</t>
  </si>
  <si>
    <t>VICE PRESIDENT</t>
  </si>
  <si>
    <t>TRIANAM@AOL.COM</t>
  </si>
  <si>
    <t>(210) 532-1911</t>
  </si>
  <si>
    <t>(210) 410-5249</t>
  </si>
  <si>
    <t>Judy Harris</t>
  </si>
  <si>
    <t>judy.harris@pchdtx.org</t>
  </si>
  <si>
    <t>CFO@midcoasthealthsystem.org</t>
  </si>
  <si>
    <t>Sara Garza (with permission Wendi Rogers)</t>
  </si>
  <si>
    <t>WRogers@LeedyandRogers.com</t>
  </si>
  <si>
    <t>(956) 286-0387</t>
  </si>
  <si>
    <t>jonathan bailey</t>
  </si>
  <si>
    <t>ceo</t>
  </si>
  <si>
    <t>jonathanbailey@hchd.net</t>
  </si>
  <si>
    <t>(806) 659-5858</t>
  </si>
  <si>
    <t>Brian Duecaster</t>
  </si>
  <si>
    <t>Senior Financial Analyst</t>
  </si>
  <si>
    <t>brian_duecaster@csnhc.com</t>
  </si>
  <si>
    <t>(817) 504-2693</t>
  </si>
  <si>
    <t>VP of QIPP Management liaison</t>
  </si>
  <si>
    <t>Sarah Crone</t>
  </si>
  <si>
    <t>Sarahc@dhchd.org</t>
  </si>
  <si>
    <t>(806) 244-8555</t>
  </si>
  <si>
    <t>Juli Clay</t>
  </si>
  <si>
    <t>Compliance Officer</t>
  </si>
  <si>
    <t>jclay@gonzaleshealthcare.com</t>
  </si>
  <si>
    <t>(830) 672-7581</t>
  </si>
  <si>
    <t>Trista Mason</t>
  </si>
  <si>
    <t>Director of Clinical Reimbursement</t>
  </si>
  <si>
    <t>Trista.Mason@slpops.com</t>
  </si>
  <si>
    <t>(940) 366-1399</t>
  </si>
  <si>
    <t>Director of Clinical Reimnursement</t>
  </si>
  <si>
    <t>trista.mason@slpops.com</t>
  </si>
  <si>
    <t>Matthew Weishaar</t>
  </si>
  <si>
    <t>mweishaar@dvcr.com</t>
  </si>
  <si>
    <t>(615) 771-7575</t>
  </si>
  <si>
    <t>Phillip Teague</t>
  </si>
  <si>
    <t xml:space="preserve">Administrator </t>
  </si>
  <si>
    <t>PTeague@seminolehospitaldistrict.com</t>
  </si>
  <si>
    <t>(432) 758-4877</t>
  </si>
  <si>
    <t>Kelsey Simmons</t>
  </si>
  <si>
    <t>LNFA</t>
  </si>
  <si>
    <t>kelsey.simmons@knoxhospital.org</t>
  </si>
  <si>
    <t>(940) 422-4541</t>
  </si>
  <si>
    <t>Edward Murrell</t>
  </si>
  <si>
    <t>victoria@wshd-tx.com</t>
  </si>
  <si>
    <t>(409) 296-1003</t>
  </si>
  <si>
    <t>Melissa Martinez</t>
  </si>
  <si>
    <t>melmartinez@mitchellcountyhospital.com</t>
  </si>
  <si>
    <t>(325) 728-5247</t>
  </si>
  <si>
    <t>Matt Moman</t>
  </si>
  <si>
    <t>mmoman@capstonehc.com</t>
  </si>
  <si>
    <t>(469) 712-6025</t>
  </si>
  <si>
    <t>Kody Gann</t>
  </si>
  <si>
    <t>kogann@grmedcenter.com</t>
  </si>
  <si>
    <t>(830) 401-7721</t>
  </si>
  <si>
    <t>Kevin Frosch</t>
  </si>
  <si>
    <t>kevin.frosch@medinahospital.net</t>
  </si>
  <si>
    <t>(830) 426-7898</t>
  </si>
  <si>
    <t>(940) 432-5923</t>
  </si>
  <si>
    <t>Emilee Stratton</t>
  </si>
  <si>
    <t>estratton@childresshosptial.com</t>
  </si>
  <si>
    <t>(940) 937-9181</t>
  </si>
  <si>
    <t>Gayla Quillin</t>
  </si>
  <si>
    <t>gquillin@parmermedicalcenter.com</t>
  </si>
  <si>
    <t>(806) 250-2754</t>
  </si>
  <si>
    <t>Greg Moore</t>
  </si>
  <si>
    <t>gmoore@caradayhealth.com</t>
  </si>
  <si>
    <t>(512) 750-3192</t>
  </si>
  <si>
    <t>Galeana Huggenberger</t>
  </si>
  <si>
    <t>ghuggenberger@mchd.net</t>
  </si>
  <si>
    <t>(806) 934-7814</t>
  </si>
  <si>
    <t>DENISE FUTCH</t>
  </si>
  <si>
    <t>RISK MANAGER</t>
  </si>
  <si>
    <t>DFUTCH@PARAMOUNTHCLA.COM</t>
  </si>
  <si>
    <t>(318) 812-2140</t>
  </si>
  <si>
    <t>tscroggins@h</t>
  </si>
  <si>
    <t>Noralene Corder</t>
  </si>
  <si>
    <t>Finance Officer</t>
  </si>
  <si>
    <t>noralene@hotmail.com</t>
  </si>
  <si>
    <t>(512) 629-3700</t>
  </si>
  <si>
    <t>Kim Lee</t>
  </si>
  <si>
    <t>klee@fchtexas.com</t>
  </si>
  <si>
    <t>(940) 567-6633</t>
  </si>
  <si>
    <t>Christopher Antillon</t>
  </si>
  <si>
    <t>cantillon@parkviewnursing.org</t>
  </si>
  <si>
    <t>(806) 272-7578</t>
  </si>
  <si>
    <t>Marty Nelson</t>
  </si>
  <si>
    <t>City Manager</t>
  </si>
  <si>
    <t>mnelson@ennistx.gov</t>
  </si>
  <si>
    <t>(972) 875-1234</t>
  </si>
  <si>
    <t>KARLIE CAWTHON-CHURCH</t>
  </si>
  <si>
    <t>SENIOR FINANCIAL ACCOUNTANT</t>
  </si>
  <si>
    <t>KCHURCH@NACHD.ORG</t>
  </si>
  <si>
    <t>(936) 221-5806</t>
  </si>
  <si>
    <t>Michael Nunez</t>
  </si>
  <si>
    <t>District Chief Financial Officer</t>
  </si>
  <si>
    <t>michaelnunez@umcelpaso.org</t>
  </si>
  <si>
    <t>(915) 521-7626</t>
  </si>
  <si>
    <t>MARK NOEL</t>
  </si>
  <si>
    <t>MNOEL@MSL-HEALTHCARE.COM</t>
  </si>
  <si>
    <t>(214) 535-3731</t>
  </si>
  <si>
    <t>QIPP Coordinator</t>
  </si>
  <si>
    <t>kstotts@noconageneral.com</t>
  </si>
  <si>
    <t>Scott McAvoy</t>
  </si>
  <si>
    <t>smcavoy@marbridge.org</t>
  </si>
  <si>
    <t>(512) 282-1144</t>
  </si>
  <si>
    <t>Greg Bruce</t>
  </si>
  <si>
    <t>Co-Founder</t>
  </si>
  <si>
    <t>greg@24k.health</t>
  </si>
  <si>
    <t>(806) 500-4345</t>
  </si>
  <si>
    <t>Laurey Riney</t>
  </si>
  <si>
    <t>laurey@runningwaterdraw.com</t>
  </si>
  <si>
    <t>(806) 341-6614</t>
  </si>
  <si>
    <t>Nicole Whittington</t>
  </si>
  <si>
    <t>County Treasurer</t>
  </si>
  <si>
    <t>nwhittington@chamberstx.gov</t>
  </si>
  <si>
    <t>(409) 267-2455</t>
  </si>
  <si>
    <t>RONALD PAYNE</t>
  </si>
  <si>
    <t>MANAGER</t>
  </si>
  <si>
    <t>rpayne@swltc.com</t>
  </si>
  <si>
    <t>(469) 916-6100</t>
  </si>
  <si>
    <t>(254) 386-1950</t>
  </si>
  <si>
    <t>RPAYNE@SWLTC.COM</t>
  </si>
  <si>
    <t>Shelly Gillaspie</t>
  </si>
  <si>
    <t>City Administrator</t>
  </si>
  <si>
    <t>cityadmin@cityofwest.com</t>
  </si>
  <si>
    <t>(254) 826-5351 x5</t>
  </si>
  <si>
    <t>Bobbie Nichols</t>
  </si>
  <si>
    <t>Qipp Program Director</t>
  </si>
  <si>
    <t>bnichols@hamiltonhospital.org</t>
  </si>
  <si>
    <t>(254) 967-2307</t>
  </si>
  <si>
    <t>Steven Conner</t>
  </si>
  <si>
    <t>President and CEO</t>
  </si>
  <si>
    <t>sconner@regentcare.biz</t>
  </si>
  <si>
    <t>(409) 763-6000</t>
  </si>
  <si>
    <t>Randall S Martin</t>
  </si>
  <si>
    <t>Director of Reimbursement</t>
  </si>
  <si>
    <t>ranmartin@ensignservices.net</t>
  </si>
  <si>
    <t>(469) 400-6446</t>
  </si>
  <si>
    <t>WINN STEELE</t>
  </si>
  <si>
    <t>BUSINESS OFFICE MANAGER</t>
  </si>
  <si>
    <t>WINN@BAYOUPINESCARECENTER.COM</t>
  </si>
  <si>
    <t>(832) 535-5570</t>
  </si>
  <si>
    <t>Travis Alford</t>
  </si>
  <si>
    <t>talford@sweenyhospital.org</t>
  </si>
  <si>
    <t>(979) 548-1881</t>
  </si>
  <si>
    <t>Brian Thomas</t>
  </si>
  <si>
    <t>brian_thomas@tgrhealthcare.com</t>
  </si>
  <si>
    <t>(817) 578-7344</t>
  </si>
  <si>
    <t>Charice Cole</t>
  </si>
  <si>
    <t>VP of Financial Operations</t>
  </si>
  <si>
    <t>charice.finch@newlighthealthcare.com</t>
  </si>
  <si>
    <t>(512) 589-2210</t>
  </si>
  <si>
    <t>kgober@throckmortonhospital.com</t>
  </si>
  <si>
    <t>(940) 849-2141</t>
  </si>
  <si>
    <t>Kirby Gober</t>
  </si>
  <si>
    <t>Kay Haynes</t>
  </si>
  <si>
    <t>williamcd62@gmail.com</t>
  </si>
  <si>
    <t>(325) 823-1208</t>
  </si>
  <si>
    <t>(830) 334-3617</t>
  </si>
  <si>
    <t>Eloisa Fernandez</t>
  </si>
  <si>
    <t>Eloisa.Fernandez@cdob.org</t>
  </si>
  <si>
    <t>(956) 787-1771</t>
  </si>
  <si>
    <t>Stephen Bowerman</t>
  </si>
  <si>
    <t>President/CEO</t>
  </si>
  <si>
    <t>stephen.bowerman@midlandhealth.org</t>
  </si>
  <si>
    <t>(432) 221-4877</t>
  </si>
  <si>
    <t>Stasha Siegert</t>
  </si>
  <si>
    <t>ss_siegert@olneyhh.com</t>
  </si>
  <si>
    <t>(940) 564-8102</t>
  </si>
  <si>
    <t>John Hellman</t>
  </si>
  <si>
    <t>john.hellman@co.crockett.tx.us</t>
  </si>
  <si>
    <t>(325) 392-2671 x1035</t>
  </si>
  <si>
    <t>Melissa DelaGarza</t>
  </si>
  <si>
    <t>Mdelagarza@hamiltonhospital.org</t>
  </si>
  <si>
    <t>Antoinette Sehon</t>
  </si>
  <si>
    <t>CFO - Ballinger Memorial Hospital District</t>
  </si>
  <si>
    <t>antoinettes@bmhd.org</t>
  </si>
  <si>
    <t>(325) 365-4785</t>
  </si>
  <si>
    <t>WCCHD liaison and QIPP manager</t>
  </si>
  <si>
    <t>Kathryn Hinton</t>
  </si>
  <si>
    <t>Business Office Manager</t>
  </si>
  <si>
    <t>cygbom@gmail.com</t>
  </si>
  <si>
    <t>(940) 322-0741</t>
  </si>
  <si>
    <t>(903) 919-0995</t>
  </si>
  <si>
    <t>Louis Nicholson</t>
  </si>
  <si>
    <t>louisnicholson@gcltc.com</t>
  </si>
  <si>
    <t>(832) 489-9944</t>
  </si>
  <si>
    <t>Mary Pfeifer</t>
  </si>
  <si>
    <t>Authorized Representative</t>
  </si>
  <si>
    <t>mary@empowerhcmgt.com</t>
  </si>
  <si>
    <t>(865) 250-9574</t>
  </si>
  <si>
    <t>Kimberly Dugger</t>
  </si>
  <si>
    <t>Billing</t>
  </si>
  <si>
    <t>kimd@windsorplace-ltc.com</t>
  </si>
  <si>
    <t>(903) 639-2561</t>
  </si>
  <si>
    <t>EMILY ROGERS</t>
  </si>
  <si>
    <t>DIRECTOR OF INTERNAL OPERATIONS</t>
  </si>
  <si>
    <t>EMILY.ROGERS@EMHD.ORG</t>
  </si>
  <si>
    <t>(254) 631-5342</t>
  </si>
  <si>
    <t>Johnny Mathis</t>
  </si>
  <si>
    <t>bom@brontehrc.net</t>
  </si>
  <si>
    <t>(325) 473-3621</t>
  </si>
  <si>
    <t>(972) 921-4794</t>
  </si>
  <si>
    <t xml:space="preserve">CFO </t>
  </si>
  <si>
    <t>Nathan Smith</t>
  </si>
  <si>
    <t>nathan.smith@stonewallhospital.org</t>
  </si>
  <si>
    <t>(940) 989-3551</t>
  </si>
  <si>
    <t>Melinda Huddleston</t>
  </si>
  <si>
    <t>OPERATIONS DIRECTOR</t>
  </si>
  <si>
    <t>mhuddleston@apexsecurecare.com</t>
  </si>
  <si>
    <t>(806) 773-6690</t>
  </si>
  <si>
    <t>Clayton Brummett</t>
  </si>
  <si>
    <t>cbrummett@uvaldenr.com</t>
  </si>
  <si>
    <t>(817) 723-2095</t>
  </si>
  <si>
    <t>(830) 334-3617 x</t>
  </si>
  <si>
    <t>DIRECTOR OF INTTERNAL OPERATIONS</t>
  </si>
  <si>
    <t xml:space="preserve">(806) 396-2880 </t>
  </si>
  <si>
    <t>Staci Marie Chatham</t>
  </si>
  <si>
    <t>schatham@scmchealth.com</t>
  </si>
  <si>
    <t>(325) 277-7889</t>
  </si>
  <si>
    <t>(254) 366-9285</t>
  </si>
  <si>
    <t>Shawn Conley</t>
  </si>
  <si>
    <t>shawn.conley@fpacp.com</t>
  </si>
  <si>
    <t>(817) 632-1000</t>
  </si>
  <si>
    <t>shoover@ptsi.netet</t>
  </si>
  <si>
    <t>Emily Rogers</t>
  </si>
  <si>
    <t xml:space="preserve">Director of Internal Operations </t>
  </si>
  <si>
    <t>emily.rogers@emhd.org</t>
  </si>
  <si>
    <t>David Hines</t>
  </si>
  <si>
    <t>Administrator/Owner</t>
  </si>
  <si>
    <t>admin@shadyacrescares.com</t>
  </si>
  <si>
    <t>(409) 379-8911</t>
  </si>
  <si>
    <t xml:space="preserve">830-334-3617 x 104 </t>
  </si>
  <si>
    <t>Myrna J. Robinson</t>
  </si>
  <si>
    <t>myrnar@srfh.org</t>
  </si>
  <si>
    <t>(210) 736-4238</t>
  </si>
  <si>
    <t xml:space="preserve">This list contains the suggested requested amounts. No excess funds have been added. </t>
  </si>
  <si>
    <t>Total IGT Call</t>
  </si>
  <si>
    <t>Suggested IGT was updated as a result of changes in ownership for enrolled facilities.</t>
  </si>
  <si>
    <t>FACILITY ID</t>
  </si>
  <si>
    <t>FACILITY NAME</t>
  </si>
  <si>
    <t>FACILITY OWNER</t>
  </si>
  <si>
    <t>JUNE REQUEST</t>
  </si>
  <si>
    <t>DECEMBER REQUEST</t>
  </si>
  <si>
    <t>QIPP Fully Funded Calculations ($1.75B option)</t>
  </si>
  <si>
    <t>Program Funding</t>
  </si>
  <si>
    <t>Total Estimated Funds</t>
  </si>
  <si>
    <t>NFS Funds</t>
  </si>
  <si>
    <t>Federal Funds</t>
  </si>
  <si>
    <t>Breakdown of Program Funding</t>
  </si>
  <si>
    <t>SFY 2024 State FMAP</t>
  </si>
  <si>
    <t>MCO Admin Fee</t>
  </si>
  <si>
    <t>MCO Risk Margin</t>
  </si>
  <si>
    <t>MCO Premium Tax (State of Texas)</t>
  </si>
  <si>
    <t>Total Funds</t>
  </si>
  <si>
    <t>minus MCO Admin Fee</t>
  </si>
  <si>
    <t>minus MCO Risk Margin</t>
  </si>
  <si>
    <t>minus MCO Provider Tax</t>
  </si>
  <si>
    <t>Total Program Funds</t>
  </si>
  <si>
    <t>check</t>
  </si>
  <si>
    <t>IGT Funds Needed for Pool Size</t>
  </si>
  <si>
    <t>Requested IGT + Holdback</t>
  </si>
  <si>
    <t>Available Funds for Program Components</t>
  </si>
  <si>
    <t>Component 1 = 44%</t>
  </si>
  <si>
    <t>Component 2 = 20%</t>
  </si>
  <si>
    <t>Component 3 = 20%</t>
  </si>
  <si>
    <t>Component 4 = 16%</t>
  </si>
  <si>
    <t>QIPP Year 7 Ineligible Facilities</t>
  </si>
  <si>
    <t xml:space="preserve">The below facilities submitted an enrollment application, but are ineligible to participate in the QIPP program period. </t>
  </si>
  <si>
    <t>CLAREWOOD HOUSE EXTENDED CARE CENTER</t>
  </si>
  <si>
    <t>Clarewood House, Inc.</t>
  </si>
  <si>
    <t>TOWN HALL ESTATES ARLINGTON INC</t>
  </si>
  <si>
    <t>01/01/2020</t>
  </si>
  <si>
    <t>12/31/2020</t>
  </si>
  <si>
    <t>HP NURSING &amp; REHAB LLC</t>
  </si>
  <si>
    <t>09/01/2019</t>
  </si>
  <si>
    <t>08/31/2020</t>
  </si>
  <si>
    <t>Madisonville II Enterprises, LLC</t>
  </si>
  <si>
    <t>BROOKDALE GALLERIA</t>
  </si>
  <si>
    <t>SH OPCO GALLERIA, LLC</t>
  </si>
  <si>
    <t>No Data</t>
  </si>
  <si>
    <t>MEDICARE ONLY</t>
  </si>
  <si>
    <t>ESTATES AT SHAVANO PARK</t>
  </si>
  <si>
    <t>GO OPERATIONS 3, LLC</t>
  </si>
  <si>
    <t>Opened 2021</t>
  </si>
  <si>
    <t>THE BRIXTON AT HORSESHOE BAY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</si>
</sst>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%"/>
    <numFmt numFmtId="167" formatCode="_(&quot;$&quot;* #,##0_);_(&quot;$&quot;* \(#,##0\);_(&quot;$&quot;* &quot;-&quot;??_);_(@_)"/>
    <numFmt numFmtId="168" formatCode="_(&quot;$&quot;* #,##0.00000000000_);_(&quot;$&quot;* \(#,##0.00000000000\);_(&quot;$&quot;* &quot;-&quot;??_);_(@_)"/>
  </numFmts>
  <fonts count="19" x14ac:knownFonts="1">
    <font>
      <sz val="12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Verdana"/>
      <family val="2"/>
    </font>
    <font>
      <sz val="10"/>
      <name val="Verdana"/>
      <family val="2"/>
    </font>
    <font>
      <sz val="10"/>
      <color rgb="FFFF0000"/>
      <name val="Verdana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rgb="FF000000"/>
      <name val="Verdana"/>
      <family val="2"/>
    </font>
    <font>
      <sz val="12"/>
      <name val="Verdan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Verdana"/>
      <family val="2"/>
    </font>
    <font>
      <sz val="10"/>
      <color indexed="8"/>
      <name val="Arial"/>
      <family val="2"/>
    </font>
    <font>
      <b/>
      <sz val="14"/>
      <color theme="1"/>
      <name val="Verdana"/>
      <family val="2"/>
    </font>
    <font>
      <sz val="8"/>
      <color rgb="FFFF0000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E5FFE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BF7FF"/>
        <bgColor rgb="FFC0C0C0"/>
      </patternFill>
    </fill>
    <fill>
      <patternFill patternType="solid">
        <fgColor rgb="FFD9D9FF"/>
        <bgColor indexed="64"/>
      </patternFill>
    </fill>
    <fill>
      <patternFill patternType="solid">
        <fgColor rgb="FFC5FFE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DECFF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9" tint="0.59999389629810485"/>
        <bgColor rgb="FFC0C0C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AC1FF"/>
        <bgColor indexed="0"/>
      </patternFill>
    </fill>
    <fill>
      <patternFill patternType="solid">
        <fgColor rgb="FFFFFFCD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</cellStyleXfs>
  <cellXfs count="146">
    <xf numFmtId="0" fontId="0" fillId="0" borderId="0" xfId="0"/>
    <xf numFmtId="14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3" applyFont="1" applyAlignment="1">
      <alignment vertical="center" wrapText="1"/>
    </xf>
    <xf numFmtId="0" fontId="2" fillId="2" borderId="1" xfId="3" applyFont="1" applyFill="1" applyBorder="1"/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2" fillId="3" borderId="1" xfId="3" applyFont="1" applyFill="1" applyBorder="1"/>
    <xf numFmtId="3" fontId="2" fillId="0" borderId="0" xfId="3" applyNumberFormat="1" applyFont="1" applyAlignment="1">
      <alignment horizontal="center" vertical="center"/>
    </xf>
    <xf numFmtId="0" fontId="8" fillId="0" borderId="0" xfId="0" applyFont="1" applyAlignment="1">
      <alignment horizontal="left"/>
    </xf>
    <xf numFmtId="0" fontId="2" fillId="4" borderId="2" xfId="3" applyFont="1" applyFill="1" applyBorder="1"/>
    <xf numFmtId="0" fontId="3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3" fillId="6" borderId="1" xfId="1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left"/>
    </xf>
    <xf numFmtId="0" fontId="2" fillId="3" borderId="3" xfId="3" applyFont="1" applyFill="1" applyBorder="1" applyAlignment="1">
      <alignment horizontal="left"/>
    </xf>
    <xf numFmtId="0" fontId="2" fillId="4" borderId="4" xfId="3" applyFont="1" applyFill="1" applyBorder="1" applyAlignment="1">
      <alignment horizontal="left"/>
    </xf>
    <xf numFmtId="0" fontId="3" fillId="5" borderId="5" xfId="0" applyFont="1" applyFill="1" applyBorder="1" applyAlignment="1">
      <alignment horizontal="center" vertical="center" wrapText="1"/>
    </xf>
    <xf numFmtId="0" fontId="2" fillId="3" borderId="1" xfId="3" applyFont="1" applyFill="1" applyBorder="1" applyAlignment="1">
      <alignment horizontal="center"/>
    </xf>
    <xf numFmtId="0" fontId="2" fillId="4" borderId="1" xfId="3" applyFont="1" applyFill="1" applyBorder="1" applyAlignment="1">
      <alignment horizontal="center"/>
    </xf>
    <xf numFmtId="3" fontId="2" fillId="2" borderId="1" xfId="3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67" fontId="0" fillId="0" borderId="0" xfId="0" applyNumberFormat="1"/>
    <xf numFmtId="0" fontId="5" fillId="0" borderId="4" xfId="6" applyBorder="1" applyAlignment="1">
      <alignment wrapText="1"/>
    </xf>
    <xf numFmtId="167" fontId="5" fillId="0" borderId="2" xfId="7" applyNumberFormat="1" applyFont="1" applyBorder="1" applyAlignment="1">
      <alignment horizontal="right" vertical="center" wrapText="1"/>
    </xf>
    <xf numFmtId="44" fontId="0" fillId="0" borderId="0" xfId="0" applyNumberFormat="1"/>
    <xf numFmtId="0" fontId="5" fillId="0" borderId="9" xfId="6" applyBorder="1" applyAlignment="1">
      <alignment horizontal="right" wrapText="1"/>
    </xf>
    <xf numFmtId="167" fontId="5" fillId="0" borderId="6" xfId="7" applyNumberFormat="1" applyFont="1" applyBorder="1" applyAlignment="1">
      <alignment horizontal="right" vertical="center" wrapText="1"/>
    </xf>
    <xf numFmtId="0" fontId="5" fillId="0" borderId="10" xfId="6" applyBorder="1" applyAlignment="1">
      <alignment horizontal="right" wrapText="1"/>
    </xf>
    <xf numFmtId="167" fontId="5" fillId="0" borderId="5" xfId="7" applyNumberFormat="1" applyFont="1" applyBorder="1" applyAlignment="1">
      <alignment horizontal="right" vertical="center" wrapText="1"/>
    </xf>
    <xf numFmtId="0" fontId="5" fillId="0" borderId="0" xfId="6" applyAlignment="1">
      <alignment horizontal="right" wrapText="1"/>
    </xf>
    <xf numFmtId="167" fontId="5" fillId="0" borderId="0" xfId="7" applyNumberFormat="1" applyFont="1" applyAlignment="1">
      <alignment horizontal="right" vertical="center" wrapText="1"/>
    </xf>
    <xf numFmtId="0" fontId="5" fillId="0" borderId="4" xfId="6" applyBorder="1" applyAlignment="1">
      <alignment vertical="center" wrapText="1"/>
    </xf>
    <xf numFmtId="10" fontId="5" fillId="0" borderId="2" xfId="8" applyNumberFormat="1" applyFont="1" applyFill="1" applyBorder="1" applyAlignment="1">
      <alignment vertical="center" wrapText="1"/>
    </xf>
    <xf numFmtId="0" fontId="5" fillId="0" borderId="9" xfId="6" applyBorder="1" applyAlignment="1">
      <alignment vertical="center" wrapText="1"/>
    </xf>
    <xf numFmtId="165" fontId="5" fillId="0" borderId="6" xfId="2" applyNumberFormat="1" applyFont="1" applyFill="1" applyBorder="1" applyAlignment="1">
      <alignment vertical="center" wrapText="1"/>
    </xf>
    <xf numFmtId="167" fontId="5" fillId="0" borderId="6" xfId="7" applyNumberFormat="1" applyFont="1" applyFill="1" applyBorder="1" applyAlignment="1">
      <alignment vertical="center" wrapText="1"/>
    </xf>
    <xf numFmtId="0" fontId="5" fillId="0" borderId="9" xfId="6" applyBorder="1" applyAlignment="1">
      <alignment horizontal="right" vertical="center" wrapText="1"/>
    </xf>
    <xf numFmtId="167" fontId="5" fillId="0" borderId="5" xfId="7" applyNumberFormat="1" applyFont="1" applyFill="1" applyBorder="1" applyAlignment="1">
      <alignment vertical="center" wrapText="1"/>
    </xf>
    <xf numFmtId="0" fontId="5" fillId="0" borderId="2" xfId="6" applyBorder="1" applyAlignment="1">
      <alignment vertical="center" wrapText="1"/>
    </xf>
    <xf numFmtId="167" fontId="9" fillId="0" borderId="6" xfId="7" applyNumberFormat="1" applyFont="1" applyFill="1" applyBorder="1" applyAlignment="1">
      <alignment vertical="center" wrapText="1"/>
    </xf>
    <xf numFmtId="0" fontId="5" fillId="0" borderId="5" xfId="6" applyBorder="1" applyAlignment="1">
      <alignment vertical="center" wrapText="1"/>
    </xf>
    <xf numFmtId="167" fontId="9" fillId="0" borderId="2" xfId="7" applyNumberFormat="1" applyFont="1" applyFill="1" applyBorder="1" applyAlignment="1">
      <alignment vertical="center" wrapText="1"/>
    </xf>
    <xf numFmtId="9" fontId="5" fillId="0" borderId="10" xfId="6" applyNumberFormat="1" applyBorder="1" applyAlignment="1">
      <alignment vertical="center" wrapText="1"/>
    </xf>
    <xf numFmtId="167" fontId="9" fillId="0" borderId="5" xfId="7" applyNumberFormat="1" applyFont="1" applyFill="1" applyBorder="1" applyAlignment="1">
      <alignment vertical="center" wrapText="1"/>
    </xf>
    <xf numFmtId="0" fontId="5" fillId="0" borderId="0" xfId="6" applyAlignment="1">
      <alignment vertical="center" wrapText="1"/>
    </xf>
    <xf numFmtId="167" fontId="9" fillId="0" borderId="0" xfId="7" applyNumberFormat="1" applyFont="1" applyBorder="1" applyAlignment="1">
      <alignment vertical="center" wrapText="1"/>
    </xf>
    <xf numFmtId="0" fontId="9" fillId="0" borderId="12" xfId="6" applyFont="1" applyBorder="1" applyAlignment="1">
      <alignment vertical="center" wrapText="1"/>
    </xf>
    <xf numFmtId="0" fontId="5" fillId="0" borderId="13" xfId="6" applyBorder="1"/>
    <xf numFmtId="10" fontId="5" fillId="0" borderId="14" xfId="2" applyNumberFormat="1" applyFont="1" applyFill="1" applyBorder="1" applyAlignment="1">
      <alignment vertical="center" wrapText="1"/>
    </xf>
    <xf numFmtId="167" fontId="9" fillId="0" borderId="15" xfId="7" applyNumberFormat="1" applyFont="1" applyFill="1" applyBorder="1"/>
    <xf numFmtId="0" fontId="5" fillId="0" borderId="14" xfId="6" applyBorder="1"/>
    <xf numFmtId="167" fontId="5" fillId="0" borderId="15" xfId="6" applyNumberFormat="1" applyBorder="1"/>
    <xf numFmtId="0" fontId="9" fillId="0" borderId="14" xfId="6" applyFont="1" applyBorder="1" applyAlignment="1">
      <alignment vertical="center" wrapText="1"/>
    </xf>
    <xf numFmtId="10" fontId="5" fillId="0" borderId="14" xfId="6" applyNumberFormat="1" applyBorder="1" applyAlignment="1">
      <alignment vertical="center" wrapText="1"/>
    </xf>
    <xf numFmtId="0" fontId="5" fillId="0" borderId="14" xfId="0" applyFont="1" applyBorder="1"/>
    <xf numFmtId="167" fontId="5" fillId="0" borderId="15" xfId="0" applyNumberFormat="1" applyFont="1" applyBorder="1"/>
    <xf numFmtId="0" fontId="9" fillId="0" borderId="14" xfId="0" applyFont="1" applyBorder="1" applyAlignment="1">
      <alignment wrapText="1"/>
    </xf>
    <xf numFmtId="10" fontId="5" fillId="0" borderId="16" xfId="0" applyNumberFormat="1" applyFont="1" applyBorder="1"/>
    <xf numFmtId="0" fontId="11" fillId="7" borderId="1" xfId="5" applyFont="1" applyFill="1" applyBorder="1" applyAlignment="1">
      <alignment horizontal="center" vertical="center" wrapText="1"/>
    </xf>
    <xf numFmtId="0" fontId="3" fillId="8" borderId="1" xfId="5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0" fontId="3" fillId="9" borderId="1" xfId="5" applyFont="1" applyFill="1" applyBorder="1" applyAlignment="1">
      <alignment horizontal="center" vertical="center" wrapText="1"/>
    </xf>
    <xf numFmtId="0" fontId="3" fillId="10" borderId="1" xfId="5" applyFont="1" applyFill="1" applyBorder="1" applyAlignment="1">
      <alignment horizontal="center" vertical="center" wrapText="1"/>
    </xf>
    <xf numFmtId="0" fontId="3" fillId="11" borderId="1" xfId="5" applyFont="1" applyFill="1" applyBorder="1" applyAlignment="1">
      <alignment horizontal="center" vertical="center" wrapText="1"/>
    </xf>
    <xf numFmtId="0" fontId="3" fillId="12" borderId="1" xfId="5" applyFont="1" applyFill="1" applyBorder="1" applyAlignment="1">
      <alignment horizontal="center" vertical="center" wrapText="1"/>
    </xf>
    <xf numFmtId="44" fontId="11" fillId="14" borderId="18" xfId="5" applyNumberFormat="1" applyFont="1" applyFill="1" applyBorder="1" applyAlignment="1">
      <alignment horizontal="center" vertical="center" wrapText="1"/>
    </xf>
    <xf numFmtId="44" fontId="3" fillId="15" borderId="18" xfId="5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10" fillId="0" borderId="8" xfId="0" applyFont="1" applyBorder="1" applyAlignment="1">
      <alignment horizontal="centerContinuous" vertical="center"/>
    </xf>
    <xf numFmtId="0" fontId="1" fillId="0" borderId="1" xfId="5" applyBorder="1" applyAlignment="1">
      <alignment horizontal="left"/>
    </xf>
    <xf numFmtId="14" fontId="1" fillId="0" borderId="1" xfId="5" applyNumberFormat="1" applyBorder="1" applyAlignment="1">
      <alignment horizontal="left"/>
    </xf>
    <xf numFmtId="164" fontId="1" fillId="0" borderId="1" xfId="17" applyNumberFormat="1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/>
    <xf numFmtId="164" fontId="12" fillId="0" borderId="1" xfId="1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left" vertical="center"/>
    </xf>
    <xf numFmtId="166" fontId="1" fillId="0" borderId="1" xfId="2" applyNumberFormat="1" applyFont="1" applyBorder="1" applyAlignment="1">
      <alignment horizontal="left" vertical="center"/>
    </xf>
    <xf numFmtId="167" fontId="1" fillId="0" borderId="1" xfId="11" applyNumberFormat="1" applyFont="1" applyBorder="1" applyAlignment="1">
      <alignment horizontal="center" vertical="center"/>
    </xf>
    <xf numFmtId="167" fontId="1" fillId="0" borderId="1" xfId="12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left" vertical="center"/>
    </xf>
    <xf numFmtId="44" fontId="1" fillId="0" borderId="18" xfId="13" applyNumberFormat="1" applyFont="1" applyFill="1" applyBorder="1" applyAlignment="1">
      <alignment horizontal="center" vertical="center"/>
    </xf>
    <xf numFmtId="164" fontId="13" fillId="0" borderId="17" xfId="9" applyNumberFormat="1" applyFont="1" applyBorder="1"/>
    <xf numFmtId="167" fontId="13" fillId="0" borderId="17" xfId="10" applyNumberFormat="1" applyFont="1" applyFill="1" applyBorder="1"/>
    <xf numFmtId="0" fontId="14" fillId="0" borderId="0" xfId="0" applyFont="1"/>
    <xf numFmtId="167" fontId="13" fillId="0" borderId="18" xfId="9" applyNumberFormat="1" applyFont="1" applyBorder="1"/>
    <xf numFmtId="10" fontId="1" fillId="0" borderId="1" xfId="2" applyNumberFormat="1" applyFont="1" applyBorder="1" applyAlignment="1">
      <alignment horizontal="left"/>
    </xf>
    <xf numFmtId="10" fontId="15" fillId="0" borderId="1" xfId="2" applyNumberFormat="1" applyFont="1" applyBorder="1" applyAlignment="1">
      <alignment horizontal="left"/>
    </xf>
    <xf numFmtId="0" fontId="2" fillId="0" borderId="0" xfId="3" applyFont="1" applyAlignment="1">
      <alignment horizontal="right" vertical="center" wrapText="1"/>
    </xf>
    <xf numFmtId="14" fontId="2" fillId="0" borderId="0" xfId="3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5" fillId="0" borderId="1" xfId="5" applyFont="1" applyBorder="1" applyAlignment="1">
      <alignment horizontal="left"/>
    </xf>
    <xf numFmtId="22" fontId="0" fillId="0" borderId="0" xfId="0" applyNumberFormat="1"/>
    <xf numFmtId="8" fontId="0" fillId="0" borderId="0" xfId="0" applyNumberFormat="1"/>
    <xf numFmtId="0" fontId="12" fillId="16" borderId="5" xfId="23" applyFont="1" applyFill="1" applyBorder="1" applyAlignment="1">
      <alignment horizontal="center" vertical="center" wrapText="1"/>
    </xf>
    <xf numFmtId="0" fontId="12" fillId="16" borderId="19" xfId="23" applyFont="1" applyFill="1" applyBorder="1" applyAlignment="1">
      <alignment horizontal="center" vertical="center" wrapText="1"/>
    </xf>
    <xf numFmtId="0" fontId="12" fillId="16" borderId="20" xfId="23" applyFont="1" applyFill="1" applyBorder="1" applyAlignment="1">
      <alignment horizontal="center" vertical="center" wrapText="1"/>
    </xf>
    <xf numFmtId="44" fontId="12" fillId="0" borderId="1" xfId="22" applyFont="1" applyBorder="1"/>
    <xf numFmtId="44" fontId="0" fillId="0" borderId="0" xfId="22" applyFont="1"/>
    <xf numFmtId="44" fontId="0" fillId="0" borderId="1" xfId="0" applyNumberFormat="1" applyBorder="1"/>
    <xf numFmtId="0" fontId="7" fillId="5" borderId="1" xfId="0" applyFont="1" applyFill="1" applyBorder="1" applyAlignment="1">
      <alignment horizontal="center" vertical="center" wrapText="1"/>
    </xf>
    <xf numFmtId="0" fontId="1" fillId="0" borderId="0" xfId="5" applyAlignment="1">
      <alignment horizontal="center" vertical="center"/>
    </xf>
    <xf numFmtId="0" fontId="0" fillId="0" borderId="0" xfId="0" applyAlignment="1">
      <alignment horizontal="center" vertical="center"/>
    </xf>
    <xf numFmtId="8" fontId="0" fillId="0" borderId="0" xfId="22" applyNumberFormat="1" applyFont="1" applyBorder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44" fontId="1" fillId="0" borderId="0" xfId="13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left"/>
    </xf>
    <xf numFmtId="1" fontId="3" fillId="5" borderId="1" xfId="0" applyNumberFormat="1" applyFont="1" applyFill="1" applyBorder="1" applyAlignment="1">
      <alignment horizontal="center" vertical="center" wrapText="1"/>
    </xf>
    <xf numFmtId="1" fontId="1" fillId="0" borderId="1" xfId="5" applyNumberFormat="1" applyBorder="1" applyAlignment="1">
      <alignment horizontal="left"/>
    </xf>
    <xf numFmtId="1" fontId="0" fillId="0" borderId="0" xfId="0" applyNumberFormat="1"/>
    <xf numFmtId="14" fontId="3" fillId="0" borderId="0" xfId="0" applyNumberFormat="1" applyFont="1"/>
    <xf numFmtId="14" fontId="3" fillId="0" borderId="0" xfId="3" applyNumberFormat="1" applyFont="1" applyAlignment="1">
      <alignment vertical="center" wrapText="1"/>
    </xf>
    <xf numFmtId="14" fontId="6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center"/>
    </xf>
    <xf numFmtId="14" fontId="3" fillId="6" borderId="1" xfId="1" applyNumberFormat="1" applyFont="1" applyFill="1" applyBorder="1" applyAlignment="1">
      <alignment horizontal="center" vertical="center" wrapText="1"/>
    </xf>
    <xf numFmtId="14" fontId="0" fillId="0" borderId="0" xfId="0" applyNumberFormat="1"/>
    <xf numFmtId="3" fontId="3" fillId="0" borderId="0" xfId="0" applyNumberFormat="1" applyFont="1"/>
    <xf numFmtId="9" fontId="3" fillId="0" borderId="0" xfId="2" applyFont="1"/>
    <xf numFmtId="167" fontId="9" fillId="0" borderId="24" xfId="7" applyNumberFormat="1" applyFont="1" applyFill="1" applyBorder="1"/>
    <xf numFmtId="10" fontId="0" fillId="0" borderId="0" xfId="2" applyNumberFormat="1" applyFont="1"/>
    <xf numFmtId="0" fontId="18" fillId="0" borderId="0" xfId="0" applyFont="1"/>
    <xf numFmtId="167" fontId="18" fillId="0" borderId="0" xfId="0" applyNumberFormat="1" applyFont="1"/>
    <xf numFmtId="168" fontId="18" fillId="0" borderId="0" xfId="0" applyNumberFormat="1" applyFont="1"/>
    <xf numFmtId="44" fontId="18" fillId="0" borderId="0" xfId="0" applyNumberFormat="1" applyFont="1"/>
    <xf numFmtId="0" fontId="17" fillId="17" borderId="4" xfId="16" applyFont="1" applyFill="1" applyBorder="1" applyAlignment="1">
      <alignment horizontal="center" vertical="center" wrapText="1"/>
    </xf>
    <xf numFmtId="0" fontId="17" fillId="17" borderId="23" xfId="16" applyFont="1" applyFill="1" applyBorder="1" applyAlignment="1">
      <alignment horizontal="center" vertical="center" wrapText="1"/>
    </xf>
    <xf numFmtId="0" fontId="17" fillId="17" borderId="11" xfId="16" applyFont="1" applyFill="1" applyBorder="1" applyAlignment="1">
      <alignment horizontal="center" vertical="center" wrapText="1"/>
    </xf>
    <xf numFmtId="0" fontId="17" fillId="17" borderId="10" xfId="16" applyFont="1" applyFill="1" applyBorder="1" applyAlignment="1">
      <alignment horizontal="center" vertical="center" wrapText="1"/>
    </xf>
    <xf numFmtId="0" fontId="17" fillId="17" borderId="22" xfId="16" applyFont="1" applyFill="1" applyBorder="1" applyAlignment="1">
      <alignment horizontal="center" vertical="center" wrapText="1"/>
    </xf>
    <xf numFmtId="0" fontId="17" fillId="17" borderId="21" xfId="16" applyFont="1" applyFill="1" applyBorder="1" applyAlignment="1">
      <alignment horizontal="center" vertical="center" wrapText="1"/>
    </xf>
    <xf numFmtId="0" fontId="9" fillId="9" borderId="3" xfId="6" applyFont="1" applyFill="1" applyBorder="1" applyAlignment="1">
      <alignment horizontal="center" vertical="center" wrapText="1"/>
    </xf>
    <xf numFmtId="0" fontId="9" fillId="9" borderId="8" xfId="6" applyFont="1" applyFill="1" applyBorder="1" applyAlignment="1">
      <alignment horizontal="center" vertical="center" wrapText="1"/>
    </xf>
    <xf numFmtId="0" fontId="9" fillId="13" borderId="3" xfId="6" applyFont="1" applyFill="1" applyBorder="1" applyAlignment="1">
      <alignment horizontal="center" vertical="center" wrapText="1"/>
    </xf>
    <xf numFmtId="0" fontId="9" fillId="13" borderId="8" xfId="6" applyFont="1" applyFill="1" applyBorder="1" applyAlignment="1">
      <alignment horizontal="center" vertical="center" wrapText="1"/>
    </xf>
    <xf numFmtId="0" fontId="9" fillId="13" borderId="4" xfId="6" applyFont="1" applyFill="1" applyBorder="1" applyAlignment="1">
      <alignment horizontal="center" vertical="center" wrapText="1"/>
    </xf>
    <xf numFmtId="0" fontId="9" fillId="13" borderId="11" xfId="6" applyFont="1" applyFill="1" applyBorder="1" applyAlignment="1">
      <alignment horizontal="center" vertical="center" wrapText="1"/>
    </xf>
  </cellXfs>
  <cellStyles count="24">
    <cellStyle name="Comma" xfId="1" builtinId="3"/>
    <cellStyle name="Comma 2" xfId="17" xr:uid="{5D567131-5A1B-4EF8-8A0B-738FF711BAE7}"/>
    <cellStyle name="Comma 3" xfId="14" xr:uid="{A6FFADFA-D278-46E7-BEBC-E80618DF7E1E}"/>
    <cellStyle name="Comma 4 2" xfId="9" xr:uid="{DB0AA7DD-CB97-437F-B4A7-250CE37C1860}"/>
    <cellStyle name="Currency" xfId="22" builtinId="4"/>
    <cellStyle name="Currency 2" xfId="20" xr:uid="{39CA17D8-2397-49E3-BC98-18232745F10D}"/>
    <cellStyle name="Currency 2 2" xfId="7" xr:uid="{AD6B1DD8-4BB8-41E9-A517-FB0726F773B7}"/>
    <cellStyle name="Currency 3" xfId="10" xr:uid="{35DC12D0-D1B9-4788-8125-E658D4391F85}"/>
    <cellStyle name="Currency 4 2" xfId="12" xr:uid="{0D2CFD8E-E702-4783-819E-A00CF5AB3486}"/>
    <cellStyle name="Normal" xfId="0" builtinId="0"/>
    <cellStyle name="Normal 2" xfId="3" xr:uid="{09AF983D-C2F4-4516-B9E1-D0C93D324246}"/>
    <cellStyle name="Normal 2 2" xfId="5" xr:uid="{83646118-A48C-4B60-9C08-119309B743CC}"/>
    <cellStyle name="Normal 2 2 2" xfId="16" xr:uid="{DF5F0924-9980-4266-A3D5-FEF1B8677751}"/>
    <cellStyle name="Normal 2 2 2 2" xfId="18" xr:uid="{CF857695-93FE-4FE6-8932-5B0B4B6FA2E8}"/>
    <cellStyle name="Normal 2 3 2 2" xfId="19" xr:uid="{A908B381-6B03-4A3A-AED7-D1EAA4F465C5}"/>
    <cellStyle name="Normal 4 2" xfId="6" xr:uid="{6BF0C8BE-68C2-4292-A88D-D8BED4D019BF}"/>
    <cellStyle name="Normal 6 2" xfId="11" xr:uid="{95C7A4EA-7E7A-4596-A6D5-E51038CF8CDC}"/>
    <cellStyle name="Normal_Sheet1" xfId="23" xr:uid="{867A29F0-5E79-402E-8E38-182CE2CECB53}"/>
    <cellStyle name="Percent" xfId="2" builtinId="5"/>
    <cellStyle name="Percent 2" xfId="4" xr:uid="{C5D542A4-ABC7-4A0B-AC7D-220676AE4A91}"/>
    <cellStyle name="Percent 2 2" xfId="8" xr:uid="{94507912-F674-4519-A513-6816EE7F019C}"/>
    <cellStyle name="Percent 2 3" xfId="15" xr:uid="{9BB59F99-5603-453B-B52E-79AD35804D63}"/>
    <cellStyle name="Percent 3" xfId="21" xr:uid="{62D1E679-6736-4B99-BD51-B9ECE176F640}"/>
    <cellStyle name="Percent 4 2" xfId="13" xr:uid="{6A538987-2AA8-4F18-8C8E-04107FCA8F97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45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723900</xdr:colOff>
      <xdr:row>0</xdr:row>
      <xdr:rowOff>204512</xdr:rowOff>
    </xdr:from>
    <xdr:to>
      <xdr:col>17</xdr:col>
      <xdr:colOff>639414</xdr:colOff>
      <xdr:row>14</xdr:row>
      <xdr:rowOff>56721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BA1159-CA0E-E5CC-3FE9-DE79B14E0D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0700" y="204512"/>
          <a:ext cx="11923364" cy="26398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wolfe02\AppData\Local\Microsoft\Windows\Temporary%20Internet%20Files\Content.Outlook\911ECPKA\20170605%20Funding%20for%20PMPM%20for%20A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tes\hhsc\fs\ra\ltss\QIPP\Year%203%20Workpapers\Year%203%20Capitation%20and%20IGT\QIPP%20Year%203%20(Funding,%20Enrollment,%20Targets,%20&amp;%20Component%20Values)%20-%20Updated%20January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tes\hhsc\fs\ra\ltss\QIPP\Year%203%20Workpapers\Yr%203%20Scorecard%20(Shanon)%20v1.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xding\Desktop\Report%20Docs\TylerFiles\Model%20Template_Draft_Compa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load"/>
      <sheetName val="For AA"/>
      <sheetName val="PlanCode"/>
      <sheetName val="Funding"/>
      <sheetName val="NSGO IGT 1st 6 Months"/>
      <sheetName val="List Plus Days"/>
      <sheetName val="FY2019_ALL_Target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 Funding"/>
      <sheetName val="Original Enrollment Data"/>
      <sheetName val="Metric Targets"/>
      <sheetName val="Monthly Results"/>
      <sheetName val="Quarterly Results"/>
      <sheetName val="Member Months"/>
      <sheetName val="QRU Data"/>
      <sheetName val=" Sep-Feb Comp Values"/>
      <sheetName val="Mar-Aug Comp Values "/>
      <sheetName val="Adj Comp 1 &amp; 2"/>
      <sheetName val="Adj Comp 3 &amp; 4"/>
      <sheetName val="Data Diction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IPP Scorecard"/>
      <sheetName val="QIPP Breakout"/>
      <sheetName val="Payments"/>
      <sheetName val="Monthly Results"/>
      <sheetName val="Quarterly Results"/>
      <sheetName val="Member Months"/>
      <sheetName val="QRU Data"/>
      <sheetName val="Calculation Check"/>
      <sheetName val="Final Comp Values"/>
      <sheetName val="Metric Targets"/>
      <sheetName val="Adj Comp 1 &amp; 2"/>
      <sheetName val="Adj Comp 3 &amp; 4"/>
      <sheetName val="Data Diction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"/>
      <sheetName val="Claims Data"/>
      <sheetName val="Enrollment Data"/>
      <sheetName val="Assumptions"/>
      <sheetName val="Exhibit 1"/>
      <sheetName val="Exhibit 2"/>
      <sheetName val="Exhibit 3"/>
      <sheetName val="Exhibit 4.1"/>
      <sheetName val="Exhibit 4.2"/>
      <sheetName val="dis00"/>
      <sheetName val="Check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979" dT="2023-04-13T13:14:38.17" personId="{00000000-0000-0000-0000-000000000000}" id="{A5EE55CF-E799-40A5-9258-FA60646C2766}">
    <text>New facility ID previously listed as 4254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976" dT="2023-04-13T13:14:38.17" personId="{00000000-0000-0000-0000-000000000000}" id="{CE6F14BC-04E4-4DB3-8D23-095C3A736FA7}">
    <text>New facility ID previously listed as 4254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A773" dT="2023-04-13T13:14:38.17" personId="{00000000-0000-0000-0000-000000000000}" id="{18C1149E-632F-4F3B-A732-A0E180D95E4E}">
    <text>New facility ID previously listed as 4254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A773" dT="2023-04-13T13:14:38.17" personId="{00000000-0000-0000-0000-000000000000}" id="{5840B578-E00E-4AF3-B246-8ABDE5F6D60A}">
    <text>New facility ID previously listed as 4254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6C0D9-9CFD-45ED-B1D0-DCE971782FE3}">
  <dimension ref="A1:AA1024"/>
  <sheetViews>
    <sheetView showGridLines="0" tabSelected="1" zoomScale="80" zoomScaleNormal="80" workbookViewId="0">
      <pane ySplit="5" topLeftCell="A6" activePane="bottomLeft" state="frozen"/>
      <selection pane="bottomLeft"/>
    </sheetView>
  </sheetViews>
  <sheetFormatPr defaultColWidth="8.69921875" defaultRowHeight="15" x14ac:dyDescent="0.2"/>
  <cols>
    <col min="1" max="1" width="7.8984375" style="7" customWidth="1"/>
    <col min="2" max="2" width="55.59765625" style="6" customWidth="1"/>
    <col min="3" max="3" width="54.5" style="6" customWidth="1"/>
    <col min="4" max="4" width="19" style="6" customWidth="1"/>
    <col min="5" max="5" width="12.296875" style="6" customWidth="1"/>
    <col min="6" max="6" width="12.59765625" style="6" customWidth="1"/>
    <col min="7" max="7" width="10.59765625" style="115" customWidth="1"/>
    <col min="8" max="8" width="10.8984375" style="6" hidden="1" customWidth="1"/>
    <col min="9" max="9" width="10" style="2" customWidth="1"/>
    <col min="10" max="10" width="11.69921875" style="6" customWidth="1"/>
    <col min="11" max="11" width="12" style="120" customWidth="1"/>
    <col min="12" max="12" width="12.3984375" style="123" customWidth="1"/>
    <col min="13" max="13" width="12" style="2" customWidth="1"/>
    <col min="14" max="14" width="9" style="2" customWidth="1"/>
    <col min="15" max="15" width="9.19921875" style="17" customWidth="1"/>
    <col min="16" max="16" width="10" style="17" customWidth="1"/>
    <col min="17" max="18" width="11" bestFit="1" customWidth="1"/>
    <col min="19" max="19" width="13.8984375" customWidth="1"/>
    <col min="20" max="20" width="13.09765625" customWidth="1"/>
    <col min="21" max="21" width="13.19921875" style="2" customWidth="1"/>
    <col min="22" max="22" width="14.5" style="2" customWidth="1"/>
    <col min="23" max="23" width="14.3984375" style="2" customWidth="1"/>
    <col min="24" max="24" width="3.69921875" style="2" customWidth="1"/>
    <col min="25" max="25" width="15.69921875" style="2" bestFit="1" customWidth="1"/>
    <col min="26" max="26" width="17.09765625" style="2" bestFit="1" customWidth="1"/>
    <col min="27" max="27" width="14.09765625" style="2" bestFit="1" customWidth="1"/>
    <col min="28" max="16384" width="8.69921875" style="2"/>
  </cols>
  <sheetData>
    <row r="1" spans="1:27" ht="41.25" customHeight="1" x14ac:dyDescent="0.2">
      <c r="A1" s="75" t="s">
        <v>0</v>
      </c>
      <c r="B1" s="76"/>
      <c r="C1" s="77"/>
      <c r="D1" s="97"/>
      <c r="I1" s="3"/>
      <c r="J1" s="1"/>
      <c r="L1" s="121"/>
      <c r="M1" s="3"/>
      <c r="N1" s="3"/>
      <c r="O1" s="3"/>
      <c r="P1" s="3"/>
      <c r="U1"/>
      <c r="V1"/>
      <c r="Y1" s="126"/>
      <c r="Z1" s="127"/>
    </row>
    <row r="2" spans="1:27" ht="38.25" x14ac:dyDescent="0.2">
      <c r="A2" s="4" t="s">
        <v>1</v>
      </c>
      <c r="B2" s="21"/>
      <c r="C2" s="27">
        <f>COUNT(A:A)</f>
        <v>1010</v>
      </c>
      <c r="I2" s="7"/>
      <c r="J2" s="5"/>
      <c r="K2" s="122"/>
      <c r="M2" s="8"/>
      <c r="N2" s="8"/>
      <c r="O2" s="9"/>
      <c r="P2" s="9"/>
      <c r="Q2" s="72" t="s">
        <v>2</v>
      </c>
      <c r="R2" s="72" t="s">
        <v>3</v>
      </c>
      <c r="S2" s="67" t="s">
        <v>4</v>
      </c>
      <c r="T2" s="68" t="s">
        <v>5</v>
      </c>
      <c r="U2" s="69" t="s">
        <v>6</v>
      </c>
      <c r="V2" s="70" t="s">
        <v>7</v>
      </c>
      <c r="W2" s="71" t="s">
        <v>8</v>
      </c>
      <c r="Y2" s="74" t="s">
        <v>9</v>
      </c>
      <c r="Z2" s="74" t="s">
        <v>10</v>
      </c>
      <c r="AA2" s="74" t="s">
        <v>11</v>
      </c>
    </row>
    <row r="3" spans="1:27" ht="26.1" customHeight="1" x14ac:dyDescent="0.25">
      <c r="A3" s="10" t="s">
        <v>12</v>
      </c>
      <c r="B3" s="22"/>
      <c r="C3" s="25">
        <f>COUNTIFS(D:D,"NSGO")</f>
        <v>877</v>
      </c>
      <c r="D3" s="28"/>
      <c r="I3" s="7"/>
      <c r="M3" s="8"/>
      <c r="N3" s="8"/>
      <c r="O3" s="9"/>
      <c r="P3" s="9"/>
      <c r="Q3" s="91">
        <f>SUMIFS(P:P,D:D,"NSGO")</f>
        <v>13734143.425430635</v>
      </c>
      <c r="R3" s="91">
        <f>SUM(P:P)</f>
        <v>15884492.682744516</v>
      </c>
      <c r="S3" s="92">
        <v>742087500</v>
      </c>
      <c r="T3" s="92">
        <v>337312500</v>
      </c>
      <c r="U3" s="92">
        <v>337312500</v>
      </c>
      <c r="V3" s="92">
        <v>269850000</v>
      </c>
      <c r="W3" s="92">
        <f>SUM(S3:V3)</f>
        <v>1686562500</v>
      </c>
      <c r="X3" s="93"/>
      <c r="Y3" s="94">
        <f>AA3*0.5</f>
        <v>377905500</v>
      </c>
      <c r="Z3" s="94">
        <f>AA3-Y3</f>
        <v>377905500</v>
      </c>
      <c r="AA3" s="94">
        <v>755811000</v>
      </c>
    </row>
    <row r="4" spans="1:27" ht="26.1" customHeight="1" x14ac:dyDescent="0.2">
      <c r="A4" s="13" t="s">
        <v>13</v>
      </c>
      <c r="B4" s="23"/>
      <c r="C4" s="26">
        <f>COUNTIFS(D:D,"Privately Owned")</f>
        <v>133</v>
      </c>
      <c r="D4" s="98"/>
      <c r="E4" s="99"/>
      <c r="F4" s="12"/>
      <c r="G4" s="116"/>
      <c r="H4" s="12"/>
      <c r="I4" s="7"/>
      <c r="J4" s="11"/>
      <c r="M4" s="8"/>
      <c r="N4" s="8"/>
      <c r="O4" s="9"/>
      <c r="P4" s="9"/>
    </row>
    <row r="5" spans="1:27" s="7" customFormat="1" ht="63" customHeight="1" x14ac:dyDescent="0.2">
      <c r="A5" s="14" t="s">
        <v>14</v>
      </c>
      <c r="B5" s="14" t="s">
        <v>15</v>
      </c>
      <c r="C5" s="24" t="s">
        <v>16</v>
      </c>
      <c r="D5" s="14" t="s">
        <v>17</v>
      </c>
      <c r="E5" s="14" t="s">
        <v>18</v>
      </c>
      <c r="F5" s="109" t="s">
        <v>19</v>
      </c>
      <c r="G5" s="117" t="s">
        <v>20</v>
      </c>
      <c r="H5" s="14" t="s">
        <v>21</v>
      </c>
      <c r="I5" s="18" t="s">
        <v>22</v>
      </c>
      <c r="J5" s="18" t="s">
        <v>23</v>
      </c>
      <c r="K5" s="124" t="s">
        <v>24</v>
      </c>
      <c r="L5" s="124" t="s">
        <v>25</v>
      </c>
      <c r="M5" s="18" t="s">
        <v>26</v>
      </c>
      <c r="N5" s="19" t="s">
        <v>27</v>
      </c>
      <c r="O5" s="20" t="s">
        <v>28</v>
      </c>
      <c r="P5" s="20" t="s">
        <v>29</v>
      </c>
      <c r="Q5" s="66" t="s">
        <v>30</v>
      </c>
      <c r="R5" s="66" t="s">
        <v>31</v>
      </c>
      <c r="S5" s="67" t="s">
        <v>32</v>
      </c>
      <c r="T5" s="68" t="s">
        <v>33</v>
      </c>
      <c r="U5" s="69" t="s">
        <v>34</v>
      </c>
      <c r="V5" s="70" t="s">
        <v>35</v>
      </c>
      <c r="W5" s="71" t="s">
        <v>36</v>
      </c>
      <c r="Y5" s="73" t="s">
        <v>37</v>
      </c>
      <c r="Z5" s="73" t="s">
        <v>38</v>
      </c>
      <c r="AA5" s="73" t="s">
        <v>39</v>
      </c>
    </row>
    <row r="6" spans="1:27" s="16" customFormat="1" x14ac:dyDescent="0.2">
      <c r="A6" s="78">
        <v>4579</v>
      </c>
      <c r="B6" s="78" t="s">
        <v>40</v>
      </c>
      <c r="C6" s="78" t="s">
        <v>41</v>
      </c>
      <c r="D6" s="78" t="s">
        <v>42</v>
      </c>
      <c r="E6" s="78" t="s">
        <v>43</v>
      </c>
      <c r="F6" s="78" t="s">
        <v>43</v>
      </c>
      <c r="G6" s="118">
        <v>455467</v>
      </c>
      <c r="H6" s="78"/>
      <c r="I6" s="79" t="s">
        <v>44</v>
      </c>
      <c r="J6" s="78">
        <v>1028643</v>
      </c>
      <c r="K6" s="79">
        <v>44470</v>
      </c>
      <c r="L6" s="79">
        <v>44834</v>
      </c>
      <c r="M6" s="84">
        <v>22939</v>
      </c>
      <c r="N6" s="84">
        <v>38247</v>
      </c>
      <c r="O6" s="95">
        <f t="shared" ref="O6:O66" si="0">M6/N6</f>
        <v>0.59975945825816401</v>
      </c>
      <c r="P6" s="84">
        <f>IFERROR((M6/((L6-K6)+1)*365),0)</f>
        <v>22939</v>
      </c>
      <c r="Q6" s="85">
        <f t="shared" ref="Q6:Q69" si="1">IF(D6="NSGO",P6/Q$3,0)</f>
        <v>1.6702170124075827E-3</v>
      </c>
      <c r="R6" s="86">
        <f>P6/R$3</f>
        <v>1.4441128500703624E-3</v>
      </c>
      <c r="S6" s="87">
        <f>IF(Q6&gt;0,ROUND($S$3*Q6,2),0)</f>
        <v>1239447.17</v>
      </c>
      <c r="T6" s="88">
        <f>IF(R6&gt;0,ROUND($T$3*R6,2),0)</f>
        <v>487117.32</v>
      </c>
      <c r="U6" s="88">
        <f>IF(R6&gt;0,ROUND($U$3*R6,2),0)</f>
        <v>487117.32</v>
      </c>
      <c r="V6" s="88">
        <f>IF(Q6&gt;0,ROUND($V$3*Q6,2),0)</f>
        <v>450708.06</v>
      </c>
      <c r="W6" s="89">
        <f>S6+T6+U6+V6</f>
        <v>2664389.87</v>
      </c>
      <c r="X6" s="81"/>
      <c r="Y6" s="90">
        <f t="shared" ref="Y6:Y69" si="2">IF($D6="NSGO",ROUND($Q6*$Y$3,2),0)</f>
        <v>631184.19999999995</v>
      </c>
      <c r="Z6" s="90">
        <f t="shared" ref="Z6:Z69" si="3">IF($D6="NSGO",ROUND($Q6*$Z$3,2),0)</f>
        <v>631184.19999999995</v>
      </c>
      <c r="AA6" s="90">
        <f t="shared" ref="AA6:AA66" si="4">SUM(Y6:Z6)</f>
        <v>1262368.3999999999</v>
      </c>
    </row>
    <row r="7" spans="1:27" s="16" customFormat="1" x14ac:dyDescent="0.2">
      <c r="A7" s="78">
        <v>5024</v>
      </c>
      <c r="B7" s="78" t="s">
        <v>45</v>
      </c>
      <c r="C7" s="78" t="s">
        <v>46</v>
      </c>
      <c r="D7" s="78" t="s">
        <v>42</v>
      </c>
      <c r="E7" s="78" t="s">
        <v>47</v>
      </c>
      <c r="F7" s="78" t="s">
        <v>48</v>
      </c>
      <c r="G7" s="118" t="s">
        <v>49</v>
      </c>
      <c r="H7" s="78"/>
      <c r="I7" s="79" t="s">
        <v>44</v>
      </c>
      <c r="J7" s="78">
        <v>502401</v>
      </c>
      <c r="K7" s="79">
        <v>44470</v>
      </c>
      <c r="L7" s="79">
        <v>44834</v>
      </c>
      <c r="M7" s="84">
        <v>7697</v>
      </c>
      <c r="N7" s="84">
        <v>9574</v>
      </c>
      <c r="O7" s="95">
        <f t="shared" si="0"/>
        <v>0.80394819302276999</v>
      </c>
      <c r="P7" s="84">
        <f t="shared" ref="P7:P70" si="5">IFERROR((M7/((L7-K7)+1)*365),0)</f>
        <v>7697</v>
      </c>
      <c r="Q7" s="85">
        <f t="shared" si="1"/>
        <v>5.6042810691404009E-4</v>
      </c>
      <c r="R7" s="86">
        <f t="shared" ref="R7:R66" si="6">P7/R$3</f>
        <v>4.8456064375045028E-4</v>
      </c>
      <c r="S7" s="87">
        <f t="shared" ref="S7:S66" si="7">IF(Q7&gt;0,ROUND($S$3*Q7,2),0)</f>
        <v>415886.69</v>
      </c>
      <c r="T7" s="88">
        <f t="shared" ref="T7:T66" si="8">IF(R7&gt;0,ROUND($T$3*R7,2),0)</f>
        <v>163448.35999999999</v>
      </c>
      <c r="U7" s="88">
        <f t="shared" ref="U7:U66" si="9">IF(R7&gt;0,ROUND($U$3*R7,2),0)</f>
        <v>163448.35999999999</v>
      </c>
      <c r="V7" s="88">
        <f t="shared" ref="V7:V66" si="10">IF(Q7&gt;0,ROUND($V$3*Q7,2),0)</f>
        <v>151231.51999999999</v>
      </c>
      <c r="W7" s="89">
        <f t="shared" ref="W7:W66" si="11">S7+T7+U7+V7</f>
        <v>894014.93</v>
      </c>
      <c r="X7" s="81"/>
      <c r="Y7" s="90">
        <f t="shared" si="2"/>
        <v>211788.86</v>
      </c>
      <c r="Z7" s="90">
        <f t="shared" si="3"/>
        <v>211788.86</v>
      </c>
      <c r="AA7" s="90">
        <f t="shared" si="4"/>
        <v>423577.72</v>
      </c>
    </row>
    <row r="8" spans="1:27" s="16" customFormat="1" x14ac:dyDescent="0.2">
      <c r="A8" s="78">
        <v>100001</v>
      </c>
      <c r="B8" s="78" t="s">
        <v>50</v>
      </c>
      <c r="C8" s="78" t="s">
        <v>51</v>
      </c>
      <c r="D8" s="78" t="s">
        <v>42</v>
      </c>
      <c r="E8" s="78" t="s">
        <v>52</v>
      </c>
      <c r="F8" s="78" t="s">
        <v>52</v>
      </c>
      <c r="G8" s="118">
        <v>675849</v>
      </c>
      <c r="H8" s="78"/>
      <c r="I8" s="79" t="s">
        <v>53</v>
      </c>
      <c r="J8" s="78">
        <v>1030545</v>
      </c>
      <c r="K8" s="79">
        <v>44562</v>
      </c>
      <c r="L8" s="79">
        <v>44926</v>
      </c>
      <c r="M8" s="84">
        <v>16022</v>
      </c>
      <c r="N8" s="84">
        <v>22482</v>
      </c>
      <c r="O8" s="95">
        <f t="shared" si="0"/>
        <v>0.71265901610177029</v>
      </c>
      <c r="P8" s="84">
        <f t="shared" si="5"/>
        <v>16022</v>
      </c>
      <c r="Q8" s="85">
        <f t="shared" si="1"/>
        <v>1.1665816719470896E-3</v>
      </c>
      <c r="R8" s="86">
        <f t="shared" si="6"/>
        <v>1.0086567018539321E-3</v>
      </c>
      <c r="S8" s="87">
        <f t="shared" si="7"/>
        <v>865705.68</v>
      </c>
      <c r="T8" s="88">
        <f t="shared" si="8"/>
        <v>340232.51</v>
      </c>
      <c r="U8" s="88">
        <f t="shared" si="9"/>
        <v>340232.51</v>
      </c>
      <c r="V8" s="88">
        <f t="shared" si="10"/>
        <v>314802.06</v>
      </c>
      <c r="W8" s="89">
        <f t="shared" si="11"/>
        <v>1860972.76</v>
      </c>
      <c r="X8" s="81"/>
      <c r="Y8" s="90">
        <f t="shared" si="2"/>
        <v>440857.63</v>
      </c>
      <c r="Z8" s="90">
        <f t="shared" si="3"/>
        <v>440857.63</v>
      </c>
      <c r="AA8" s="90">
        <f t="shared" si="4"/>
        <v>881715.26</v>
      </c>
    </row>
    <row r="9" spans="1:27" s="16" customFormat="1" x14ac:dyDescent="0.2">
      <c r="A9" s="78">
        <v>100670</v>
      </c>
      <c r="B9" s="78" t="s">
        <v>54</v>
      </c>
      <c r="C9" s="78" t="s">
        <v>55</v>
      </c>
      <c r="D9" s="78" t="s">
        <v>42</v>
      </c>
      <c r="E9" s="78" t="s">
        <v>43</v>
      </c>
      <c r="F9" s="78" t="s">
        <v>43</v>
      </c>
      <c r="G9" s="118">
        <v>675890</v>
      </c>
      <c r="H9" s="78"/>
      <c r="I9" s="79" t="s">
        <v>44</v>
      </c>
      <c r="J9" s="78">
        <v>1002987</v>
      </c>
      <c r="K9" s="79">
        <v>44562</v>
      </c>
      <c r="L9" s="79">
        <v>44926</v>
      </c>
      <c r="M9" s="84">
        <v>15272</v>
      </c>
      <c r="N9" s="84">
        <v>24644</v>
      </c>
      <c r="O9" s="95">
        <f t="shared" si="0"/>
        <v>0.61970459341016071</v>
      </c>
      <c r="P9" s="84">
        <f t="shared" si="5"/>
        <v>15272.000000000002</v>
      </c>
      <c r="Q9" s="85">
        <f t="shared" si="1"/>
        <v>1.1119732426648331E-3</v>
      </c>
      <c r="R9" s="86">
        <f t="shared" si="6"/>
        <v>9.6144084076352839E-4</v>
      </c>
      <c r="S9" s="87">
        <f t="shared" si="7"/>
        <v>825181.44</v>
      </c>
      <c r="T9" s="88">
        <f t="shared" si="8"/>
        <v>324306.01</v>
      </c>
      <c r="U9" s="88">
        <f t="shared" si="9"/>
        <v>324306.01</v>
      </c>
      <c r="V9" s="88">
        <f t="shared" si="10"/>
        <v>300065.98</v>
      </c>
      <c r="W9" s="89">
        <f t="shared" si="11"/>
        <v>1773859.44</v>
      </c>
      <c r="X9" s="81"/>
      <c r="Y9" s="90">
        <f t="shared" si="2"/>
        <v>420220.8</v>
      </c>
      <c r="Z9" s="90">
        <f t="shared" si="3"/>
        <v>420220.8</v>
      </c>
      <c r="AA9" s="90">
        <f t="shared" si="4"/>
        <v>840441.6</v>
      </c>
    </row>
    <row r="10" spans="1:27" s="16" customFormat="1" x14ac:dyDescent="0.2">
      <c r="A10" s="78">
        <v>4951</v>
      </c>
      <c r="B10" s="78" t="s">
        <v>56</v>
      </c>
      <c r="C10" s="78" t="s">
        <v>57</v>
      </c>
      <c r="D10" s="78" t="s">
        <v>42</v>
      </c>
      <c r="E10" s="78" t="s">
        <v>58</v>
      </c>
      <c r="F10" s="78" t="s">
        <v>59</v>
      </c>
      <c r="G10" s="118">
        <v>675630</v>
      </c>
      <c r="H10" s="78"/>
      <c r="I10" s="79" t="s">
        <v>44</v>
      </c>
      <c r="J10" s="78">
        <v>1031675</v>
      </c>
      <c r="K10" s="79">
        <v>44562</v>
      </c>
      <c r="L10" s="79">
        <v>44926</v>
      </c>
      <c r="M10" s="84">
        <v>9941</v>
      </c>
      <c r="N10" s="84">
        <v>13576</v>
      </c>
      <c r="O10" s="95">
        <f t="shared" si="0"/>
        <v>0.73224808485562753</v>
      </c>
      <c r="P10" s="84">
        <f t="shared" si="5"/>
        <v>9941</v>
      </c>
      <c r="Q10" s="85">
        <f t="shared" si="1"/>
        <v>7.2381652732655217E-4</v>
      </c>
      <c r="R10" s="86">
        <f t="shared" si="6"/>
        <v>6.2583050013293839E-4</v>
      </c>
      <c r="S10" s="87">
        <f t="shared" si="7"/>
        <v>537135.19999999995</v>
      </c>
      <c r="T10" s="88">
        <f t="shared" si="8"/>
        <v>211100.45</v>
      </c>
      <c r="U10" s="88">
        <f t="shared" si="9"/>
        <v>211100.45</v>
      </c>
      <c r="V10" s="88">
        <f t="shared" si="10"/>
        <v>195321.89</v>
      </c>
      <c r="W10" s="89">
        <f t="shared" si="11"/>
        <v>1154657.9899999998</v>
      </c>
      <c r="X10" s="81"/>
      <c r="Y10" s="90">
        <f t="shared" si="2"/>
        <v>273534.25</v>
      </c>
      <c r="Z10" s="90">
        <f t="shared" si="3"/>
        <v>273534.25</v>
      </c>
      <c r="AA10" s="90">
        <f t="shared" si="4"/>
        <v>547068.5</v>
      </c>
    </row>
    <row r="11" spans="1:27" s="16" customFormat="1" x14ac:dyDescent="0.2">
      <c r="A11" s="78">
        <v>5213</v>
      </c>
      <c r="B11" s="78" t="s">
        <v>60</v>
      </c>
      <c r="C11" s="78" t="s">
        <v>61</v>
      </c>
      <c r="D11" s="78" t="s">
        <v>42</v>
      </c>
      <c r="E11" s="78" t="s">
        <v>62</v>
      </c>
      <c r="F11" s="78" t="s">
        <v>63</v>
      </c>
      <c r="G11" s="118">
        <v>675563</v>
      </c>
      <c r="H11" s="78"/>
      <c r="I11" s="79" t="s">
        <v>44</v>
      </c>
      <c r="J11" s="78">
        <v>1028694</v>
      </c>
      <c r="K11" s="79">
        <v>44562</v>
      </c>
      <c r="L11" s="79">
        <v>44926</v>
      </c>
      <c r="M11" s="84">
        <v>13825</v>
      </c>
      <c r="N11" s="84">
        <v>23403</v>
      </c>
      <c r="O11" s="95">
        <f t="shared" si="0"/>
        <v>0.5907362303978122</v>
      </c>
      <c r="P11" s="84">
        <f t="shared" si="5"/>
        <v>13825.000000000002</v>
      </c>
      <c r="Q11" s="85">
        <f t="shared" si="1"/>
        <v>1.0066153797695992E-3</v>
      </c>
      <c r="R11" s="86">
        <f t="shared" si="6"/>
        <v>8.703457060997761E-4</v>
      </c>
      <c r="S11" s="87">
        <f t="shared" si="7"/>
        <v>746996.69</v>
      </c>
      <c r="T11" s="88">
        <f t="shared" si="8"/>
        <v>293578.49</v>
      </c>
      <c r="U11" s="88">
        <f t="shared" si="9"/>
        <v>293578.49</v>
      </c>
      <c r="V11" s="88">
        <f t="shared" si="10"/>
        <v>271635.15999999997</v>
      </c>
      <c r="W11" s="89">
        <f t="shared" si="11"/>
        <v>1605788.8299999998</v>
      </c>
      <c r="X11" s="81"/>
      <c r="Y11" s="90">
        <f t="shared" si="2"/>
        <v>380405.49</v>
      </c>
      <c r="Z11" s="90">
        <f t="shared" si="3"/>
        <v>380405.49</v>
      </c>
      <c r="AA11" s="90">
        <f t="shared" si="4"/>
        <v>760810.98</v>
      </c>
    </row>
    <row r="12" spans="1:27" s="16" customFormat="1" x14ac:dyDescent="0.2">
      <c r="A12" s="78">
        <v>106839</v>
      </c>
      <c r="B12" s="78" t="s">
        <v>64</v>
      </c>
      <c r="C12" s="78" t="s">
        <v>65</v>
      </c>
      <c r="D12" s="78" t="s">
        <v>42</v>
      </c>
      <c r="E12" s="78" t="s">
        <v>66</v>
      </c>
      <c r="F12" s="78" t="s">
        <v>67</v>
      </c>
      <c r="G12" s="118">
        <v>676429</v>
      </c>
      <c r="H12" s="78"/>
      <c r="I12" s="79" t="s">
        <v>68</v>
      </c>
      <c r="J12" s="78">
        <v>1028955</v>
      </c>
      <c r="K12" s="79">
        <v>44562</v>
      </c>
      <c r="L12" s="79">
        <v>44926</v>
      </c>
      <c r="M12" s="84">
        <v>3598</v>
      </c>
      <c r="N12" s="84">
        <v>7054</v>
      </c>
      <c r="O12" s="95">
        <f t="shared" si="0"/>
        <v>0.51006521122767223</v>
      </c>
      <c r="P12" s="84">
        <f t="shared" si="5"/>
        <v>3598</v>
      </c>
      <c r="Q12" s="85">
        <f t="shared" si="1"/>
        <v>2.6197483807674629E-4</v>
      </c>
      <c r="R12" s="86">
        <f t="shared" si="6"/>
        <v>2.2651022427103029E-4</v>
      </c>
      <c r="S12" s="87">
        <f t="shared" si="7"/>
        <v>194408.25</v>
      </c>
      <c r="T12" s="88">
        <f t="shared" si="8"/>
        <v>76404.73</v>
      </c>
      <c r="U12" s="88">
        <f t="shared" si="9"/>
        <v>76404.73</v>
      </c>
      <c r="V12" s="88">
        <f t="shared" si="10"/>
        <v>70693.91</v>
      </c>
      <c r="W12" s="89">
        <f t="shared" si="11"/>
        <v>417911.62</v>
      </c>
      <c r="X12" s="81"/>
      <c r="Y12" s="90">
        <f t="shared" si="2"/>
        <v>99001.73</v>
      </c>
      <c r="Z12" s="90">
        <f t="shared" si="3"/>
        <v>99001.73</v>
      </c>
      <c r="AA12" s="90">
        <f t="shared" si="4"/>
        <v>198003.46</v>
      </c>
    </row>
    <row r="13" spans="1:27" s="16" customFormat="1" x14ac:dyDescent="0.2">
      <c r="A13" s="78">
        <v>4984</v>
      </c>
      <c r="B13" s="78" t="s">
        <v>69</v>
      </c>
      <c r="C13" s="78" t="s">
        <v>70</v>
      </c>
      <c r="D13" s="78" t="s">
        <v>71</v>
      </c>
      <c r="E13" s="78" t="s">
        <v>72</v>
      </c>
      <c r="F13" s="78" t="s">
        <v>72</v>
      </c>
      <c r="G13" s="118">
        <v>676003</v>
      </c>
      <c r="H13" s="78"/>
      <c r="I13" s="79" t="s">
        <v>44</v>
      </c>
      <c r="J13" s="78">
        <v>1025390</v>
      </c>
      <c r="K13" s="79">
        <v>44562</v>
      </c>
      <c r="L13" s="79">
        <v>44926</v>
      </c>
      <c r="M13" s="84">
        <v>26721</v>
      </c>
      <c r="N13" s="84">
        <v>38357</v>
      </c>
      <c r="O13" s="95">
        <f t="shared" si="0"/>
        <v>0.69663946606877492</v>
      </c>
      <c r="P13" s="84">
        <f t="shared" si="5"/>
        <v>26721</v>
      </c>
      <c r="Q13" s="85">
        <f t="shared" si="1"/>
        <v>0</v>
      </c>
      <c r="R13" s="86">
        <f t="shared" si="6"/>
        <v>1.6822066989289051E-3</v>
      </c>
      <c r="S13" s="87">
        <f t="shared" si="7"/>
        <v>0</v>
      </c>
      <c r="T13" s="88">
        <f t="shared" si="8"/>
        <v>567429.35</v>
      </c>
      <c r="U13" s="88">
        <f t="shared" si="9"/>
        <v>567429.35</v>
      </c>
      <c r="V13" s="88">
        <f t="shared" si="10"/>
        <v>0</v>
      </c>
      <c r="W13" s="89">
        <f t="shared" si="11"/>
        <v>1134858.7</v>
      </c>
      <c r="X13" s="81"/>
      <c r="Y13" s="90">
        <f t="shared" si="2"/>
        <v>0</v>
      </c>
      <c r="Z13" s="90">
        <f t="shared" si="3"/>
        <v>0</v>
      </c>
      <c r="AA13" s="90">
        <f t="shared" si="4"/>
        <v>0</v>
      </c>
    </row>
    <row r="14" spans="1:27" s="16" customFormat="1" x14ac:dyDescent="0.2">
      <c r="A14" s="78">
        <v>105988</v>
      </c>
      <c r="B14" s="78" t="s">
        <v>73</v>
      </c>
      <c r="C14" s="78" t="s">
        <v>65</v>
      </c>
      <c r="D14" s="78" t="s">
        <v>42</v>
      </c>
      <c r="E14" s="78" t="s">
        <v>74</v>
      </c>
      <c r="F14" s="78" t="s">
        <v>72</v>
      </c>
      <c r="G14" s="118">
        <v>676369</v>
      </c>
      <c r="H14" s="78"/>
      <c r="I14" s="79" t="s">
        <v>44</v>
      </c>
      <c r="J14" s="78">
        <v>1030664</v>
      </c>
      <c r="K14" s="79">
        <v>44562</v>
      </c>
      <c r="L14" s="79">
        <v>44926</v>
      </c>
      <c r="M14" s="84">
        <v>12911</v>
      </c>
      <c r="N14" s="84">
        <v>25263</v>
      </c>
      <c r="O14" s="95">
        <f t="shared" si="0"/>
        <v>0.51106361081423424</v>
      </c>
      <c r="P14" s="84">
        <f t="shared" si="5"/>
        <v>12911</v>
      </c>
      <c r="Q14" s="85">
        <f t="shared" si="1"/>
        <v>9.4006590728428884E-4</v>
      </c>
      <c r="R14" s="86">
        <f t="shared" si="6"/>
        <v>8.1280531005093718E-4</v>
      </c>
      <c r="S14" s="87">
        <f t="shared" si="7"/>
        <v>697611.16</v>
      </c>
      <c r="T14" s="88">
        <f t="shared" si="8"/>
        <v>274169.39</v>
      </c>
      <c r="U14" s="88">
        <f t="shared" si="9"/>
        <v>274169.39</v>
      </c>
      <c r="V14" s="88">
        <f t="shared" si="10"/>
        <v>253676.79</v>
      </c>
      <c r="W14" s="89">
        <f t="shared" si="11"/>
        <v>1499626.73</v>
      </c>
      <c r="X14" s="81"/>
      <c r="Y14" s="90">
        <f t="shared" si="2"/>
        <v>355256.08</v>
      </c>
      <c r="Z14" s="90">
        <f t="shared" si="3"/>
        <v>355256.08</v>
      </c>
      <c r="AA14" s="90">
        <f t="shared" si="4"/>
        <v>710512.16</v>
      </c>
    </row>
    <row r="15" spans="1:27" s="16" customFormat="1" x14ac:dyDescent="0.2">
      <c r="A15" s="78">
        <v>106781</v>
      </c>
      <c r="B15" s="78" t="s">
        <v>75</v>
      </c>
      <c r="C15" s="78" t="s">
        <v>65</v>
      </c>
      <c r="D15" s="78" t="s">
        <v>42</v>
      </c>
      <c r="E15" s="78" t="s">
        <v>67</v>
      </c>
      <c r="F15" s="78" t="s">
        <v>67</v>
      </c>
      <c r="G15" s="118">
        <v>676422</v>
      </c>
      <c r="H15" s="78"/>
      <c r="I15" s="79" t="s">
        <v>68</v>
      </c>
      <c r="J15" s="78">
        <v>1028455</v>
      </c>
      <c r="K15" s="79">
        <v>44562</v>
      </c>
      <c r="L15" s="79">
        <v>44926</v>
      </c>
      <c r="M15" s="84">
        <v>5517</v>
      </c>
      <c r="N15" s="84">
        <v>10323</v>
      </c>
      <c r="O15" s="95">
        <f t="shared" si="0"/>
        <v>0.5344376634699215</v>
      </c>
      <c r="P15" s="84">
        <f t="shared" si="5"/>
        <v>5517</v>
      </c>
      <c r="Q15" s="85">
        <f t="shared" si="1"/>
        <v>4.0169960580028048E-4</v>
      </c>
      <c r="R15" s="86">
        <f t="shared" si="6"/>
        <v>3.4731987418101004E-4</v>
      </c>
      <c r="S15" s="87">
        <f t="shared" si="7"/>
        <v>298096.26</v>
      </c>
      <c r="T15" s="88">
        <f t="shared" si="8"/>
        <v>117155.34</v>
      </c>
      <c r="U15" s="88">
        <f t="shared" si="9"/>
        <v>117155.34</v>
      </c>
      <c r="V15" s="88">
        <f t="shared" si="10"/>
        <v>108398.64</v>
      </c>
      <c r="W15" s="89">
        <f t="shared" si="11"/>
        <v>640805.57999999996</v>
      </c>
      <c r="X15" s="81"/>
      <c r="Y15" s="90">
        <f t="shared" si="2"/>
        <v>151804.49</v>
      </c>
      <c r="Z15" s="90">
        <f t="shared" si="3"/>
        <v>151804.49</v>
      </c>
      <c r="AA15" s="90">
        <f t="shared" si="4"/>
        <v>303608.98</v>
      </c>
    </row>
    <row r="16" spans="1:27" s="16" customFormat="1" x14ac:dyDescent="0.2">
      <c r="A16" s="78">
        <v>5355</v>
      </c>
      <c r="B16" s="78" t="s">
        <v>76</v>
      </c>
      <c r="C16" s="78" t="s">
        <v>77</v>
      </c>
      <c r="D16" s="78" t="s">
        <v>42</v>
      </c>
      <c r="E16" s="78" t="s">
        <v>78</v>
      </c>
      <c r="F16" s="78" t="s">
        <v>79</v>
      </c>
      <c r="G16" s="118" t="s">
        <v>80</v>
      </c>
      <c r="H16" s="78"/>
      <c r="I16" s="79" t="s">
        <v>44</v>
      </c>
      <c r="J16" s="78">
        <v>1030662</v>
      </c>
      <c r="K16" s="79">
        <v>44378</v>
      </c>
      <c r="L16" s="79">
        <v>44742</v>
      </c>
      <c r="M16" s="84">
        <v>3940</v>
      </c>
      <c r="N16" s="84">
        <v>7027</v>
      </c>
      <c r="O16" s="95">
        <f t="shared" si="0"/>
        <v>0.56069446420947777</v>
      </c>
      <c r="P16" s="84">
        <f t="shared" si="5"/>
        <v>3940</v>
      </c>
      <c r="Q16" s="85">
        <f t="shared" si="1"/>
        <v>2.8687628182945532E-4</v>
      </c>
      <c r="R16" s="86">
        <f t="shared" si="6"/>
        <v>2.4804065692825441E-4</v>
      </c>
      <c r="S16" s="87">
        <f t="shared" si="7"/>
        <v>212887.3</v>
      </c>
      <c r="T16" s="88">
        <f t="shared" si="8"/>
        <v>83667.210000000006</v>
      </c>
      <c r="U16" s="88">
        <f t="shared" si="9"/>
        <v>83667.210000000006</v>
      </c>
      <c r="V16" s="88">
        <f t="shared" si="10"/>
        <v>77413.56</v>
      </c>
      <c r="W16" s="89">
        <f t="shared" si="11"/>
        <v>457635.28</v>
      </c>
      <c r="X16" s="81"/>
      <c r="Y16" s="90">
        <f t="shared" si="2"/>
        <v>108412.12</v>
      </c>
      <c r="Z16" s="90">
        <f t="shared" si="3"/>
        <v>108412.12</v>
      </c>
      <c r="AA16" s="90">
        <f t="shared" si="4"/>
        <v>216824.24</v>
      </c>
    </row>
    <row r="17" spans="1:27" s="16" customFormat="1" x14ac:dyDescent="0.2">
      <c r="A17" s="78">
        <v>4630</v>
      </c>
      <c r="B17" s="78" t="s">
        <v>81</v>
      </c>
      <c r="C17" s="78" t="s">
        <v>82</v>
      </c>
      <c r="D17" s="78" t="s">
        <v>42</v>
      </c>
      <c r="E17" s="78" t="s">
        <v>83</v>
      </c>
      <c r="F17" s="78" t="s">
        <v>83</v>
      </c>
      <c r="G17" s="118">
        <v>675541</v>
      </c>
      <c r="H17" s="78"/>
      <c r="I17" s="79" t="s">
        <v>44</v>
      </c>
      <c r="J17" s="78">
        <v>1026487</v>
      </c>
      <c r="K17" s="79">
        <v>44562</v>
      </c>
      <c r="L17" s="79">
        <v>44926</v>
      </c>
      <c r="M17" s="84">
        <v>24079</v>
      </c>
      <c r="N17" s="84">
        <v>31735</v>
      </c>
      <c r="O17" s="95">
        <f t="shared" si="0"/>
        <v>0.75875216637781628</v>
      </c>
      <c r="P17" s="84">
        <f t="shared" si="5"/>
        <v>24079</v>
      </c>
      <c r="Q17" s="85">
        <f t="shared" si="1"/>
        <v>1.753221824916613E-3</v>
      </c>
      <c r="R17" s="86">
        <f t="shared" si="6"/>
        <v>1.5158809589277762E-3</v>
      </c>
      <c r="S17" s="87">
        <f t="shared" si="7"/>
        <v>1301044</v>
      </c>
      <c r="T17" s="88">
        <f t="shared" si="8"/>
        <v>511325.6</v>
      </c>
      <c r="U17" s="88">
        <f t="shared" si="9"/>
        <v>511325.6</v>
      </c>
      <c r="V17" s="88">
        <f t="shared" si="10"/>
        <v>473106.91</v>
      </c>
      <c r="W17" s="89">
        <f t="shared" si="11"/>
        <v>2796802.1100000003</v>
      </c>
      <c r="X17" s="81"/>
      <c r="Y17" s="90">
        <f t="shared" si="2"/>
        <v>662552.17000000004</v>
      </c>
      <c r="Z17" s="90">
        <f t="shared" si="3"/>
        <v>662552.17000000004</v>
      </c>
      <c r="AA17" s="90">
        <f t="shared" si="4"/>
        <v>1325104.3400000001</v>
      </c>
    </row>
    <row r="18" spans="1:27" s="16" customFormat="1" x14ac:dyDescent="0.2">
      <c r="A18" s="78">
        <v>100950</v>
      </c>
      <c r="B18" s="78" t="s">
        <v>84</v>
      </c>
      <c r="C18" s="78" t="s">
        <v>85</v>
      </c>
      <c r="D18" s="78" t="s">
        <v>42</v>
      </c>
      <c r="E18" s="78" t="s">
        <v>86</v>
      </c>
      <c r="F18" s="78" t="s">
        <v>72</v>
      </c>
      <c r="G18" s="118">
        <v>675988</v>
      </c>
      <c r="H18" s="78"/>
      <c r="I18" s="79" t="s">
        <v>44</v>
      </c>
      <c r="J18" s="78">
        <v>1026627</v>
      </c>
      <c r="K18" s="79">
        <v>44562</v>
      </c>
      <c r="L18" s="79">
        <v>44926</v>
      </c>
      <c r="M18" s="84">
        <v>11988</v>
      </c>
      <c r="N18" s="84">
        <v>31791</v>
      </c>
      <c r="O18" s="95">
        <f t="shared" si="0"/>
        <v>0.37708785505331699</v>
      </c>
      <c r="P18" s="84">
        <f t="shared" si="5"/>
        <v>11988</v>
      </c>
      <c r="Q18" s="85">
        <f t="shared" si="1"/>
        <v>8.7286113364759153E-4</v>
      </c>
      <c r="R18" s="86">
        <f t="shared" si="6"/>
        <v>7.5469832366901362E-4</v>
      </c>
      <c r="S18" s="87">
        <f t="shared" si="7"/>
        <v>647739.34</v>
      </c>
      <c r="T18" s="88">
        <f t="shared" si="8"/>
        <v>254569.18</v>
      </c>
      <c r="U18" s="88">
        <f t="shared" si="9"/>
        <v>254569.18</v>
      </c>
      <c r="V18" s="88">
        <f t="shared" si="10"/>
        <v>235541.58</v>
      </c>
      <c r="W18" s="89">
        <f t="shared" si="11"/>
        <v>1392419.28</v>
      </c>
      <c r="X18" s="81"/>
      <c r="Y18" s="90">
        <f t="shared" si="2"/>
        <v>329859.02</v>
      </c>
      <c r="Z18" s="90">
        <f t="shared" si="3"/>
        <v>329859.02</v>
      </c>
      <c r="AA18" s="90">
        <f t="shared" si="4"/>
        <v>659718.04</v>
      </c>
    </row>
    <row r="19" spans="1:27" s="16" customFormat="1" x14ac:dyDescent="0.2">
      <c r="A19" s="78">
        <v>103035</v>
      </c>
      <c r="B19" s="78" t="s">
        <v>87</v>
      </c>
      <c r="C19" s="78" t="s">
        <v>85</v>
      </c>
      <c r="D19" s="78" t="s">
        <v>42</v>
      </c>
      <c r="E19" s="78" t="s">
        <v>72</v>
      </c>
      <c r="F19" s="78" t="s">
        <v>72</v>
      </c>
      <c r="G19" s="118">
        <v>676141</v>
      </c>
      <c r="H19" s="78"/>
      <c r="I19" s="79" t="s">
        <v>44</v>
      </c>
      <c r="J19" s="78">
        <v>1030373</v>
      </c>
      <c r="K19" s="79">
        <v>44562</v>
      </c>
      <c r="L19" s="79">
        <v>44926</v>
      </c>
      <c r="M19" s="84">
        <v>17071</v>
      </c>
      <c r="N19" s="84">
        <v>33419</v>
      </c>
      <c r="O19" s="95">
        <f t="shared" si="0"/>
        <v>0.51081719979652296</v>
      </c>
      <c r="P19" s="84">
        <f t="shared" si="5"/>
        <v>17071</v>
      </c>
      <c r="Q19" s="85">
        <f t="shared" si="1"/>
        <v>1.2429606617032061E-3</v>
      </c>
      <c r="R19" s="86">
        <f t="shared" si="6"/>
        <v>1.0746959528990434E-3</v>
      </c>
      <c r="S19" s="87">
        <f t="shared" si="7"/>
        <v>922385.57</v>
      </c>
      <c r="T19" s="88">
        <f t="shared" si="8"/>
        <v>362508.38</v>
      </c>
      <c r="U19" s="88">
        <f t="shared" si="9"/>
        <v>362508.38</v>
      </c>
      <c r="V19" s="88">
        <f t="shared" si="10"/>
        <v>335412.93</v>
      </c>
      <c r="W19" s="89">
        <f t="shared" si="11"/>
        <v>1982815.26</v>
      </c>
      <c r="X19" s="81"/>
      <c r="Y19" s="90">
        <f t="shared" si="2"/>
        <v>469721.67</v>
      </c>
      <c r="Z19" s="90">
        <f t="shared" si="3"/>
        <v>469721.67</v>
      </c>
      <c r="AA19" s="90">
        <f t="shared" si="4"/>
        <v>939443.34</v>
      </c>
    </row>
    <row r="20" spans="1:27" s="16" customFormat="1" x14ac:dyDescent="0.2">
      <c r="A20" s="78">
        <v>103103</v>
      </c>
      <c r="B20" s="78" t="s">
        <v>88</v>
      </c>
      <c r="C20" s="78" t="s">
        <v>65</v>
      </c>
      <c r="D20" s="78" t="s">
        <v>42</v>
      </c>
      <c r="E20" s="78" t="s">
        <v>74</v>
      </c>
      <c r="F20" s="78" t="s">
        <v>72</v>
      </c>
      <c r="G20" s="118">
        <v>676145</v>
      </c>
      <c r="H20" s="78"/>
      <c r="I20" s="79" t="s">
        <v>44</v>
      </c>
      <c r="J20" s="78">
        <v>1026699</v>
      </c>
      <c r="K20" s="79">
        <v>44562</v>
      </c>
      <c r="L20" s="79">
        <v>44926</v>
      </c>
      <c r="M20" s="84">
        <v>36502</v>
      </c>
      <c r="N20" s="84">
        <v>52255</v>
      </c>
      <c r="O20" s="95">
        <f t="shared" si="0"/>
        <v>0.69853602526074055</v>
      </c>
      <c r="P20" s="84">
        <f t="shared" si="5"/>
        <v>36502</v>
      </c>
      <c r="Q20" s="85">
        <f t="shared" si="1"/>
        <v>2.6577558475479133E-3</v>
      </c>
      <c r="R20" s="86">
        <f t="shared" si="6"/>
        <v>2.2979644820292238E-3</v>
      </c>
      <c r="S20" s="87">
        <f t="shared" si="7"/>
        <v>1972287.39</v>
      </c>
      <c r="T20" s="88">
        <f t="shared" si="8"/>
        <v>775132.14</v>
      </c>
      <c r="U20" s="88">
        <f t="shared" si="9"/>
        <v>775132.14</v>
      </c>
      <c r="V20" s="88">
        <f t="shared" si="10"/>
        <v>717195.42</v>
      </c>
      <c r="W20" s="89">
        <f t="shared" si="11"/>
        <v>4239747.09</v>
      </c>
      <c r="X20" s="81"/>
      <c r="Y20" s="90">
        <f t="shared" si="2"/>
        <v>1004380.55</v>
      </c>
      <c r="Z20" s="90">
        <f t="shared" si="3"/>
        <v>1004380.55</v>
      </c>
      <c r="AA20" s="90">
        <f t="shared" si="4"/>
        <v>2008761.1</v>
      </c>
    </row>
    <row r="21" spans="1:27" s="16" customFormat="1" x14ac:dyDescent="0.2">
      <c r="A21" s="78">
        <v>5155</v>
      </c>
      <c r="B21" s="78" t="s">
        <v>89</v>
      </c>
      <c r="C21" s="78" t="s">
        <v>90</v>
      </c>
      <c r="D21" s="78" t="s">
        <v>42</v>
      </c>
      <c r="E21" s="78" t="s">
        <v>91</v>
      </c>
      <c r="F21" s="78" t="s">
        <v>48</v>
      </c>
      <c r="G21" s="118">
        <v>675128</v>
      </c>
      <c r="H21" s="78"/>
      <c r="I21" s="79" t="s">
        <v>44</v>
      </c>
      <c r="J21" s="78">
        <v>1028712</v>
      </c>
      <c r="K21" s="79">
        <v>44562</v>
      </c>
      <c r="L21" s="79">
        <v>44926</v>
      </c>
      <c r="M21" s="84">
        <v>12651</v>
      </c>
      <c r="N21" s="84">
        <v>20003</v>
      </c>
      <c r="O21" s="95">
        <f t="shared" si="0"/>
        <v>0.63245513173024048</v>
      </c>
      <c r="P21" s="84">
        <f t="shared" si="5"/>
        <v>12651</v>
      </c>
      <c r="Q21" s="85">
        <f t="shared" si="1"/>
        <v>9.2113498513310649E-4</v>
      </c>
      <c r="R21" s="86">
        <f t="shared" si="6"/>
        <v>7.9643714487293059E-4</v>
      </c>
      <c r="S21" s="87">
        <f t="shared" si="7"/>
        <v>683562.76</v>
      </c>
      <c r="T21" s="88">
        <f t="shared" si="8"/>
        <v>268648.2</v>
      </c>
      <c r="U21" s="88">
        <f t="shared" si="9"/>
        <v>268648.2</v>
      </c>
      <c r="V21" s="88">
        <f t="shared" si="10"/>
        <v>248568.28</v>
      </c>
      <c r="W21" s="89">
        <f t="shared" si="11"/>
        <v>1469427.44</v>
      </c>
      <c r="X21" s="81"/>
      <c r="Y21" s="90">
        <f t="shared" si="2"/>
        <v>348101.98</v>
      </c>
      <c r="Z21" s="90">
        <f t="shared" si="3"/>
        <v>348101.98</v>
      </c>
      <c r="AA21" s="90">
        <f t="shared" si="4"/>
        <v>696203.96</v>
      </c>
    </row>
    <row r="22" spans="1:27" s="16" customFormat="1" x14ac:dyDescent="0.2">
      <c r="A22" s="78">
        <v>4335</v>
      </c>
      <c r="B22" s="78" t="s">
        <v>92</v>
      </c>
      <c r="C22" s="78" t="s">
        <v>65</v>
      </c>
      <c r="D22" s="78" t="s">
        <v>42</v>
      </c>
      <c r="E22" s="78" t="s">
        <v>93</v>
      </c>
      <c r="F22" s="78" t="s">
        <v>63</v>
      </c>
      <c r="G22" s="118">
        <v>675441</v>
      </c>
      <c r="H22" s="78"/>
      <c r="I22" s="79" t="s">
        <v>44</v>
      </c>
      <c r="J22" s="78">
        <v>1030676</v>
      </c>
      <c r="K22" s="79">
        <v>44562</v>
      </c>
      <c r="L22" s="79">
        <v>44926</v>
      </c>
      <c r="M22" s="84">
        <v>10255</v>
      </c>
      <c r="N22" s="84">
        <v>18384</v>
      </c>
      <c r="O22" s="95">
        <f t="shared" si="0"/>
        <v>0.5578220191470844</v>
      </c>
      <c r="P22" s="84">
        <f t="shared" si="5"/>
        <v>10255</v>
      </c>
      <c r="Q22" s="85">
        <f t="shared" si="1"/>
        <v>7.4667925638605701E-4</v>
      </c>
      <c r="R22" s="86">
        <f t="shared" si="6"/>
        <v>6.4559820730945405E-4</v>
      </c>
      <c r="S22" s="87">
        <f t="shared" si="7"/>
        <v>554101.34</v>
      </c>
      <c r="T22" s="88">
        <f t="shared" si="8"/>
        <v>217768.35</v>
      </c>
      <c r="U22" s="88">
        <f t="shared" si="9"/>
        <v>217768.35</v>
      </c>
      <c r="V22" s="88">
        <f t="shared" si="10"/>
        <v>201491.4</v>
      </c>
      <c r="W22" s="89">
        <f t="shared" si="11"/>
        <v>1191129.44</v>
      </c>
      <c r="X22" s="81"/>
      <c r="Y22" s="90">
        <f t="shared" si="2"/>
        <v>282174.2</v>
      </c>
      <c r="Z22" s="90">
        <f t="shared" si="3"/>
        <v>282174.2</v>
      </c>
      <c r="AA22" s="90">
        <f t="shared" si="4"/>
        <v>564348.4</v>
      </c>
    </row>
    <row r="23" spans="1:27" s="16" customFormat="1" x14ac:dyDescent="0.2">
      <c r="A23" s="78">
        <v>5214</v>
      </c>
      <c r="B23" s="78" t="s">
        <v>94</v>
      </c>
      <c r="C23" s="78" t="s">
        <v>95</v>
      </c>
      <c r="D23" s="78" t="s">
        <v>71</v>
      </c>
      <c r="E23" s="78" t="s">
        <v>59</v>
      </c>
      <c r="F23" s="78" t="s">
        <v>59</v>
      </c>
      <c r="G23" s="118">
        <v>455687</v>
      </c>
      <c r="H23" s="78"/>
      <c r="I23" s="79" t="s">
        <v>44</v>
      </c>
      <c r="J23" s="78">
        <v>1026800</v>
      </c>
      <c r="K23" s="79">
        <v>44562</v>
      </c>
      <c r="L23" s="79">
        <v>44926</v>
      </c>
      <c r="M23" s="84">
        <v>12444</v>
      </c>
      <c r="N23" s="84">
        <v>18215</v>
      </c>
      <c r="O23" s="95">
        <f t="shared" si="0"/>
        <v>0.68317320889376887</v>
      </c>
      <c r="P23" s="84">
        <f t="shared" si="5"/>
        <v>12444</v>
      </c>
      <c r="Q23" s="85">
        <f t="shared" si="1"/>
        <v>0</v>
      </c>
      <c r="R23" s="86">
        <f t="shared" si="6"/>
        <v>7.8340556721197914E-4</v>
      </c>
      <c r="S23" s="87">
        <f t="shared" si="7"/>
        <v>0</v>
      </c>
      <c r="T23" s="88">
        <f t="shared" si="8"/>
        <v>264252.49</v>
      </c>
      <c r="U23" s="88">
        <f t="shared" si="9"/>
        <v>264252.49</v>
      </c>
      <c r="V23" s="88">
        <f t="shared" si="10"/>
        <v>0</v>
      </c>
      <c r="W23" s="89">
        <f t="shared" si="11"/>
        <v>528504.98</v>
      </c>
      <c r="X23" s="81"/>
      <c r="Y23" s="90">
        <f t="shared" si="2"/>
        <v>0</v>
      </c>
      <c r="Z23" s="90">
        <f t="shared" si="3"/>
        <v>0</v>
      </c>
      <c r="AA23" s="90">
        <f t="shared" si="4"/>
        <v>0</v>
      </c>
    </row>
    <row r="24" spans="1:27" s="16" customFormat="1" x14ac:dyDescent="0.2">
      <c r="A24" s="78">
        <v>5007</v>
      </c>
      <c r="B24" s="78" t="s">
        <v>96</v>
      </c>
      <c r="C24" s="78" t="s">
        <v>57</v>
      </c>
      <c r="D24" s="78" t="s">
        <v>42</v>
      </c>
      <c r="E24" s="78" t="s">
        <v>97</v>
      </c>
      <c r="F24" s="78" t="s">
        <v>43</v>
      </c>
      <c r="G24" s="118">
        <v>675489</v>
      </c>
      <c r="H24" s="78"/>
      <c r="I24" s="79" t="s">
        <v>98</v>
      </c>
      <c r="J24" s="78">
        <v>1031747</v>
      </c>
      <c r="K24" s="79">
        <v>44470</v>
      </c>
      <c r="L24" s="79">
        <v>44804</v>
      </c>
      <c r="M24" s="84">
        <v>8862</v>
      </c>
      <c r="N24" s="84">
        <v>12784</v>
      </c>
      <c r="O24" s="95">
        <f t="shared" si="0"/>
        <v>0.69321026282853571</v>
      </c>
      <c r="P24" s="84">
        <f t="shared" si="5"/>
        <v>9655.6119402985078</v>
      </c>
      <c r="Q24" s="85">
        <f t="shared" si="1"/>
        <v>7.0303706909160635E-4</v>
      </c>
      <c r="R24" s="86">
        <f t="shared" si="6"/>
        <v>6.0786404282130429E-4</v>
      </c>
      <c r="S24" s="87">
        <f t="shared" si="7"/>
        <v>521715.02</v>
      </c>
      <c r="T24" s="88">
        <f t="shared" si="8"/>
        <v>205040.14</v>
      </c>
      <c r="U24" s="88">
        <f t="shared" si="9"/>
        <v>205040.14</v>
      </c>
      <c r="V24" s="88">
        <f t="shared" si="10"/>
        <v>189714.55</v>
      </c>
      <c r="W24" s="89">
        <f t="shared" si="11"/>
        <v>1121509.8500000001</v>
      </c>
      <c r="X24" s="81"/>
      <c r="Y24" s="90">
        <f t="shared" si="2"/>
        <v>265681.58</v>
      </c>
      <c r="Z24" s="90">
        <f t="shared" si="3"/>
        <v>265681.58</v>
      </c>
      <c r="AA24" s="90">
        <f t="shared" si="4"/>
        <v>531363.16</v>
      </c>
    </row>
    <row r="25" spans="1:27" s="16" customFormat="1" x14ac:dyDescent="0.2">
      <c r="A25" s="78">
        <v>110105</v>
      </c>
      <c r="B25" s="78" t="s">
        <v>99</v>
      </c>
      <c r="C25" s="78" t="s">
        <v>100</v>
      </c>
      <c r="D25" s="78" t="s">
        <v>42</v>
      </c>
      <c r="E25" s="78" t="s">
        <v>101</v>
      </c>
      <c r="F25" s="78" t="s">
        <v>48</v>
      </c>
      <c r="G25" s="118">
        <v>676461</v>
      </c>
      <c r="H25" s="78"/>
      <c r="I25" s="79" t="s">
        <v>44</v>
      </c>
      <c r="J25" s="78">
        <v>1030579</v>
      </c>
      <c r="K25" s="79">
        <v>44562</v>
      </c>
      <c r="L25" s="79">
        <v>44926</v>
      </c>
      <c r="M25" s="84">
        <v>6949</v>
      </c>
      <c r="N25" s="84">
        <v>18133</v>
      </c>
      <c r="O25" s="95">
        <f t="shared" si="0"/>
        <v>0.38322395632272654</v>
      </c>
      <c r="P25" s="84">
        <f t="shared" si="5"/>
        <v>6949</v>
      </c>
      <c r="Q25" s="85">
        <f t="shared" si="1"/>
        <v>5.0596530010986929E-4</v>
      </c>
      <c r="R25" s="86">
        <f t="shared" si="6"/>
        <v>4.374706916229543E-4</v>
      </c>
      <c r="S25" s="87">
        <f t="shared" si="7"/>
        <v>375470.52</v>
      </c>
      <c r="T25" s="88">
        <f t="shared" si="8"/>
        <v>147564.32999999999</v>
      </c>
      <c r="U25" s="88">
        <f t="shared" si="9"/>
        <v>147564.32999999999</v>
      </c>
      <c r="V25" s="88">
        <f t="shared" si="10"/>
        <v>136534.74</v>
      </c>
      <c r="W25" s="89">
        <f t="shared" si="11"/>
        <v>807133.91999999993</v>
      </c>
      <c r="X25" s="81"/>
      <c r="Y25" s="90">
        <f t="shared" si="2"/>
        <v>191207.07</v>
      </c>
      <c r="Z25" s="90">
        <f t="shared" si="3"/>
        <v>191207.07</v>
      </c>
      <c r="AA25" s="90">
        <f t="shared" si="4"/>
        <v>382414.14</v>
      </c>
    </row>
    <row r="26" spans="1:27" s="16" customFormat="1" x14ac:dyDescent="0.2">
      <c r="A26" s="78">
        <v>100624</v>
      </c>
      <c r="B26" s="78" t="s">
        <v>102</v>
      </c>
      <c r="C26" s="78" t="s">
        <v>103</v>
      </c>
      <c r="D26" s="78" t="s">
        <v>71</v>
      </c>
      <c r="E26" s="78" t="s">
        <v>66</v>
      </c>
      <c r="F26" s="78" t="s">
        <v>67</v>
      </c>
      <c r="G26" s="118">
        <v>675882</v>
      </c>
      <c r="H26" s="78"/>
      <c r="I26" s="79" t="s">
        <v>44</v>
      </c>
      <c r="J26" s="78">
        <v>1018127</v>
      </c>
      <c r="K26" s="79">
        <v>44562</v>
      </c>
      <c r="L26" s="79">
        <v>44926</v>
      </c>
      <c r="M26" s="84">
        <v>24013</v>
      </c>
      <c r="N26" s="84">
        <v>35075</v>
      </c>
      <c r="O26" s="95">
        <f t="shared" si="0"/>
        <v>0.68461867426942269</v>
      </c>
      <c r="P26" s="84">
        <f t="shared" si="5"/>
        <v>24013</v>
      </c>
      <c r="Q26" s="85">
        <f t="shared" si="1"/>
        <v>0</v>
      </c>
      <c r="R26" s="86">
        <f t="shared" si="6"/>
        <v>1.5117259631518207E-3</v>
      </c>
      <c r="S26" s="87">
        <f t="shared" si="7"/>
        <v>0</v>
      </c>
      <c r="T26" s="88">
        <f t="shared" si="8"/>
        <v>509924.06</v>
      </c>
      <c r="U26" s="88">
        <f t="shared" si="9"/>
        <v>509924.06</v>
      </c>
      <c r="V26" s="88">
        <f t="shared" si="10"/>
        <v>0</v>
      </c>
      <c r="W26" s="89">
        <f t="shared" si="11"/>
        <v>1019848.12</v>
      </c>
      <c r="X26" s="81"/>
      <c r="Y26" s="90">
        <f t="shared" si="2"/>
        <v>0</v>
      </c>
      <c r="Z26" s="90">
        <f t="shared" si="3"/>
        <v>0</v>
      </c>
      <c r="AA26" s="90">
        <f t="shared" si="4"/>
        <v>0</v>
      </c>
    </row>
    <row r="27" spans="1:27" s="16" customFormat="1" x14ac:dyDescent="0.2">
      <c r="A27" s="78">
        <v>103551</v>
      </c>
      <c r="B27" s="78" t="s">
        <v>104</v>
      </c>
      <c r="C27" s="78" t="s">
        <v>57</v>
      </c>
      <c r="D27" s="78" t="s">
        <v>42</v>
      </c>
      <c r="E27" s="78" t="s">
        <v>105</v>
      </c>
      <c r="F27" s="78" t="s">
        <v>106</v>
      </c>
      <c r="G27" s="118">
        <v>676226</v>
      </c>
      <c r="H27" s="78"/>
      <c r="I27" s="79" t="s">
        <v>44</v>
      </c>
      <c r="J27" s="78">
        <v>1030318</v>
      </c>
      <c r="K27" s="79">
        <v>44562</v>
      </c>
      <c r="L27" s="79">
        <v>44926</v>
      </c>
      <c r="M27" s="84">
        <v>24551</v>
      </c>
      <c r="N27" s="84">
        <v>37104</v>
      </c>
      <c r="O27" s="95">
        <f t="shared" si="0"/>
        <v>0.66168068132815872</v>
      </c>
      <c r="P27" s="84">
        <f t="shared" si="5"/>
        <v>24551</v>
      </c>
      <c r="Q27" s="85">
        <f t="shared" si="1"/>
        <v>1.7875887297449133E-3</v>
      </c>
      <c r="R27" s="86">
        <f t="shared" si="6"/>
        <v>1.5455954741740035E-3</v>
      </c>
      <c r="S27" s="87">
        <f t="shared" si="7"/>
        <v>1326547.25</v>
      </c>
      <c r="T27" s="88">
        <f t="shared" si="8"/>
        <v>521348.67</v>
      </c>
      <c r="U27" s="88">
        <f t="shared" si="9"/>
        <v>521348.67</v>
      </c>
      <c r="V27" s="88">
        <f t="shared" si="10"/>
        <v>482380.82</v>
      </c>
      <c r="W27" s="89">
        <f t="shared" si="11"/>
        <v>2851625.4099999997</v>
      </c>
      <c r="X27" s="81"/>
      <c r="Y27" s="90">
        <f t="shared" si="2"/>
        <v>675539.61</v>
      </c>
      <c r="Z27" s="90">
        <f t="shared" si="3"/>
        <v>675539.61</v>
      </c>
      <c r="AA27" s="90">
        <f t="shared" si="4"/>
        <v>1351079.22</v>
      </c>
    </row>
    <row r="28" spans="1:27" s="16" customFormat="1" x14ac:dyDescent="0.2">
      <c r="A28" s="78">
        <v>5304</v>
      </c>
      <c r="B28" s="78" t="s">
        <v>107</v>
      </c>
      <c r="C28" s="78" t="s">
        <v>108</v>
      </c>
      <c r="D28" s="78" t="s">
        <v>71</v>
      </c>
      <c r="E28" s="78" t="s">
        <v>43</v>
      </c>
      <c r="F28" s="78" t="s">
        <v>43</v>
      </c>
      <c r="G28" s="118">
        <v>675171</v>
      </c>
      <c r="H28" s="78"/>
      <c r="I28" s="79" t="s">
        <v>44</v>
      </c>
      <c r="J28" s="78">
        <v>1013262</v>
      </c>
      <c r="K28" s="79">
        <v>44562</v>
      </c>
      <c r="L28" s="79">
        <v>44926</v>
      </c>
      <c r="M28" s="84">
        <v>22000</v>
      </c>
      <c r="N28" s="84">
        <v>26826</v>
      </c>
      <c r="O28" s="95">
        <f t="shared" si="0"/>
        <v>0.82009990307910241</v>
      </c>
      <c r="P28" s="84">
        <f t="shared" si="5"/>
        <v>22000</v>
      </c>
      <c r="Q28" s="85">
        <f t="shared" si="1"/>
        <v>0</v>
      </c>
      <c r="R28" s="86">
        <f t="shared" si="6"/>
        <v>1.3849985919851769E-3</v>
      </c>
      <c r="S28" s="87">
        <f t="shared" si="7"/>
        <v>0</v>
      </c>
      <c r="T28" s="88">
        <f t="shared" si="8"/>
        <v>467177.34</v>
      </c>
      <c r="U28" s="88">
        <f t="shared" si="9"/>
        <v>467177.34</v>
      </c>
      <c r="V28" s="88">
        <f t="shared" si="10"/>
        <v>0</v>
      </c>
      <c r="W28" s="89">
        <f t="shared" si="11"/>
        <v>934354.68</v>
      </c>
      <c r="X28" s="81"/>
      <c r="Y28" s="90">
        <f t="shared" si="2"/>
        <v>0</v>
      </c>
      <c r="Z28" s="90">
        <f t="shared" si="3"/>
        <v>0</v>
      </c>
      <c r="AA28" s="90">
        <f t="shared" si="4"/>
        <v>0</v>
      </c>
    </row>
    <row r="29" spans="1:27" s="16" customFormat="1" x14ac:dyDescent="0.2">
      <c r="A29" s="78">
        <v>5389</v>
      </c>
      <c r="B29" s="78" t="s">
        <v>109</v>
      </c>
      <c r="C29" s="78" t="s">
        <v>110</v>
      </c>
      <c r="D29" s="78" t="s">
        <v>71</v>
      </c>
      <c r="E29" s="78" t="s">
        <v>111</v>
      </c>
      <c r="F29" s="78" t="s">
        <v>112</v>
      </c>
      <c r="G29" s="118">
        <v>675796</v>
      </c>
      <c r="H29" s="78"/>
      <c r="I29" s="79" t="s">
        <v>44</v>
      </c>
      <c r="J29" s="78">
        <v>1016157</v>
      </c>
      <c r="K29" s="79">
        <v>44562</v>
      </c>
      <c r="L29" s="79">
        <v>44926</v>
      </c>
      <c r="M29" s="84">
        <v>10640</v>
      </c>
      <c r="N29" s="84">
        <v>13852</v>
      </c>
      <c r="O29" s="95">
        <f t="shared" si="0"/>
        <v>0.76812012705746457</v>
      </c>
      <c r="P29" s="84">
        <f t="shared" si="5"/>
        <v>10640</v>
      </c>
      <c r="Q29" s="85">
        <f t="shared" si="1"/>
        <v>0</v>
      </c>
      <c r="R29" s="86">
        <f t="shared" si="6"/>
        <v>6.6983568266919464E-4</v>
      </c>
      <c r="S29" s="87">
        <f t="shared" si="7"/>
        <v>0</v>
      </c>
      <c r="T29" s="88">
        <f t="shared" si="8"/>
        <v>225943.95</v>
      </c>
      <c r="U29" s="88">
        <f t="shared" si="9"/>
        <v>225943.95</v>
      </c>
      <c r="V29" s="88">
        <f t="shared" si="10"/>
        <v>0</v>
      </c>
      <c r="W29" s="89">
        <f t="shared" si="11"/>
        <v>451887.9</v>
      </c>
      <c r="X29" s="81"/>
      <c r="Y29" s="90">
        <f t="shared" si="2"/>
        <v>0</v>
      </c>
      <c r="Z29" s="90">
        <f t="shared" si="3"/>
        <v>0</v>
      </c>
      <c r="AA29" s="90">
        <f t="shared" si="4"/>
        <v>0</v>
      </c>
    </row>
    <row r="30" spans="1:27" s="16" customFormat="1" x14ac:dyDescent="0.2">
      <c r="A30" s="78">
        <v>4020</v>
      </c>
      <c r="B30" s="78" t="s">
        <v>113</v>
      </c>
      <c r="C30" s="78" t="s">
        <v>114</v>
      </c>
      <c r="D30" s="78" t="s">
        <v>71</v>
      </c>
      <c r="E30" s="78" t="s">
        <v>115</v>
      </c>
      <c r="F30" s="78" t="s">
        <v>59</v>
      </c>
      <c r="G30" s="118">
        <v>455455</v>
      </c>
      <c r="H30" s="78"/>
      <c r="I30" s="79" t="s">
        <v>44</v>
      </c>
      <c r="J30" s="78">
        <v>1016477</v>
      </c>
      <c r="K30" s="79">
        <v>44562</v>
      </c>
      <c r="L30" s="79">
        <v>44926</v>
      </c>
      <c r="M30" s="84">
        <v>28800</v>
      </c>
      <c r="N30" s="84">
        <v>42770</v>
      </c>
      <c r="O30" s="95">
        <f t="shared" si="0"/>
        <v>0.67336918400748191</v>
      </c>
      <c r="P30" s="84">
        <f t="shared" si="5"/>
        <v>28800</v>
      </c>
      <c r="Q30" s="85">
        <f t="shared" si="1"/>
        <v>0</v>
      </c>
      <c r="R30" s="86">
        <f t="shared" si="6"/>
        <v>1.8130890658715044E-3</v>
      </c>
      <c r="S30" s="87">
        <f t="shared" si="7"/>
        <v>0</v>
      </c>
      <c r="T30" s="88">
        <f t="shared" si="8"/>
        <v>611577.61</v>
      </c>
      <c r="U30" s="88">
        <f t="shared" si="9"/>
        <v>611577.61</v>
      </c>
      <c r="V30" s="88">
        <f t="shared" si="10"/>
        <v>0</v>
      </c>
      <c r="W30" s="89">
        <f t="shared" si="11"/>
        <v>1223155.22</v>
      </c>
      <c r="X30" s="81"/>
      <c r="Y30" s="90">
        <f t="shared" si="2"/>
        <v>0</v>
      </c>
      <c r="Z30" s="90">
        <f t="shared" si="3"/>
        <v>0</v>
      </c>
      <c r="AA30" s="90">
        <f t="shared" si="4"/>
        <v>0</v>
      </c>
    </row>
    <row r="31" spans="1:27" s="16" customFormat="1" x14ac:dyDescent="0.2">
      <c r="A31" s="78">
        <v>4473</v>
      </c>
      <c r="B31" s="78" t="s">
        <v>116</v>
      </c>
      <c r="C31" s="78" t="s">
        <v>117</v>
      </c>
      <c r="D31" s="78" t="s">
        <v>71</v>
      </c>
      <c r="E31" s="78" t="s">
        <v>43</v>
      </c>
      <c r="F31" s="78" t="s">
        <v>43</v>
      </c>
      <c r="G31" s="118">
        <v>455450</v>
      </c>
      <c r="H31" s="78"/>
      <c r="I31" s="79" t="s">
        <v>44</v>
      </c>
      <c r="J31" s="78">
        <v>1017994</v>
      </c>
      <c r="K31" s="79">
        <v>44562</v>
      </c>
      <c r="L31" s="79">
        <v>44926</v>
      </c>
      <c r="M31" s="84">
        <v>11629</v>
      </c>
      <c r="N31" s="84">
        <v>16003</v>
      </c>
      <c r="O31" s="95">
        <f t="shared" si="0"/>
        <v>0.72667624820346188</v>
      </c>
      <c r="P31" s="84">
        <f t="shared" si="5"/>
        <v>11629</v>
      </c>
      <c r="Q31" s="85">
        <f t="shared" si="1"/>
        <v>0</v>
      </c>
      <c r="R31" s="86">
        <f t="shared" si="6"/>
        <v>7.3209766482707373E-4</v>
      </c>
      <c r="S31" s="87">
        <f t="shared" si="7"/>
        <v>0</v>
      </c>
      <c r="T31" s="88">
        <f t="shared" si="8"/>
        <v>246945.69</v>
      </c>
      <c r="U31" s="88">
        <f t="shared" si="9"/>
        <v>246945.69</v>
      </c>
      <c r="V31" s="88">
        <f t="shared" si="10"/>
        <v>0</v>
      </c>
      <c r="W31" s="89">
        <f t="shared" si="11"/>
        <v>493891.38</v>
      </c>
      <c r="X31" s="81"/>
      <c r="Y31" s="90">
        <f t="shared" si="2"/>
        <v>0</v>
      </c>
      <c r="Z31" s="90">
        <f t="shared" si="3"/>
        <v>0</v>
      </c>
      <c r="AA31" s="90">
        <f t="shared" si="4"/>
        <v>0</v>
      </c>
    </row>
    <row r="32" spans="1:27" s="16" customFormat="1" x14ac:dyDescent="0.2">
      <c r="A32" s="78">
        <v>4808</v>
      </c>
      <c r="B32" s="78" t="s">
        <v>118</v>
      </c>
      <c r="C32" s="78" t="s">
        <v>119</v>
      </c>
      <c r="D32" s="78" t="s">
        <v>71</v>
      </c>
      <c r="E32" s="78" t="s">
        <v>120</v>
      </c>
      <c r="F32" s="78" t="s">
        <v>48</v>
      </c>
      <c r="G32" s="118">
        <v>745007</v>
      </c>
      <c r="H32" s="78"/>
      <c r="I32" s="79" t="s">
        <v>44</v>
      </c>
      <c r="J32" s="78">
        <v>1032332</v>
      </c>
      <c r="K32" s="79">
        <v>44652</v>
      </c>
      <c r="L32" s="79">
        <v>44926</v>
      </c>
      <c r="M32" s="84">
        <v>4401</v>
      </c>
      <c r="N32" s="84">
        <v>6089</v>
      </c>
      <c r="O32" s="95">
        <f t="shared" si="0"/>
        <v>0.72277878140909835</v>
      </c>
      <c r="P32" s="84">
        <f t="shared" si="5"/>
        <v>5841.3272727272724</v>
      </c>
      <c r="Q32" s="85">
        <f t="shared" si="1"/>
        <v>0</v>
      </c>
      <c r="R32" s="86">
        <f t="shared" si="6"/>
        <v>3.6773772945690388E-4</v>
      </c>
      <c r="S32" s="87">
        <f t="shared" si="7"/>
        <v>0</v>
      </c>
      <c r="T32" s="88">
        <f t="shared" si="8"/>
        <v>124042.53</v>
      </c>
      <c r="U32" s="88">
        <f t="shared" si="9"/>
        <v>124042.53</v>
      </c>
      <c r="V32" s="88">
        <f t="shared" si="10"/>
        <v>0</v>
      </c>
      <c r="W32" s="89">
        <f t="shared" si="11"/>
        <v>248085.06</v>
      </c>
      <c r="X32" s="81"/>
      <c r="Y32" s="90">
        <f t="shared" si="2"/>
        <v>0</v>
      </c>
      <c r="Z32" s="90">
        <f t="shared" si="3"/>
        <v>0</v>
      </c>
      <c r="AA32" s="90">
        <f t="shared" si="4"/>
        <v>0</v>
      </c>
    </row>
    <row r="33" spans="1:27" s="16" customFormat="1" x14ac:dyDescent="0.2">
      <c r="A33" s="78">
        <v>5320</v>
      </c>
      <c r="B33" s="78" t="s">
        <v>121</v>
      </c>
      <c r="C33" s="78" t="s">
        <v>122</v>
      </c>
      <c r="D33" s="78" t="s">
        <v>71</v>
      </c>
      <c r="E33" s="78" t="s">
        <v>123</v>
      </c>
      <c r="F33" s="78" t="s">
        <v>124</v>
      </c>
      <c r="G33" s="118">
        <v>675868</v>
      </c>
      <c r="H33" s="78"/>
      <c r="I33" s="79" t="s">
        <v>44</v>
      </c>
      <c r="J33" s="78">
        <v>1025824</v>
      </c>
      <c r="K33" s="79">
        <v>44562</v>
      </c>
      <c r="L33" s="79">
        <v>44926</v>
      </c>
      <c r="M33" s="84">
        <v>12859</v>
      </c>
      <c r="N33" s="84">
        <v>18045</v>
      </c>
      <c r="O33" s="95">
        <f t="shared" si="0"/>
        <v>0.71260737046273204</v>
      </c>
      <c r="P33" s="84">
        <f t="shared" si="5"/>
        <v>12859</v>
      </c>
      <c r="Q33" s="85">
        <f t="shared" si="1"/>
        <v>0</v>
      </c>
      <c r="R33" s="86">
        <f t="shared" si="6"/>
        <v>8.0953167701533588E-4</v>
      </c>
      <c r="S33" s="87">
        <f t="shared" si="7"/>
        <v>0</v>
      </c>
      <c r="T33" s="88">
        <f t="shared" si="8"/>
        <v>273065.15000000002</v>
      </c>
      <c r="U33" s="88">
        <f t="shared" si="9"/>
        <v>273065.15000000002</v>
      </c>
      <c r="V33" s="88">
        <f t="shared" si="10"/>
        <v>0</v>
      </c>
      <c r="W33" s="89">
        <f t="shared" si="11"/>
        <v>546130.30000000005</v>
      </c>
      <c r="X33" s="81"/>
      <c r="Y33" s="90">
        <f t="shared" si="2"/>
        <v>0</v>
      </c>
      <c r="Z33" s="90">
        <f t="shared" si="3"/>
        <v>0</v>
      </c>
      <c r="AA33" s="90">
        <f t="shared" si="4"/>
        <v>0</v>
      </c>
    </row>
    <row r="34" spans="1:27" s="16" customFormat="1" x14ac:dyDescent="0.2">
      <c r="A34" s="78">
        <v>4420</v>
      </c>
      <c r="B34" s="78" t="s">
        <v>125</v>
      </c>
      <c r="C34" s="78" t="s">
        <v>126</v>
      </c>
      <c r="D34" s="78" t="s">
        <v>42</v>
      </c>
      <c r="E34" s="78" t="s">
        <v>127</v>
      </c>
      <c r="F34" s="78" t="s">
        <v>67</v>
      </c>
      <c r="G34" s="118">
        <v>455486</v>
      </c>
      <c r="H34" s="78"/>
      <c r="I34" s="79" t="s">
        <v>44</v>
      </c>
      <c r="J34" s="78">
        <v>1029295</v>
      </c>
      <c r="K34" s="79">
        <v>44562</v>
      </c>
      <c r="L34" s="79">
        <v>44926</v>
      </c>
      <c r="M34" s="84">
        <v>15071</v>
      </c>
      <c r="N34" s="84">
        <v>29246</v>
      </c>
      <c r="O34" s="95">
        <f t="shared" si="0"/>
        <v>0.51531833413116324</v>
      </c>
      <c r="P34" s="84">
        <f t="shared" si="5"/>
        <v>15071</v>
      </c>
      <c r="Q34" s="85">
        <f t="shared" si="1"/>
        <v>1.0973381836171881E-3</v>
      </c>
      <c r="R34" s="86">
        <f t="shared" si="6"/>
        <v>9.4878698999130006E-4</v>
      </c>
      <c r="S34" s="87">
        <f t="shared" si="7"/>
        <v>814320.95</v>
      </c>
      <c r="T34" s="88">
        <f t="shared" si="8"/>
        <v>320037.71000000002</v>
      </c>
      <c r="U34" s="88">
        <f t="shared" si="9"/>
        <v>320037.71000000002</v>
      </c>
      <c r="V34" s="88">
        <f t="shared" si="10"/>
        <v>296116.71000000002</v>
      </c>
      <c r="W34" s="89">
        <f t="shared" si="11"/>
        <v>1750513.0799999998</v>
      </c>
      <c r="X34" s="81"/>
      <c r="Y34" s="90">
        <f t="shared" si="2"/>
        <v>414690.13</v>
      </c>
      <c r="Z34" s="90">
        <f t="shared" si="3"/>
        <v>414690.13</v>
      </c>
      <c r="AA34" s="90">
        <f t="shared" si="4"/>
        <v>829380.26</v>
      </c>
    </row>
    <row r="35" spans="1:27" s="16" customFormat="1" x14ac:dyDescent="0.2">
      <c r="A35" s="78">
        <v>5031</v>
      </c>
      <c r="B35" s="78" t="s">
        <v>128</v>
      </c>
      <c r="C35" s="78" t="s">
        <v>126</v>
      </c>
      <c r="D35" s="78" t="s">
        <v>42</v>
      </c>
      <c r="E35" s="78" t="s">
        <v>72</v>
      </c>
      <c r="F35" s="78" t="s">
        <v>72</v>
      </c>
      <c r="G35" s="118">
        <v>455835</v>
      </c>
      <c r="H35" s="78"/>
      <c r="I35" s="79" t="s">
        <v>44</v>
      </c>
      <c r="J35" s="78">
        <v>1028814</v>
      </c>
      <c r="K35" s="79">
        <v>44562</v>
      </c>
      <c r="L35" s="79">
        <v>44926</v>
      </c>
      <c r="M35" s="84">
        <v>20780</v>
      </c>
      <c r="N35" s="84">
        <v>29158</v>
      </c>
      <c r="O35" s="95">
        <f t="shared" si="0"/>
        <v>0.71266890733246446</v>
      </c>
      <c r="P35" s="84">
        <f t="shared" si="5"/>
        <v>20780</v>
      </c>
      <c r="Q35" s="85">
        <f t="shared" si="1"/>
        <v>1.5130175473137264E-3</v>
      </c>
      <c r="R35" s="86">
        <f t="shared" si="6"/>
        <v>1.3081941246114535E-3</v>
      </c>
      <c r="S35" s="87">
        <f t="shared" si="7"/>
        <v>1122791.4099999999</v>
      </c>
      <c r="T35" s="88">
        <f t="shared" si="8"/>
        <v>441270.23</v>
      </c>
      <c r="U35" s="88">
        <f t="shared" si="9"/>
        <v>441270.23</v>
      </c>
      <c r="V35" s="88">
        <f t="shared" si="10"/>
        <v>408287.79</v>
      </c>
      <c r="W35" s="89">
        <f t="shared" si="11"/>
        <v>2413619.6599999997</v>
      </c>
      <c r="X35" s="81"/>
      <c r="Y35" s="90">
        <f t="shared" si="2"/>
        <v>571777.65</v>
      </c>
      <c r="Z35" s="90">
        <f t="shared" si="3"/>
        <v>571777.65</v>
      </c>
      <c r="AA35" s="90">
        <f t="shared" si="4"/>
        <v>1143555.3</v>
      </c>
    </row>
    <row r="36" spans="1:27" s="16" customFormat="1" x14ac:dyDescent="0.2">
      <c r="A36" s="78">
        <v>4426</v>
      </c>
      <c r="B36" s="78" t="s">
        <v>129</v>
      </c>
      <c r="C36" s="78" t="s">
        <v>130</v>
      </c>
      <c r="D36" s="78" t="s">
        <v>71</v>
      </c>
      <c r="E36" s="78" t="s">
        <v>67</v>
      </c>
      <c r="F36" s="78" t="s">
        <v>67</v>
      </c>
      <c r="G36" s="118">
        <v>455748</v>
      </c>
      <c r="H36" s="78"/>
      <c r="I36" s="79" t="s">
        <v>44</v>
      </c>
      <c r="J36" s="78">
        <v>1030489</v>
      </c>
      <c r="K36" s="79">
        <v>44562</v>
      </c>
      <c r="L36" s="79">
        <v>44926</v>
      </c>
      <c r="M36" s="84">
        <v>15716</v>
      </c>
      <c r="N36" s="84">
        <v>23993</v>
      </c>
      <c r="O36" s="95">
        <f t="shared" si="0"/>
        <v>0.6550243821114492</v>
      </c>
      <c r="P36" s="84">
        <f t="shared" si="5"/>
        <v>15716</v>
      </c>
      <c r="Q36" s="85">
        <f t="shared" si="1"/>
        <v>0</v>
      </c>
      <c r="R36" s="86">
        <f t="shared" si="6"/>
        <v>9.8939263052904734E-4</v>
      </c>
      <c r="S36" s="87">
        <f t="shared" si="7"/>
        <v>0</v>
      </c>
      <c r="T36" s="88">
        <f t="shared" si="8"/>
        <v>333734.5</v>
      </c>
      <c r="U36" s="88">
        <f t="shared" si="9"/>
        <v>333734.5</v>
      </c>
      <c r="V36" s="88">
        <f t="shared" si="10"/>
        <v>0</v>
      </c>
      <c r="W36" s="89">
        <f t="shared" si="11"/>
        <v>667469</v>
      </c>
      <c r="X36" s="81"/>
      <c r="Y36" s="90">
        <f t="shared" si="2"/>
        <v>0</v>
      </c>
      <c r="Z36" s="90">
        <f t="shared" si="3"/>
        <v>0</v>
      </c>
      <c r="AA36" s="90">
        <f t="shared" si="4"/>
        <v>0</v>
      </c>
    </row>
    <row r="37" spans="1:27" s="16" customFormat="1" x14ac:dyDescent="0.2">
      <c r="A37" s="78">
        <v>4977</v>
      </c>
      <c r="B37" s="78" t="s">
        <v>131</v>
      </c>
      <c r="C37" s="78" t="s">
        <v>132</v>
      </c>
      <c r="D37" s="78" t="s">
        <v>71</v>
      </c>
      <c r="E37" s="78" t="s">
        <v>133</v>
      </c>
      <c r="F37" s="78" t="s">
        <v>67</v>
      </c>
      <c r="G37" s="118">
        <v>675251</v>
      </c>
      <c r="H37" s="78"/>
      <c r="I37" s="79" t="s">
        <v>44</v>
      </c>
      <c r="J37" s="78">
        <v>1030458</v>
      </c>
      <c r="K37" s="79">
        <v>44562</v>
      </c>
      <c r="L37" s="79">
        <v>44926</v>
      </c>
      <c r="M37" s="84">
        <v>11282</v>
      </c>
      <c r="N37" s="84">
        <v>15646</v>
      </c>
      <c r="O37" s="95">
        <f t="shared" si="0"/>
        <v>0.72107886999872173</v>
      </c>
      <c r="P37" s="84">
        <f t="shared" si="5"/>
        <v>11282</v>
      </c>
      <c r="Q37" s="85">
        <f t="shared" si="1"/>
        <v>0</v>
      </c>
      <c r="R37" s="86">
        <f t="shared" si="6"/>
        <v>7.102524597625803E-4</v>
      </c>
      <c r="S37" s="87">
        <f t="shared" si="7"/>
        <v>0</v>
      </c>
      <c r="T37" s="88">
        <f t="shared" si="8"/>
        <v>239577.03</v>
      </c>
      <c r="U37" s="88">
        <f t="shared" si="9"/>
        <v>239577.03</v>
      </c>
      <c r="V37" s="88">
        <f t="shared" si="10"/>
        <v>0</v>
      </c>
      <c r="W37" s="89">
        <f t="shared" si="11"/>
        <v>479154.06</v>
      </c>
      <c r="X37" s="81"/>
      <c r="Y37" s="90">
        <f t="shared" si="2"/>
        <v>0</v>
      </c>
      <c r="Z37" s="90">
        <f t="shared" si="3"/>
        <v>0</v>
      </c>
      <c r="AA37" s="90">
        <f t="shared" si="4"/>
        <v>0</v>
      </c>
    </row>
    <row r="38" spans="1:27" s="16" customFormat="1" x14ac:dyDescent="0.2">
      <c r="A38" s="78">
        <v>170</v>
      </c>
      <c r="B38" s="78" t="s">
        <v>134</v>
      </c>
      <c r="C38" s="78" t="s">
        <v>135</v>
      </c>
      <c r="D38" s="78" t="s">
        <v>42</v>
      </c>
      <c r="E38" s="78" t="s">
        <v>136</v>
      </c>
      <c r="F38" s="78" t="s">
        <v>48</v>
      </c>
      <c r="G38" s="118">
        <v>676031</v>
      </c>
      <c r="H38" s="78"/>
      <c r="I38" s="79" t="s">
        <v>68</v>
      </c>
      <c r="J38" s="78">
        <v>1030834</v>
      </c>
      <c r="K38" s="79">
        <v>43831</v>
      </c>
      <c r="L38" s="79">
        <v>43982</v>
      </c>
      <c r="M38" s="84">
        <v>2956</v>
      </c>
      <c r="N38" s="84">
        <v>7920</v>
      </c>
      <c r="O38" s="95">
        <f t="shared" si="0"/>
        <v>0.37323232323232325</v>
      </c>
      <c r="P38" s="84">
        <f t="shared" si="5"/>
        <v>7098.28947368421</v>
      </c>
      <c r="Q38" s="85">
        <f t="shared" si="1"/>
        <v>5.168352516648953E-4</v>
      </c>
      <c r="R38" s="86">
        <f t="shared" si="6"/>
        <v>4.4686913302526514E-4</v>
      </c>
      <c r="S38" s="87">
        <f t="shared" si="7"/>
        <v>383536.98</v>
      </c>
      <c r="T38" s="88">
        <f t="shared" si="8"/>
        <v>150734.54</v>
      </c>
      <c r="U38" s="88">
        <f t="shared" si="9"/>
        <v>150734.54</v>
      </c>
      <c r="V38" s="88">
        <f t="shared" si="10"/>
        <v>139467.99</v>
      </c>
      <c r="W38" s="89">
        <f t="shared" si="11"/>
        <v>824474.05</v>
      </c>
      <c r="X38" s="81"/>
      <c r="Y38" s="90">
        <f t="shared" si="2"/>
        <v>195314.88</v>
      </c>
      <c r="Z38" s="90">
        <f t="shared" si="3"/>
        <v>195314.88</v>
      </c>
      <c r="AA38" s="90">
        <f t="shared" si="4"/>
        <v>390629.76</v>
      </c>
    </row>
    <row r="39" spans="1:27" s="16" customFormat="1" x14ac:dyDescent="0.2">
      <c r="A39" s="78">
        <v>5269</v>
      </c>
      <c r="B39" s="78" t="s">
        <v>137</v>
      </c>
      <c r="C39" s="78" t="s">
        <v>126</v>
      </c>
      <c r="D39" s="78" t="s">
        <v>42</v>
      </c>
      <c r="E39" s="78" t="s">
        <v>74</v>
      </c>
      <c r="F39" s="78" t="s">
        <v>72</v>
      </c>
      <c r="G39" s="118">
        <v>675185</v>
      </c>
      <c r="H39" s="78"/>
      <c r="I39" s="79" t="s">
        <v>44</v>
      </c>
      <c r="J39" s="78">
        <v>1028707</v>
      </c>
      <c r="K39" s="79">
        <v>44562</v>
      </c>
      <c r="L39" s="79">
        <v>44926</v>
      </c>
      <c r="M39" s="84">
        <v>27682</v>
      </c>
      <c r="N39" s="84">
        <v>38728</v>
      </c>
      <c r="O39" s="95">
        <f t="shared" si="0"/>
        <v>0.71478000413137777</v>
      </c>
      <c r="P39" s="84">
        <f t="shared" si="5"/>
        <v>27682</v>
      </c>
      <c r="Q39" s="85">
        <f t="shared" si="1"/>
        <v>2.0155607191885742E-3</v>
      </c>
      <c r="R39" s="86">
        <f t="shared" si="6"/>
        <v>1.7427059556060758E-3</v>
      </c>
      <c r="S39" s="87">
        <f t="shared" si="7"/>
        <v>1495722.42</v>
      </c>
      <c r="T39" s="88">
        <f t="shared" si="8"/>
        <v>587836.5</v>
      </c>
      <c r="U39" s="88">
        <f t="shared" si="9"/>
        <v>587836.5</v>
      </c>
      <c r="V39" s="88">
        <f t="shared" si="10"/>
        <v>543899.06000000006</v>
      </c>
      <c r="W39" s="89">
        <f t="shared" si="11"/>
        <v>3215294.48</v>
      </c>
      <c r="X39" s="81"/>
      <c r="Y39" s="90">
        <f t="shared" si="2"/>
        <v>761691.48</v>
      </c>
      <c r="Z39" s="90">
        <f t="shared" si="3"/>
        <v>761691.48</v>
      </c>
      <c r="AA39" s="90">
        <f t="shared" si="4"/>
        <v>1523382.96</v>
      </c>
    </row>
    <row r="40" spans="1:27" s="16" customFormat="1" x14ac:dyDescent="0.2">
      <c r="A40" s="78">
        <v>4589</v>
      </c>
      <c r="B40" s="78" t="s">
        <v>138</v>
      </c>
      <c r="C40" s="78" t="s">
        <v>126</v>
      </c>
      <c r="D40" s="78" t="s">
        <v>42</v>
      </c>
      <c r="E40" s="78" t="s">
        <v>66</v>
      </c>
      <c r="F40" s="78" t="s">
        <v>67</v>
      </c>
      <c r="G40" s="118">
        <v>675196</v>
      </c>
      <c r="H40" s="78"/>
      <c r="I40" s="79" t="s">
        <v>44</v>
      </c>
      <c r="J40" s="78">
        <v>1028843</v>
      </c>
      <c r="K40" s="79">
        <v>44562</v>
      </c>
      <c r="L40" s="79">
        <v>44926</v>
      </c>
      <c r="M40" s="84">
        <v>17741</v>
      </c>
      <c r="N40" s="84">
        <v>29824</v>
      </c>
      <c r="O40" s="95">
        <f t="shared" si="0"/>
        <v>0.59485649141630903</v>
      </c>
      <c r="P40" s="84">
        <f t="shared" si="5"/>
        <v>17741</v>
      </c>
      <c r="Q40" s="85">
        <f t="shared" si="1"/>
        <v>1.2917441918620222E-3</v>
      </c>
      <c r="R40" s="86">
        <f t="shared" si="6"/>
        <v>1.1168754554731375E-3</v>
      </c>
      <c r="S40" s="87">
        <f t="shared" si="7"/>
        <v>958587.22</v>
      </c>
      <c r="T40" s="88">
        <f t="shared" si="8"/>
        <v>376736.05</v>
      </c>
      <c r="U40" s="88">
        <f t="shared" si="9"/>
        <v>376736.05</v>
      </c>
      <c r="V40" s="88">
        <f t="shared" si="10"/>
        <v>348577.17</v>
      </c>
      <c r="W40" s="89">
        <f t="shared" si="11"/>
        <v>2060636.49</v>
      </c>
      <c r="X40" s="81"/>
      <c r="Y40" s="90">
        <f t="shared" si="2"/>
        <v>488157.23</v>
      </c>
      <c r="Z40" s="90">
        <f t="shared" si="3"/>
        <v>488157.23</v>
      </c>
      <c r="AA40" s="90">
        <f t="shared" si="4"/>
        <v>976314.46</v>
      </c>
    </row>
    <row r="41" spans="1:27" s="16" customFormat="1" x14ac:dyDescent="0.2">
      <c r="A41" s="78">
        <v>4831</v>
      </c>
      <c r="B41" s="78" t="s">
        <v>139</v>
      </c>
      <c r="C41" s="78" t="s">
        <v>140</v>
      </c>
      <c r="D41" s="78" t="s">
        <v>42</v>
      </c>
      <c r="E41" s="78" t="s">
        <v>141</v>
      </c>
      <c r="F41" s="78" t="s">
        <v>52</v>
      </c>
      <c r="G41" s="118">
        <v>676298</v>
      </c>
      <c r="H41" s="78"/>
      <c r="I41" s="79" t="s">
        <v>44</v>
      </c>
      <c r="J41" s="78">
        <v>1028648</v>
      </c>
      <c r="K41" s="79">
        <v>44562</v>
      </c>
      <c r="L41" s="79">
        <v>44926</v>
      </c>
      <c r="M41" s="84">
        <v>7255</v>
      </c>
      <c r="N41" s="84">
        <v>12713</v>
      </c>
      <c r="O41" s="95">
        <f t="shared" si="0"/>
        <v>0.5706756863053567</v>
      </c>
      <c r="P41" s="84">
        <f t="shared" si="5"/>
        <v>7255</v>
      </c>
      <c r="Q41" s="85">
        <f t="shared" si="1"/>
        <v>5.2824553925703008E-4</v>
      </c>
      <c r="R41" s="86">
        <f t="shared" si="6"/>
        <v>4.56734762947839E-4</v>
      </c>
      <c r="S41" s="87">
        <f t="shared" si="7"/>
        <v>392004.41</v>
      </c>
      <c r="T41" s="88">
        <f t="shared" si="8"/>
        <v>154062.34</v>
      </c>
      <c r="U41" s="88">
        <f t="shared" si="9"/>
        <v>154062.34</v>
      </c>
      <c r="V41" s="88">
        <f t="shared" si="10"/>
        <v>142547.06</v>
      </c>
      <c r="W41" s="89">
        <f t="shared" si="11"/>
        <v>842676.14999999991</v>
      </c>
      <c r="X41" s="81"/>
      <c r="Y41" s="90">
        <f t="shared" si="2"/>
        <v>199626.89</v>
      </c>
      <c r="Z41" s="90">
        <f t="shared" si="3"/>
        <v>199626.89</v>
      </c>
      <c r="AA41" s="90">
        <f t="shared" si="4"/>
        <v>399253.78</v>
      </c>
    </row>
    <row r="42" spans="1:27" s="16" customFormat="1" x14ac:dyDescent="0.2">
      <c r="A42" s="78">
        <v>4634</v>
      </c>
      <c r="B42" s="78" t="s">
        <v>142</v>
      </c>
      <c r="C42" s="78" t="s">
        <v>126</v>
      </c>
      <c r="D42" s="78" t="s">
        <v>42</v>
      </c>
      <c r="E42" s="78" t="s">
        <v>143</v>
      </c>
      <c r="F42" s="78" t="s">
        <v>63</v>
      </c>
      <c r="G42" s="118">
        <v>675460</v>
      </c>
      <c r="H42" s="78"/>
      <c r="I42" s="79" t="s">
        <v>44</v>
      </c>
      <c r="J42" s="78">
        <v>1028611</v>
      </c>
      <c r="K42" s="79">
        <v>44562</v>
      </c>
      <c r="L42" s="79">
        <v>44926</v>
      </c>
      <c r="M42" s="84">
        <v>11733</v>
      </c>
      <c r="N42" s="84">
        <v>18505</v>
      </c>
      <c r="O42" s="95">
        <f t="shared" si="0"/>
        <v>0.634044852742502</v>
      </c>
      <c r="P42" s="84">
        <f t="shared" si="5"/>
        <v>11732.999999999998</v>
      </c>
      <c r="Q42" s="85">
        <f t="shared" si="1"/>
        <v>8.5429426769162409E-4</v>
      </c>
      <c r="R42" s="86">
        <f t="shared" si="6"/>
        <v>7.3864493089827632E-4</v>
      </c>
      <c r="S42" s="87">
        <f t="shared" si="7"/>
        <v>633961.1</v>
      </c>
      <c r="T42" s="88">
        <f t="shared" si="8"/>
        <v>249154.17</v>
      </c>
      <c r="U42" s="88">
        <f t="shared" si="9"/>
        <v>249154.17</v>
      </c>
      <c r="V42" s="88">
        <f t="shared" si="10"/>
        <v>230531.31</v>
      </c>
      <c r="W42" s="89">
        <f t="shared" si="11"/>
        <v>1362800.75</v>
      </c>
      <c r="X42" s="81"/>
      <c r="Y42" s="90">
        <f t="shared" si="2"/>
        <v>322842.5</v>
      </c>
      <c r="Z42" s="90">
        <f t="shared" si="3"/>
        <v>322842.5</v>
      </c>
      <c r="AA42" s="90">
        <f t="shared" si="4"/>
        <v>645685</v>
      </c>
    </row>
    <row r="43" spans="1:27" s="16" customFormat="1" x14ac:dyDescent="0.2">
      <c r="A43" s="78">
        <v>105220</v>
      </c>
      <c r="B43" s="78" t="s">
        <v>144</v>
      </c>
      <c r="C43" s="78" t="s">
        <v>57</v>
      </c>
      <c r="D43" s="78" t="s">
        <v>42</v>
      </c>
      <c r="E43" s="78" t="s">
        <v>43</v>
      </c>
      <c r="F43" s="78" t="s">
        <v>43</v>
      </c>
      <c r="G43" s="118">
        <v>676325</v>
      </c>
      <c r="H43" s="78"/>
      <c r="I43" s="79" t="s">
        <v>53</v>
      </c>
      <c r="J43" s="78">
        <v>1030439</v>
      </c>
      <c r="K43" s="79">
        <v>43831</v>
      </c>
      <c r="L43" s="79">
        <v>43921</v>
      </c>
      <c r="M43" s="84">
        <v>6793</v>
      </c>
      <c r="N43" s="84">
        <v>8712</v>
      </c>
      <c r="O43" s="95">
        <f t="shared" si="0"/>
        <v>0.77972910927456385</v>
      </c>
      <c r="P43" s="84">
        <f t="shared" si="5"/>
        <v>27246.648351648353</v>
      </c>
      <c r="Q43" s="85">
        <f t="shared" si="1"/>
        <v>1.9838622262526744E-3</v>
      </c>
      <c r="R43" s="86">
        <f t="shared" si="6"/>
        <v>1.7152986183340095E-3</v>
      </c>
      <c r="S43" s="87">
        <f t="shared" si="7"/>
        <v>1472199.36</v>
      </c>
      <c r="T43" s="88">
        <f t="shared" si="8"/>
        <v>578591.67000000004</v>
      </c>
      <c r="U43" s="88">
        <f t="shared" si="9"/>
        <v>578591.67000000004</v>
      </c>
      <c r="V43" s="88">
        <f t="shared" si="10"/>
        <v>535345.22</v>
      </c>
      <c r="W43" s="89">
        <f t="shared" si="11"/>
        <v>3164727.92</v>
      </c>
      <c r="X43" s="81"/>
      <c r="Y43" s="90">
        <f t="shared" si="2"/>
        <v>749712.45</v>
      </c>
      <c r="Z43" s="90">
        <f t="shared" si="3"/>
        <v>749712.45</v>
      </c>
      <c r="AA43" s="90">
        <f t="shared" si="4"/>
        <v>1499424.9</v>
      </c>
    </row>
    <row r="44" spans="1:27" s="16" customFormat="1" x14ac:dyDescent="0.2">
      <c r="A44" s="78">
        <v>4688</v>
      </c>
      <c r="B44" s="78" t="s">
        <v>145</v>
      </c>
      <c r="C44" s="78" t="s">
        <v>126</v>
      </c>
      <c r="D44" s="78" t="s">
        <v>42</v>
      </c>
      <c r="E44" s="78" t="s">
        <v>72</v>
      </c>
      <c r="F44" s="78" t="s">
        <v>72</v>
      </c>
      <c r="G44" s="118">
        <v>455651</v>
      </c>
      <c r="H44" s="78"/>
      <c r="I44" s="79" t="s">
        <v>44</v>
      </c>
      <c r="J44" s="78">
        <v>1028830</v>
      </c>
      <c r="K44" s="79">
        <v>44440</v>
      </c>
      <c r="L44" s="79">
        <v>44804</v>
      </c>
      <c r="M44" s="84">
        <v>28451</v>
      </c>
      <c r="N44" s="84">
        <v>36504</v>
      </c>
      <c r="O44" s="95">
        <f t="shared" si="0"/>
        <v>0.77939403900942361</v>
      </c>
      <c r="P44" s="84">
        <f t="shared" si="5"/>
        <v>28451</v>
      </c>
      <c r="Q44" s="85">
        <f t="shared" si="1"/>
        <v>2.0715525620126482E-3</v>
      </c>
      <c r="R44" s="86">
        <f t="shared" si="6"/>
        <v>1.7911179518441032E-3</v>
      </c>
      <c r="S44" s="87">
        <f t="shared" si="7"/>
        <v>1537273.26</v>
      </c>
      <c r="T44" s="88">
        <f t="shared" si="8"/>
        <v>604166.47</v>
      </c>
      <c r="U44" s="88">
        <f t="shared" si="9"/>
        <v>604166.47</v>
      </c>
      <c r="V44" s="88">
        <f t="shared" si="10"/>
        <v>559008.46</v>
      </c>
      <c r="W44" s="89">
        <f t="shared" si="11"/>
        <v>3304614.66</v>
      </c>
      <c r="X44" s="81"/>
      <c r="Y44" s="90">
        <f t="shared" si="2"/>
        <v>782851.11</v>
      </c>
      <c r="Z44" s="90">
        <f t="shared" si="3"/>
        <v>782851.11</v>
      </c>
      <c r="AA44" s="90">
        <f t="shared" si="4"/>
        <v>1565702.22</v>
      </c>
    </row>
    <row r="45" spans="1:27" s="16" customFormat="1" x14ac:dyDescent="0.2">
      <c r="A45" s="78">
        <v>103520</v>
      </c>
      <c r="B45" s="78" t="s">
        <v>146</v>
      </c>
      <c r="C45" s="78" t="s">
        <v>140</v>
      </c>
      <c r="D45" s="78" t="s">
        <v>42</v>
      </c>
      <c r="E45" s="78" t="s">
        <v>52</v>
      </c>
      <c r="F45" s="78" t="s">
        <v>52</v>
      </c>
      <c r="G45" s="118">
        <v>676221</v>
      </c>
      <c r="H45" s="78"/>
      <c r="I45" s="79" t="s">
        <v>44</v>
      </c>
      <c r="J45" s="78">
        <v>1016156</v>
      </c>
      <c r="K45" s="79">
        <v>44562</v>
      </c>
      <c r="L45" s="79">
        <v>44926</v>
      </c>
      <c r="M45" s="84">
        <v>17171</v>
      </c>
      <c r="N45" s="84">
        <v>30817</v>
      </c>
      <c r="O45" s="95">
        <f t="shared" si="0"/>
        <v>0.55719245870785605</v>
      </c>
      <c r="P45" s="84">
        <f t="shared" si="5"/>
        <v>17171</v>
      </c>
      <c r="Q45" s="85">
        <f t="shared" si="1"/>
        <v>1.250241785607507E-3</v>
      </c>
      <c r="R45" s="86">
        <f t="shared" si="6"/>
        <v>1.0809914010444306E-3</v>
      </c>
      <c r="S45" s="87">
        <f t="shared" si="7"/>
        <v>927788.8</v>
      </c>
      <c r="T45" s="88">
        <f t="shared" si="8"/>
        <v>364631.91</v>
      </c>
      <c r="U45" s="88">
        <f t="shared" si="9"/>
        <v>364631.91</v>
      </c>
      <c r="V45" s="88">
        <f t="shared" si="10"/>
        <v>337377.75</v>
      </c>
      <c r="W45" s="89">
        <f t="shared" si="11"/>
        <v>1994430.3699999999</v>
      </c>
      <c r="X45" s="81"/>
      <c r="Y45" s="90">
        <f t="shared" si="2"/>
        <v>472473.25</v>
      </c>
      <c r="Z45" s="90">
        <f t="shared" si="3"/>
        <v>472473.25</v>
      </c>
      <c r="AA45" s="90">
        <f t="shared" si="4"/>
        <v>944946.5</v>
      </c>
    </row>
    <row r="46" spans="1:27" s="16" customFormat="1" x14ac:dyDescent="0.2">
      <c r="A46" s="78">
        <v>4883</v>
      </c>
      <c r="B46" s="78" t="s">
        <v>147</v>
      </c>
      <c r="C46" s="78" t="s">
        <v>57</v>
      </c>
      <c r="D46" s="78" t="s">
        <v>42</v>
      </c>
      <c r="E46" s="78" t="s">
        <v>148</v>
      </c>
      <c r="F46" s="78" t="s">
        <v>79</v>
      </c>
      <c r="G46" s="118">
        <v>676242</v>
      </c>
      <c r="H46" s="78"/>
      <c r="I46" s="79" t="s">
        <v>44</v>
      </c>
      <c r="J46" s="78">
        <v>1025773</v>
      </c>
      <c r="K46" s="79">
        <v>44562</v>
      </c>
      <c r="L46" s="79">
        <v>44926</v>
      </c>
      <c r="M46" s="84">
        <v>14712</v>
      </c>
      <c r="N46" s="84">
        <v>18201</v>
      </c>
      <c r="O46" s="95">
        <f t="shared" si="0"/>
        <v>0.80830723586616116</v>
      </c>
      <c r="P46" s="84">
        <f t="shared" si="5"/>
        <v>14711.999999999998</v>
      </c>
      <c r="Q46" s="85">
        <f t="shared" si="1"/>
        <v>1.0711989488007478E-3</v>
      </c>
      <c r="R46" s="86">
        <f t="shared" si="6"/>
        <v>9.2618633114935995E-4</v>
      </c>
      <c r="S46" s="87">
        <f t="shared" si="7"/>
        <v>794923.35</v>
      </c>
      <c r="T46" s="88">
        <f t="shared" si="8"/>
        <v>312414.23</v>
      </c>
      <c r="U46" s="88">
        <f t="shared" si="9"/>
        <v>312414.23</v>
      </c>
      <c r="V46" s="88">
        <f t="shared" si="10"/>
        <v>289063.03999999998</v>
      </c>
      <c r="W46" s="89">
        <f t="shared" si="11"/>
        <v>1708814.85</v>
      </c>
      <c r="X46" s="81"/>
      <c r="Y46" s="90">
        <f t="shared" si="2"/>
        <v>404811.97</v>
      </c>
      <c r="Z46" s="90">
        <f t="shared" si="3"/>
        <v>404811.97</v>
      </c>
      <c r="AA46" s="90">
        <f t="shared" si="4"/>
        <v>809623.94</v>
      </c>
    </row>
    <row r="47" spans="1:27" s="16" customFormat="1" x14ac:dyDescent="0.2">
      <c r="A47" s="78">
        <v>5192</v>
      </c>
      <c r="B47" s="78" t="s">
        <v>149</v>
      </c>
      <c r="C47" s="78" t="s">
        <v>126</v>
      </c>
      <c r="D47" s="78" t="s">
        <v>42</v>
      </c>
      <c r="E47" s="78" t="s">
        <v>150</v>
      </c>
      <c r="F47" s="78" t="s">
        <v>63</v>
      </c>
      <c r="G47" s="118">
        <v>455532</v>
      </c>
      <c r="H47" s="78"/>
      <c r="I47" s="79" t="s">
        <v>44</v>
      </c>
      <c r="J47" s="78">
        <v>1028742</v>
      </c>
      <c r="K47" s="79">
        <v>44440</v>
      </c>
      <c r="L47" s="79">
        <v>44804</v>
      </c>
      <c r="M47" s="84">
        <v>14265</v>
      </c>
      <c r="N47" s="84">
        <v>23710</v>
      </c>
      <c r="O47" s="95">
        <f t="shared" si="0"/>
        <v>0.60164487557992408</v>
      </c>
      <c r="P47" s="84">
        <f t="shared" si="5"/>
        <v>14265</v>
      </c>
      <c r="Q47" s="85">
        <f t="shared" si="1"/>
        <v>1.0386523249485229E-3</v>
      </c>
      <c r="R47" s="86">
        <f t="shared" si="6"/>
        <v>8.980456779394795E-4</v>
      </c>
      <c r="S47" s="87">
        <f t="shared" si="7"/>
        <v>770770.91</v>
      </c>
      <c r="T47" s="88">
        <f t="shared" si="8"/>
        <v>302922.03000000003</v>
      </c>
      <c r="U47" s="88">
        <f t="shared" si="9"/>
        <v>302922.03000000003</v>
      </c>
      <c r="V47" s="88">
        <f t="shared" si="10"/>
        <v>280280.33</v>
      </c>
      <c r="W47" s="89">
        <f t="shared" si="11"/>
        <v>1656895.3</v>
      </c>
      <c r="X47" s="81"/>
      <c r="Y47" s="90">
        <f t="shared" si="2"/>
        <v>392512.43</v>
      </c>
      <c r="Z47" s="90">
        <f t="shared" si="3"/>
        <v>392512.43</v>
      </c>
      <c r="AA47" s="90">
        <f t="shared" si="4"/>
        <v>785024.86</v>
      </c>
    </row>
    <row r="48" spans="1:27" s="16" customFormat="1" x14ac:dyDescent="0.2">
      <c r="A48" s="78">
        <v>4346</v>
      </c>
      <c r="B48" s="78" t="s">
        <v>151</v>
      </c>
      <c r="C48" s="78" t="s">
        <v>126</v>
      </c>
      <c r="D48" s="78" t="s">
        <v>42</v>
      </c>
      <c r="E48" s="78" t="s">
        <v>152</v>
      </c>
      <c r="F48" s="78" t="s">
        <v>63</v>
      </c>
      <c r="G48" s="118">
        <v>455573</v>
      </c>
      <c r="H48" s="78"/>
      <c r="I48" s="79" t="s">
        <v>44</v>
      </c>
      <c r="J48" s="78">
        <v>1028609</v>
      </c>
      <c r="K48" s="79">
        <v>44562</v>
      </c>
      <c r="L48" s="79">
        <v>44926</v>
      </c>
      <c r="M48" s="84">
        <v>23030</v>
      </c>
      <c r="N48" s="84">
        <v>40001</v>
      </c>
      <c r="O48" s="95">
        <f t="shared" si="0"/>
        <v>0.5757356066098348</v>
      </c>
      <c r="P48" s="84">
        <f t="shared" si="5"/>
        <v>23030</v>
      </c>
      <c r="Q48" s="85">
        <f t="shared" si="1"/>
        <v>1.6768428351604965E-3</v>
      </c>
      <c r="R48" s="86">
        <f t="shared" si="6"/>
        <v>1.4498417078826647E-3</v>
      </c>
      <c r="S48" s="87">
        <f t="shared" si="7"/>
        <v>1244364.1100000001</v>
      </c>
      <c r="T48" s="88">
        <f t="shared" si="8"/>
        <v>489049.73</v>
      </c>
      <c r="U48" s="88">
        <f t="shared" si="9"/>
        <v>489049.73</v>
      </c>
      <c r="V48" s="88">
        <f t="shared" si="10"/>
        <v>452496.04</v>
      </c>
      <c r="W48" s="89">
        <f t="shared" si="11"/>
        <v>2674959.6100000003</v>
      </c>
      <c r="X48" s="81"/>
      <c r="Y48" s="90">
        <f t="shared" si="2"/>
        <v>633688.13</v>
      </c>
      <c r="Z48" s="90">
        <f t="shared" si="3"/>
        <v>633688.13</v>
      </c>
      <c r="AA48" s="90">
        <f t="shared" si="4"/>
        <v>1267376.26</v>
      </c>
    </row>
    <row r="49" spans="1:27" s="16" customFormat="1" x14ac:dyDescent="0.2">
      <c r="A49" s="78">
        <v>4712</v>
      </c>
      <c r="B49" s="78" t="s">
        <v>153</v>
      </c>
      <c r="C49" s="78" t="s">
        <v>140</v>
      </c>
      <c r="D49" s="78" t="s">
        <v>42</v>
      </c>
      <c r="E49" s="78" t="s">
        <v>154</v>
      </c>
      <c r="F49" s="78" t="s">
        <v>52</v>
      </c>
      <c r="G49" s="118">
        <v>676040</v>
      </c>
      <c r="H49" s="78"/>
      <c r="I49" s="79" t="s">
        <v>44</v>
      </c>
      <c r="J49" s="78">
        <v>1030677</v>
      </c>
      <c r="K49" s="79">
        <v>44287</v>
      </c>
      <c r="L49" s="79">
        <v>44651</v>
      </c>
      <c r="M49" s="84">
        <v>24396</v>
      </c>
      <c r="N49" s="84">
        <v>35492</v>
      </c>
      <c r="O49" s="95">
        <f t="shared" si="0"/>
        <v>0.68736616702355458</v>
      </c>
      <c r="P49" s="84">
        <f t="shared" si="5"/>
        <v>24395.999999999996</v>
      </c>
      <c r="Q49" s="85">
        <f t="shared" si="1"/>
        <v>1.7763029876932466E-3</v>
      </c>
      <c r="R49" s="86">
        <f t="shared" si="6"/>
        <v>1.5358375295486532E-3</v>
      </c>
      <c r="S49" s="87">
        <f t="shared" si="7"/>
        <v>1318172.24</v>
      </c>
      <c r="T49" s="88">
        <f t="shared" si="8"/>
        <v>518057.2</v>
      </c>
      <c r="U49" s="88">
        <f t="shared" si="9"/>
        <v>518057.2</v>
      </c>
      <c r="V49" s="88">
        <f t="shared" si="10"/>
        <v>479335.36</v>
      </c>
      <c r="W49" s="89">
        <f t="shared" si="11"/>
        <v>2833622</v>
      </c>
      <c r="X49" s="81"/>
      <c r="Y49" s="90">
        <f t="shared" si="2"/>
        <v>671274.67</v>
      </c>
      <c r="Z49" s="90">
        <f t="shared" si="3"/>
        <v>671274.67</v>
      </c>
      <c r="AA49" s="90">
        <f t="shared" si="4"/>
        <v>1342549.34</v>
      </c>
    </row>
    <row r="50" spans="1:27" s="16" customFormat="1" x14ac:dyDescent="0.2">
      <c r="A50" s="78">
        <v>104417</v>
      </c>
      <c r="B50" s="78" t="s">
        <v>155</v>
      </c>
      <c r="C50" s="78" t="s">
        <v>126</v>
      </c>
      <c r="D50" s="78" t="s">
        <v>42</v>
      </c>
      <c r="E50" s="78" t="s">
        <v>156</v>
      </c>
      <c r="F50" s="78" t="s">
        <v>63</v>
      </c>
      <c r="G50" s="118">
        <v>676257</v>
      </c>
      <c r="H50" s="78"/>
      <c r="I50" s="79" t="s">
        <v>44</v>
      </c>
      <c r="J50" s="78">
        <v>1029286</v>
      </c>
      <c r="K50" s="79">
        <v>44440</v>
      </c>
      <c r="L50" s="79">
        <v>44804</v>
      </c>
      <c r="M50" s="84">
        <v>13051</v>
      </c>
      <c r="N50" s="84">
        <v>26429</v>
      </c>
      <c r="O50" s="95">
        <f t="shared" si="0"/>
        <v>0.4938136138332892</v>
      </c>
      <c r="P50" s="84">
        <f t="shared" si="5"/>
        <v>13051.000000000002</v>
      </c>
      <c r="Q50" s="85">
        <f t="shared" si="1"/>
        <v>9.5025948075031018E-4</v>
      </c>
      <c r="R50" s="86">
        <f t="shared" si="6"/>
        <v>8.2161893745447937E-4</v>
      </c>
      <c r="S50" s="87">
        <f t="shared" si="7"/>
        <v>705175.68</v>
      </c>
      <c r="T50" s="88">
        <f t="shared" si="8"/>
        <v>277142.34000000003</v>
      </c>
      <c r="U50" s="88">
        <f t="shared" si="9"/>
        <v>277142.34000000003</v>
      </c>
      <c r="V50" s="88">
        <f t="shared" si="10"/>
        <v>256427.51999999999</v>
      </c>
      <c r="W50" s="89">
        <f t="shared" si="11"/>
        <v>1515887.8800000001</v>
      </c>
      <c r="X50" s="81"/>
      <c r="Y50" s="90">
        <f t="shared" si="2"/>
        <v>359108.28</v>
      </c>
      <c r="Z50" s="90">
        <f t="shared" si="3"/>
        <v>359108.28</v>
      </c>
      <c r="AA50" s="90">
        <f t="shared" si="4"/>
        <v>718216.56</v>
      </c>
    </row>
    <row r="51" spans="1:27" s="16" customFormat="1" x14ac:dyDescent="0.2">
      <c r="A51" s="78">
        <v>5361</v>
      </c>
      <c r="B51" s="78" t="s">
        <v>157</v>
      </c>
      <c r="C51" s="78" t="s">
        <v>126</v>
      </c>
      <c r="D51" s="78" t="s">
        <v>42</v>
      </c>
      <c r="E51" s="78" t="s">
        <v>67</v>
      </c>
      <c r="F51" s="78" t="s">
        <v>67</v>
      </c>
      <c r="G51" s="118">
        <v>455463</v>
      </c>
      <c r="H51" s="78"/>
      <c r="I51" s="79" t="s">
        <v>44</v>
      </c>
      <c r="J51" s="78">
        <v>1028613</v>
      </c>
      <c r="K51" s="79">
        <v>44562</v>
      </c>
      <c r="L51" s="79">
        <v>44926</v>
      </c>
      <c r="M51" s="84">
        <v>21537</v>
      </c>
      <c r="N51" s="84">
        <v>27970</v>
      </c>
      <c r="O51" s="95">
        <f t="shared" si="0"/>
        <v>0.77000357525920626</v>
      </c>
      <c r="P51" s="84">
        <f t="shared" si="5"/>
        <v>21537</v>
      </c>
      <c r="Q51" s="85">
        <f t="shared" si="1"/>
        <v>1.5681356552692842E-3</v>
      </c>
      <c r="R51" s="86">
        <f t="shared" si="6"/>
        <v>1.3558506670720344E-3</v>
      </c>
      <c r="S51" s="87">
        <f t="shared" si="7"/>
        <v>1163693.8700000001</v>
      </c>
      <c r="T51" s="88">
        <f t="shared" si="8"/>
        <v>457345.38</v>
      </c>
      <c r="U51" s="88">
        <f t="shared" si="9"/>
        <v>457345.38</v>
      </c>
      <c r="V51" s="88">
        <f t="shared" si="10"/>
        <v>423161.41</v>
      </c>
      <c r="W51" s="89">
        <f t="shared" si="11"/>
        <v>2501546.04</v>
      </c>
      <c r="X51" s="81"/>
      <c r="Y51" s="90">
        <f t="shared" si="2"/>
        <v>592607.09</v>
      </c>
      <c r="Z51" s="90">
        <f t="shared" si="3"/>
        <v>592607.09</v>
      </c>
      <c r="AA51" s="90">
        <f t="shared" si="4"/>
        <v>1185214.18</v>
      </c>
    </row>
    <row r="52" spans="1:27" s="16" customFormat="1" x14ac:dyDescent="0.2">
      <c r="A52" s="78">
        <v>5130</v>
      </c>
      <c r="B52" s="78" t="s">
        <v>158</v>
      </c>
      <c r="C52" s="78" t="s">
        <v>126</v>
      </c>
      <c r="D52" s="78" t="s">
        <v>42</v>
      </c>
      <c r="E52" s="78" t="s">
        <v>66</v>
      </c>
      <c r="F52" s="78" t="s">
        <v>67</v>
      </c>
      <c r="G52" s="118">
        <v>675113</v>
      </c>
      <c r="H52" s="78"/>
      <c r="I52" s="79" t="s">
        <v>44</v>
      </c>
      <c r="J52" s="78">
        <v>1032401</v>
      </c>
      <c r="K52" s="79">
        <v>44562</v>
      </c>
      <c r="L52" s="79">
        <v>44926</v>
      </c>
      <c r="M52" s="84">
        <v>7736</v>
      </c>
      <c r="N52" s="84">
        <v>12135</v>
      </c>
      <c r="O52" s="95">
        <f t="shared" si="0"/>
        <v>0.63749484960857028</v>
      </c>
      <c r="P52" s="84">
        <f t="shared" si="5"/>
        <v>7736</v>
      </c>
      <c r="Q52" s="85">
        <f t="shared" si="1"/>
        <v>5.6326774523671739E-4</v>
      </c>
      <c r="R52" s="86">
        <f t="shared" si="6"/>
        <v>4.8701586852715128E-4</v>
      </c>
      <c r="S52" s="87">
        <f t="shared" si="7"/>
        <v>417993.95</v>
      </c>
      <c r="T52" s="88">
        <f t="shared" si="8"/>
        <v>164276.54</v>
      </c>
      <c r="U52" s="88">
        <f t="shared" si="9"/>
        <v>164276.54</v>
      </c>
      <c r="V52" s="88">
        <f t="shared" si="10"/>
        <v>151997.79999999999</v>
      </c>
      <c r="W52" s="89">
        <f t="shared" si="11"/>
        <v>898544.83000000007</v>
      </c>
      <c r="X52" s="81"/>
      <c r="Y52" s="90">
        <f t="shared" si="2"/>
        <v>212861.98</v>
      </c>
      <c r="Z52" s="90">
        <f t="shared" si="3"/>
        <v>212861.98</v>
      </c>
      <c r="AA52" s="90">
        <f t="shared" si="4"/>
        <v>425723.96</v>
      </c>
    </row>
    <row r="53" spans="1:27" s="16" customFormat="1" x14ac:dyDescent="0.2">
      <c r="A53" s="78">
        <v>5327</v>
      </c>
      <c r="B53" s="78" t="s">
        <v>159</v>
      </c>
      <c r="C53" s="78" t="s">
        <v>160</v>
      </c>
      <c r="D53" s="78" t="s">
        <v>42</v>
      </c>
      <c r="E53" s="78" t="s">
        <v>43</v>
      </c>
      <c r="F53" s="78" t="s">
        <v>43</v>
      </c>
      <c r="G53" s="118">
        <v>455742</v>
      </c>
      <c r="H53" s="78"/>
      <c r="I53" s="79" t="s">
        <v>44</v>
      </c>
      <c r="J53" s="78">
        <v>1031092</v>
      </c>
      <c r="K53" s="79">
        <v>44440</v>
      </c>
      <c r="L53" s="79">
        <v>44804</v>
      </c>
      <c r="M53" s="84">
        <v>15901</v>
      </c>
      <c r="N53" s="84">
        <v>25974</v>
      </c>
      <c r="O53" s="95">
        <f t="shared" si="0"/>
        <v>0.61218911218911221</v>
      </c>
      <c r="P53" s="84">
        <f t="shared" si="5"/>
        <v>15901</v>
      </c>
      <c r="Q53" s="85">
        <f t="shared" si="1"/>
        <v>1.1577715120228856E-3</v>
      </c>
      <c r="R53" s="86">
        <f t="shared" si="6"/>
        <v>1.0010392095980134E-3</v>
      </c>
      <c r="S53" s="87">
        <f t="shared" si="7"/>
        <v>859167.77</v>
      </c>
      <c r="T53" s="88">
        <f t="shared" si="8"/>
        <v>337663.04</v>
      </c>
      <c r="U53" s="88">
        <f t="shared" si="9"/>
        <v>337663.04</v>
      </c>
      <c r="V53" s="88">
        <f t="shared" si="10"/>
        <v>312424.64</v>
      </c>
      <c r="W53" s="89">
        <f t="shared" si="11"/>
        <v>1846918.4900000002</v>
      </c>
      <c r="X53" s="81"/>
      <c r="Y53" s="90">
        <f t="shared" si="2"/>
        <v>437528.22</v>
      </c>
      <c r="Z53" s="90">
        <f t="shared" si="3"/>
        <v>437528.22</v>
      </c>
      <c r="AA53" s="90">
        <f t="shared" si="4"/>
        <v>875056.44</v>
      </c>
    </row>
    <row r="54" spans="1:27" s="16" customFormat="1" x14ac:dyDescent="0.2">
      <c r="A54" s="78">
        <v>4327</v>
      </c>
      <c r="B54" s="78" t="s">
        <v>161</v>
      </c>
      <c r="C54" s="78" t="s">
        <v>160</v>
      </c>
      <c r="D54" s="78" t="s">
        <v>42</v>
      </c>
      <c r="E54" s="78" t="s">
        <v>162</v>
      </c>
      <c r="F54" s="78" t="s">
        <v>48</v>
      </c>
      <c r="G54" s="118">
        <v>675832</v>
      </c>
      <c r="H54" s="78"/>
      <c r="I54" s="79" t="s">
        <v>44</v>
      </c>
      <c r="J54" s="78">
        <v>1028819</v>
      </c>
      <c r="K54" s="79">
        <v>44562</v>
      </c>
      <c r="L54" s="79">
        <v>44926</v>
      </c>
      <c r="M54" s="84">
        <v>6582</v>
      </c>
      <c r="N54" s="84">
        <v>11330</v>
      </c>
      <c r="O54" s="95">
        <f t="shared" si="0"/>
        <v>0.58093556928508383</v>
      </c>
      <c r="P54" s="84">
        <f t="shared" si="5"/>
        <v>6582</v>
      </c>
      <c r="Q54" s="85">
        <f t="shared" si="1"/>
        <v>4.7924357538108503E-4</v>
      </c>
      <c r="R54" s="86">
        <f t="shared" si="6"/>
        <v>4.143663969293834E-4</v>
      </c>
      <c r="S54" s="87">
        <f t="shared" si="7"/>
        <v>355640.67</v>
      </c>
      <c r="T54" s="88">
        <f t="shared" si="8"/>
        <v>139770.97</v>
      </c>
      <c r="U54" s="88">
        <f t="shared" si="9"/>
        <v>139770.97</v>
      </c>
      <c r="V54" s="88">
        <f t="shared" si="10"/>
        <v>129323.88</v>
      </c>
      <c r="W54" s="89">
        <f t="shared" si="11"/>
        <v>764506.49</v>
      </c>
      <c r="X54" s="81"/>
      <c r="Y54" s="90">
        <f t="shared" si="2"/>
        <v>181108.78</v>
      </c>
      <c r="Z54" s="90">
        <f t="shared" si="3"/>
        <v>181108.78</v>
      </c>
      <c r="AA54" s="90">
        <f t="shared" si="4"/>
        <v>362217.56</v>
      </c>
    </row>
    <row r="55" spans="1:27" s="16" customFormat="1" x14ac:dyDescent="0.2">
      <c r="A55" s="78">
        <v>105408</v>
      </c>
      <c r="B55" s="78" t="s">
        <v>54</v>
      </c>
      <c r="C55" s="78" t="s">
        <v>57</v>
      </c>
      <c r="D55" s="78" t="s">
        <v>42</v>
      </c>
      <c r="E55" s="78" t="s">
        <v>72</v>
      </c>
      <c r="F55" s="78" t="s">
        <v>72</v>
      </c>
      <c r="G55" s="118">
        <v>676339</v>
      </c>
      <c r="H55" s="78"/>
      <c r="I55" s="79" t="s">
        <v>44</v>
      </c>
      <c r="J55" s="78">
        <v>1020856</v>
      </c>
      <c r="K55" s="79">
        <v>44562</v>
      </c>
      <c r="L55" s="79">
        <v>44926</v>
      </c>
      <c r="M55" s="84">
        <v>20151</v>
      </c>
      <c r="N55" s="84">
        <v>25815</v>
      </c>
      <c r="O55" s="95">
        <f t="shared" si="0"/>
        <v>0.78059267867518889</v>
      </c>
      <c r="P55" s="84">
        <f t="shared" si="5"/>
        <v>20151</v>
      </c>
      <c r="Q55" s="85">
        <f t="shared" si="1"/>
        <v>1.4672192779556737E-3</v>
      </c>
      <c r="R55" s="86">
        <f t="shared" si="6"/>
        <v>1.2685957557769681E-3</v>
      </c>
      <c r="S55" s="87">
        <f t="shared" si="7"/>
        <v>1088805.0900000001</v>
      </c>
      <c r="T55" s="88">
        <f t="shared" si="8"/>
        <v>427913.21</v>
      </c>
      <c r="U55" s="88">
        <f t="shared" si="9"/>
        <v>427913.21</v>
      </c>
      <c r="V55" s="88">
        <f t="shared" si="10"/>
        <v>395929.12</v>
      </c>
      <c r="W55" s="89">
        <f t="shared" si="11"/>
        <v>2340560.63</v>
      </c>
      <c r="X55" s="81"/>
      <c r="Y55" s="90">
        <f t="shared" si="2"/>
        <v>554470.23</v>
      </c>
      <c r="Z55" s="90">
        <f t="shared" si="3"/>
        <v>554470.23</v>
      </c>
      <c r="AA55" s="90">
        <f t="shared" si="4"/>
        <v>1108940.46</v>
      </c>
    </row>
    <row r="56" spans="1:27" s="16" customFormat="1" x14ac:dyDescent="0.2">
      <c r="A56" s="78">
        <v>110564</v>
      </c>
      <c r="B56" s="78" t="s">
        <v>163</v>
      </c>
      <c r="C56" s="78" t="s">
        <v>57</v>
      </c>
      <c r="D56" s="78" t="s">
        <v>42</v>
      </c>
      <c r="E56" s="78" t="s">
        <v>67</v>
      </c>
      <c r="F56" s="78" t="s">
        <v>67</v>
      </c>
      <c r="G56" s="118">
        <v>745006</v>
      </c>
      <c r="H56" s="78"/>
      <c r="I56" s="79" t="s">
        <v>44</v>
      </c>
      <c r="J56" s="78">
        <v>1032106</v>
      </c>
      <c r="K56" s="79">
        <v>44531</v>
      </c>
      <c r="L56" s="79">
        <v>44804</v>
      </c>
      <c r="M56" s="84">
        <v>5405</v>
      </c>
      <c r="N56" s="84">
        <v>9860</v>
      </c>
      <c r="O56" s="95">
        <f t="shared" si="0"/>
        <v>0.54817444219066935</v>
      </c>
      <c r="P56" s="84">
        <f t="shared" si="5"/>
        <v>7200.0912408759132</v>
      </c>
      <c r="Q56" s="85">
        <f t="shared" si="1"/>
        <v>5.2424756447089118E-4</v>
      </c>
      <c r="R56" s="86">
        <f t="shared" si="6"/>
        <v>4.5327801048990657E-4</v>
      </c>
      <c r="S56" s="87">
        <f t="shared" si="7"/>
        <v>389037.56</v>
      </c>
      <c r="T56" s="88">
        <f t="shared" si="8"/>
        <v>152896.34</v>
      </c>
      <c r="U56" s="88">
        <f t="shared" si="9"/>
        <v>152896.34</v>
      </c>
      <c r="V56" s="88">
        <f t="shared" si="10"/>
        <v>141468.21</v>
      </c>
      <c r="W56" s="89">
        <f t="shared" si="11"/>
        <v>836298.45</v>
      </c>
      <c r="X56" s="81"/>
      <c r="Y56" s="90">
        <f t="shared" si="2"/>
        <v>198116.04</v>
      </c>
      <c r="Z56" s="90">
        <f t="shared" si="3"/>
        <v>198116.04</v>
      </c>
      <c r="AA56" s="90">
        <f t="shared" si="4"/>
        <v>396232.08</v>
      </c>
    </row>
    <row r="57" spans="1:27" s="16" customFormat="1" x14ac:dyDescent="0.2">
      <c r="A57" s="78">
        <v>107241</v>
      </c>
      <c r="B57" s="78" t="s">
        <v>163</v>
      </c>
      <c r="C57" s="78" t="s">
        <v>82</v>
      </c>
      <c r="D57" s="78" t="s">
        <v>42</v>
      </c>
      <c r="E57" s="78" t="s">
        <v>164</v>
      </c>
      <c r="F57" s="78" t="s">
        <v>124</v>
      </c>
      <c r="G57" s="118">
        <v>676455</v>
      </c>
      <c r="H57" s="78"/>
      <c r="I57" s="79" t="s">
        <v>44</v>
      </c>
      <c r="J57" s="78">
        <v>1032177</v>
      </c>
      <c r="K57" s="79">
        <v>44682</v>
      </c>
      <c r="L57" s="79">
        <v>44834</v>
      </c>
      <c r="M57" s="84">
        <v>6125</v>
      </c>
      <c r="N57" s="84">
        <v>11769</v>
      </c>
      <c r="O57" s="95">
        <f t="shared" si="0"/>
        <v>0.52043504120995832</v>
      </c>
      <c r="P57" s="84">
        <f t="shared" si="5"/>
        <v>14611.928104575165</v>
      </c>
      <c r="Q57" s="85">
        <f t="shared" si="1"/>
        <v>1.0639125901014833E-3</v>
      </c>
      <c r="R57" s="86">
        <f t="shared" si="6"/>
        <v>9.1988635686478357E-4</v>
      </c>
      <c r="S57" s="87">
        <f t="shared" si="7"/>
        <v>789516.23</v>
      </c>
      <c r="T57" s="88">
        <f t="shared" si="8"/>
        <v>310289.17</v>
      </c>
      <c r="U57" s="88">
        <f t="shared" si="9"/>
        <v>310289.17</v>
      </c>
      <c r="V57" s="88">
        <f t="shared" si="10"/>
        <v>287096.81</v>
      </c>
      <c r="W57" s="89">
        <f t="shared" si="11"/>
        <v>1697191.38</v>
      </c>
      <c r="X57" s="81"/>
      <c r="Y57" s="90">
        <f t="shared" si="2"/>
        <v>402058.42</v>
      </c>
      <c r="Z57" s="90">
        <f t="shared" si="3"/>
        <v>402058.42</v>
      </c>
      <c r="AA57" s="90">
        <f t="shared" si="4"/>
        <v>804116.84</v>
      </c>
    </row>
    <row r="58" spans="1:27" s="16" customFormat="1" x14ac:dyDescent="0.2">
      <c r="A58" s="78">
        <v>4994</v>
      </c>
      <c r="B58" s="78" t="s">
        <v>165</v>
      </c>
      <c r="C58" s="78" t="s">
        <v>57</v>
      </c>
      <c r="D58" s="78" t="s">
        <v>42</v>
      </c>
      <c r="E58" s="78" t="s">
        <v>166</v>
      </c>
      <c r="F58" s="78" t="s">
        <v>166</v>
      </c>
      <c r="G58" s="118">
        <v>675106</v>
      </c>
      <c r="H58" s="78"/>
      <c r="I58" s="79" t="s">
        <v>44</v>
      </c>
      <c r="J58" s="78">
        <v>1028961</v>
      </c>
      <c r="K58" s="79">
        <v>44562</v>
      </c>
      <c r="L58" s="79">
        <v>44926</v>
      </c>
      <c r="M58" s="84">
        <v>19361</v>
      </c>
      <c r="N58" s="84">
        <v>25762</v>
      </c>
      <c r="O58" s="95">
        <f t="shared" si="0"/>
        <v>0.75153326605077242</v>
      </c>
      <c r="P58" s="84">
        <f t="shared" si="5"/>
        <v>19361</v>
      </c>
      <c r="Q58" s="85">
        <f t="shared" si="1"/>
        <v>1.4096983991116966E-3</v>
      </c>
      <c r="R58" s="86">
        <f t="shared" si="6"/>
        <v>1.2188617154284096E-3</v>
      </c>
      <c r="S58" s="87">
        <f t="shared" si="7"/>
        <v>1046119.56</v>
      </c>
      <c r="T58" s="88">
        <f t="shared" si="8"/>
        <v>411137.29</v>
      </c>
      <c r="U58" s="88">
        <f t="shared" si="9"/>
        <v>411137.29</v>
      </c>
      <c r="V58" s="88">
        <f t="shared" si="10"/>
        <v>380407.11</v>
      </c>
      <c r="W58" s="89">
        <f t="shared" si="11"/>
        <v>2248801.25</v>
      </c>
      <c r="X58" s="81"/>
      <c r="Y58" s="90">
        <f t="shared" si="2"/>
        <v>532732.78</v>
      </c>
      <c r="Z58" s="90">
        <f t="shared" si="3"/>
        <v>532732.78</v>
      </c>
      <c r="AA58" s="90">
        <f t="shared" si="4"/>
        <v>1065465.56</v>
      </c>
    </row>
    <row r="59" spans="1:27" s="16" customFormat="1" x14ac:dyDescent="0.2">
      <c r="A59" s="78">
        <v>104244</v>
      </c>
      <c r="B59" s="78" t="s">
        <v>167</v>
      </c>
      <c r="C59" s="78" t="s">
        <v>65</v>
      </c>
      <c r="D59" s="78" t="s">
        <v>42</v>
      </c>
      <c r="E59" s="78" t="s">
        <v>72</v>
      </c>
      <c r="F59" s="78" t="s">
        <v>72</v>
      </c>
      <c r="G59" s="118">
        <v>676249</v>
      </c>
      <c r="H59" s="78"/>
      <c r="I59" s="79" t="s">
        <v>44</v>
      </c>
      <c r="J59" s="78">
        <v>1030681</v>
      </c>
      <c r="K59" s="79">
        <v>44470</v>
      </c>
      <c r="L59" s="79">
        <v>44834</v>
      </c>
      <c r="M59" s="84">
        <v>9353</v>
      </c>
      <c r="N59" s="84">
        <v>21382</v>
      </c>
      <c r="O59" s="95">
        <f t="shared" si="0"/>
        <v>0.43742400149658589</v>
      </c>
      <c r="P59" s="84">
        <f t="shared" si="5"/>
        <v>9353</v>
      </c>
      <c r="Q59" s="85">
        <f t="shared" si="1"/>
        <v>6.8100351876926291E-4</v>
      </c>
      <c r="R59" s="86">
        <f t="shared" si="6"/>
        <v>5.888132650380618E-4</v>
      </c>
      <c r="S59" s="87">
        <f t="shared" si="7"/>
        <v>505364.2</v>
      </c>
      <c r="T59" s="88">
        <f t="shared" si="8"/>
        <v>198614.07</v>
      </c>
      <c r="U59" s="88">
        <f t="shared" si="9"/>
        <v>198614.07</v>
      </c>
      <c r="V59" s="88">
        <f t="shared" si="10"/>
        <v>183768.8</v>
      </c>
      <c r="W59" s="89">
        <f t="shared" si="11"/>
        <v>1086361.1400000001</v>
      </c>
      <c r="X59" s="81"/>
      <c r="Y59" s="90">
        <f t="shared" si="2"/>
        <v>257354.98</v>
      </c>
      <c r="Z59" s="90">
        <f t="shared" si="3"/>
        <v>257354.98</v>
      </c>
      <c r="AA59" s="90">
        <f t="shared" si="4"/>
        <v>514709.96</v>
      </c>
    </row>
    <row r="60" spans="1:27" s="16" customFormat="1" x14ac:dyDescent="0.2">
      <c r="A60" s="78">
        <v>110431</v>
      </c>
      <c r="B60" s="78" t="s">
        <v>168</v>
      </c>
      <c r="C60" s="78" t="s">
        <v>169</v>
      </c>
      <c r="D60" s="78" t="s">
        <v>42</v>
      </c>
      <c r="E60" s="78" t="s">
        <v>170</v>
      </c>
      <c r="F60" s="78" t="s">
        <v>48</v>
      </c>
      <c r="G60" s="118" t="s">
        <v>171</v>
      </c>
      <c r="H60" s="78"/>
      <c r="I60" s="79" t="s">
        <v>44</v>
      </c>
      <c r="J60" s="78">
        <v>1026432</v>
      </c>
      <c r="K60" s="79">
        <v>44562</v>
      </c>
      <c r="L60" s="79">
        <v>44926</v>
      </c>
      <c r="M60" s="84">
        <v>7970</v>
      </c>
      <c r="N60" s="84">
        <v>14360</v>
      </c>
      <c r="O60" s="95">
        <f t="shared" si="0"/>
        <v>0.55501392757660162</v>
      </c>
      <c r="P60" s="84">
        <f t="shared" si="5"/>
        <v>7970</v>
      </c>
      <c r="Q60" s="85">
        <f t="shared" si="1"/>
        <v>5.8030557517278151E-4</v>
      </c>
      <c r="R60" s="86">
        <f t="shared" si="6"/>
        <v>5.0174721718735727E-4</v>
      </c>
      <c r="S60" s="87">
        <f t="shared" si="7"/>
        <v>430637.51</v>
      </c>
      <c r="T60" s="88">
        <f t="shared" si="8"/>
        <v>169245.61</v>
      </c>
      <c r="U60" s="88">
        <f t="shared" si="9"/>
        <v>169245.61</v>
      </c>
      <c r="V60" s="88">
        <f t="shared" si="10"/>
        <v>156595.46</v>
      </c>
      <c r="W60" s="89">
        <f t="shared" si="11"/>
        <v>925724.19</v>
      </c>
      <c r="X60" s="81"/>
      <c r="Y60" s="90">
        <f t="shared" si="2"/>
        <v>219300.67</v>
      </c>
      <c r="Z60" s="90">
        <f t="shared" si="3"/>
        <v>219300.67</v>
      </c>
      <c r="AA60" s="90">
        <f t="shared" si="4"/>
        <v>438601.34</v>
      </c>
    </row>
    <row r="61" spans="1:27" s="16" customFormat="1" x14ac:dyDescent="0.2">
      <c r="A61" s="78">
        <v>5267</v>
      </c>
      <c r="B61" s="78" t="s">
        <v>172</v>
      </c>
      <c r="C61" s="78" t="s">
        <v>173</v>
      </c>
      <c r="D61" s="78" t="s">
        <v>42</v>
      </c>
      <c r="E61" s="78" t="s">
        <v>174</v>
      </c>
      <c r="F61" s="78" t="s">
        <v>59</v>
      </c>
      <c r="G61" s="118">
        <v>675312</v>
      </c>
      <c r="H61" s="78"/>
      <c r="I61" s="79" t="s">
        <v>44</v>
      </c>
      <c r="J61" s="78">
        <v>1026518</v>
      </c>
      <c r="K61" s="79">
        <v>44562</v>
      </c>
      <c r="L61" s="79">
        <v>44926</v>
      </c>
      <c r="M61" s="84">
        <v>15075</v>
      </c>
      <c r="N61" s="84">
        <v>19349</v>
      </c>
      <c r="O61" s="95">
        <f t="shared" si="0"/>
        <v>0.77911003152617708</v>
      </c>
      <c r="P61" s="84">
        <f t="shared" si="5"/>
        <v>15075</v>
      </c>
      <c r="Q61" s="85">
        <f t="shared" si="1"/>
        <v>1.0976294285733603E-3</v>
      </c>
      <c r="R61" s="86">
        <f t="shared" si="6"/>
        <v>9.4903880791711551E-4</v>
      </c>
      <c r="S61" s="87">
        <f t="shared" si="7"/>
        <v>814537.08</v>
      </c>
      <c r="T61" s="88">
        <f t="shared" si="8"/>
        <v>320122.65000000002</v>
      </c>
      <c r="U61" s="88">
        <f t="shared" si="9"/>
        <v>320122.65000000002</v>
      </c>
      <c r="V61" s="88">
        <f t="shared" si="10"/>
        <v>296195.3</v>
      </c>
      <c r="W61" s="89">
        <f t="shared" si="11"/>
        <v>1750977.68</v>
      </c>
      <c r="X61" s="81"/>
      <c r="Y61" s="90">
        <f t="shared" si="2"/>
        <v>414800.2</v>
      </c>
      <c r="Z61" s="90">
        <f t="shared" si="3"/>
        <v>414800.2</v>
      </c>
      <c r="AA61" s="90">
        <f t="shared" si="4"/>
        <v>829600.4</v>
      </c>
    </row>
    <row r="62" spans="1:27" s="16" customFormat="1" x14ac:dyDescent="0.2">
      <c r="A62" s="78">
        <v>5237</v>
      </c>
      <c r="B62" s="78" t="s">
        <v>175</v>
      </c>
      <c r="C62" s="78" t="s">
        <v>126</v>
      </c>
      <c r="D62" s="78" t="s">
        <v>42</v>
      </c>
      <c r="E62" s="78" t="s">
        <v>143</v>
      </c>
      <c r="F62" s="78" t="s">
        <v>63</v>
      </c>
      <c r="G62" s="118">
        <v>455834</v>
      </c>
      <c r="H62" s="78"/>
      <c r="I62" s="79" t="s">
        <v>44</v>
      </c>
      <c r="J62" s="78">
        <v>1028850</v>
      </c>
      <c r="K62" s="79">
        <v>44562</v>
      </c>
      <c r="L62" s="79">
        <v>44926</v>
      </c>
      <c r="M62" s="84">
        <v>9038</v>
      </c>
      <c r="N62" s="84">
        <v>16997</v>
      </c>
      <c r="O62" s="95">
        <f t="shared" si="0"/>
        <v>0.53174089545213865</v>
      </c>
      <c r="P62" s="84">
        <f t="shared" si="5"/>
        <v>9038</v>
      </c>
      <c r="Q62" s="85">
        <f t="shared" si="1"/>
        <v>6.5806797847071507E-4</v>
      </c>
      <c r="R62" s="86">
        <f t="shared" si="6"/>
        <v>5.689826033800922E-4</v>
      </c>
      <c r="S62" s="87">
        <f t="shared" si="7"/>
        <v>488344.02</v>
      </c>
      <c r="T62" s="88">
        <f t="shared" si="8"/>
        <v>191924.94</v>
      </c>
      <c r="U62" s="88">
        <f t="shared" si="9"/>
        <v>191924.94</v>
      </c>
      <c r="V62" s="88">
        <f t="shared" si="10"/>
        <v>177579.64</v>
      </c>
      <c r="W62" s="89">
        <f t="shared" si="11"/>
        <v>1049773.54</v>
      </c>
      <c r="X62" s="81"/>
      <c r="Y62" s="90">
        <f t="shared" si="2"/>
        <v>248687.51</v>
      </c>
      <c r="Z62" s="90">
        <f t="shared" si="3"/>
        <v>248687.51</v>
      </c>
      <c r="AA62" s="90">
        <f t="shared" si="4"/>
        <v>497375.02</v>
      </c>
    </row>
    <row r="63" spans="1:27" s="16" customFormat="1" x14ac:dyDescent="0.2">
      <c r="A63" s="78">
        <v>4628</v>
      </c>
      <c r="B63" s="78" t="s">
        <v>176</v>
      </c>
      <c r="C63" s="78" t="s">
        <v>177</v>
      </c>
      <c r="D63" s="78" t="s">
        <v>42</v>
      </c>
      <c r="E63" s="78" t="s">
        <v>141</v>
      </c>
      <c r="F63" s="78" t="s">
        <v>52</v>
      </c>
      <c r="G63" s="118">
        <v>675663</v>
      </c>
      <c r="H63" s="78"/>
      <c r="I63" s="79" t="s">
        <v>44</v>
      </c>
      <c r="J63" s="78">
        <v>1026586</v>
      </c>
      <c r="K63" s="79">
        <v>44562</v>
      </c>
      <c r="L63" s="79">
        <v>44926</v>
      </c>
      <c r="M63" s="84">
        <v>8992</v>
      </c>
      <c r="N63" s="84">
        <v>15161</v>
      </c>
      <c r="O63" s="95">
        <f t="shared" si="0"/>
        <v>0.59310071894993732</v>
      </c>
      <c r="P63" s="84">
        <f t="shared" si="5"/>
        <v>8992</v>
      </c>
      <c r="Q63" s="85">
        <f t="shared" si="1"/>
        <v>6.5471866147473663E-4</v>
      </c>
      <c r="R63" s="86">
        <f t="shared" si="6"/>
        <v>5.6608669723321413E-4</v>
      </c>
      <c r="S63" s="87">
        <f t="shared" si="7"/>
        <v>485858.53</v>
      </c>
      <c r="T63" s="88">
        <f t="shared" si="8"/>
        <v>190948.12</v>
      </c>
      <c r="U63" s="88">
        <f t="shared" si="9"/>
        <v>190948.12</v>
      </c>
      <c r="V63" s="88">
        <f t="shared" si="10"/>
        <v>176675.83</v>
      </c>
      <c r="W63" s="89">
        <f t="shared" si="11"/>
        <v>1044430.6</v>
      </c>
      <c r="X63" s="81"/>
      <c r="Y63" s="90">
        <f t="shared" si="2"/>
        <v>247421.78</v>
      </c>
      <c r="Z63" s="90">
        <f t="shared" si="3"/>
        <v>247421.78</v>
      </c>
      <c r="AA63" s="90">
        <f t="shared" si="4"/>
        <v>494843.56</v>
      </c>
    </row>
    <row r="64" spans="1:27" s="16" customFormat="1" x14ac:dyDescent="0.2">
      <c r="A64" s="78">
        <v>105006</v>
      </c>
      <c r="B64" s="78" t="s">
        <v>178</v>
      </c>
      <c r="C64" s="78" t="s">
        <v>177</v>
      </c>
      <c r="D64" s="78" t="s">
        <v>42</v>
      </c>
      <c r="E64" s="78" t="s">
        <v>52</v>
      </c>
      <c r="F64" s="78" t="s">
        <v>52</v>
      </c>
      <c r="G64" s="118">
        <v>676310</v>
      </c>
      <c r="H64" s="78"/>
      <c r="I64" s="79" t="s">
        <v>44</v>
      </c>
      <c r="J64" s="78">
        <v>1026585</v>
      </c>
      <c r="K64" s="79">
        <v>44562</v>
      </c>
      <c r="L64" s="79">
        <v>44926</v>
      </c>
      <c r="M64" s="84">
        <v>12290</v>
      </c>
      <c r="N64" s="84">
        <v>30892</v>
      </c>
      <c r="O64" s="95">
        <f t="shared" si="0"/>
        <v>0.39783762786481935</v>
      </c>
      <c r="P64" s="84">
        <f t="shared" si="5"/>
        <v>12290</v>
      </c>
      <c r="Q64" s="85">
        <f t="shared" si="1"/>
        <v>8.948501278385802E-4</v>
      </c>
      <c r="R64" s="86">
        <f t="shared" si="6"/>
        <v>7.7371057706808292E-4</v>
      </c>
      <c r="S64" s="87">
        <f t="shared" si="7"/>
        <v>664057.09</v>
      </c>
      <c r="T64" s="88">
        <f t="shared" si="8"/>
        <v>260982.25</v>
      </c>
      <c r="U64" s="88">
        <f t="shared" si="9"/>
        <v>260982.25</v>
      </c>
      <c r="V64" s="88">
        <f t="shared" si="10"/>
        <v>241475.31</v>
      </c>
      <c r="W64" s="89">
        <f t="shared" si="11"/>
        <v>1427496.9</v>
      </c>
      <c r="X64" s="81"/>
      <c r="Y64" s="90">
        <f t="shared" si="2"/>
        <v>338168.78</v>
      </c>
      <c r="Z64" s="90">
        <f t="shared" si="3"/>
        <v>338168.78</v>
      </c>
      <c r="AA64" s="90">
        <f t="shared" si="4"/>
        <v>676337.56</v>
      </c>
    </row>
    <row r="65" spans="1:27" s="16" customFormat="1" x14ac:dyDescent="0.2">
      <c r="A65" s="78">
        <v>4466</v>
      </c>
      <c r="B65" s="78" t="s">
        <v>179</v>
      </c>
      <c r="C65" s="78" t="s">
        <v>180</v>
      </c>
      <c r="D65" s="78" t="s">
        <v>42</v>
      </c>
      <c r="E65" s="78" t="s">
        <v>83</v>
      </c>
      <c r="F65" s="78" t="s">
        <v>83</v>
      </c>
      <c r="G65" s="118">
        <v>455538</v>
      </c>
      <c r="H65" s="78"/>
      <c r="I65" s="79" t="s">
        <v>44</v>
      </c>
      <c r="J65" s="78">
        <v>1026515</v>
      </c>
      <c r="K65" s="79">
        <v>44562</v>
      </c>
      <c r="L65" s="79">
        <v>44926</v>
      </c>
      <c r="M65" s="84">
        <v>16891</v>
      </c>
      <c r="N65" s="84">
        <v>27847</v>
      </c>
      <c r="O65" s="95">
        <f t="shared" si="0"/>
        <v>0.60656444141200128</v>
      </c>
      <c r="P65" s="84">
        <f t="shared" si="5"/>
        <v>16891</v>
      </c>
      <c r="Q65" s="85">
        <f t="shared" si="1"/>
        <v>1.2298546386754646E-3</v>
      </c>
      <c r="R65" s="86">
        <f t="shared" si="6"/>
        <v>1.0633641462373465E-3</v>
      </c>
      <c r="S65" s="87">
        <f t="shared" si="7"/>
        <v>912659.75</v>
      </c>
      <c r="T65" s="88">
        <f t="shared" si="8"/>
        <v>358686.02</v>
      </c>
      <c r="U65" s="88">
        <f t="shared" si="9"/>
        <v>358686.02</v>
      </c>
      <c r="V65" s="88">
        <f t="shared" si="10"/>
        <v>331876.27</v>
      </c>
      <c r="W65" s="89">
        <f t="shared" si="11"/>
        <v>1961908.06</v>
      </c>
      <c r="X65" s="81"/>
      <c r="Y65" s="90">
        <f t="shared" si="2"/>
        <v>464768.83</v>
      </c>
      <c r="Z65" s="90">
        <f t="shared" si="3"/>
        <v>464768.83</v>
      </c>
      <c r="AA65" s="90">
        <f t="shared" si="4"/>
        <v>929537.66</v>
      </c>
    </row>
    <row r="66" spans="1:27" s="16" customFormat="1" x14ac:dyDescent="0.2">
      <c r="A66" s="78">
        <v>4753</v>
      </c>
      <c r="B66" s="78" t="s">
        <v>181</v>
      </c>
      <c r="C66" s="78" t="s">
        <v>180</v>
      </c>
      <c r="D66" s="78" t="s">
        <v>42</v>
      </c>
      <c r="E66" s="78" t="s">
        <v>182</v>
      </c>
      <c r="F66" s="78" t="s">
        <v>83</v>
      </c>
      <c r="G66" s="118">
        <v>675394</v>
      </c>
      <c r="H66" s="78"/>
      <c r="I66" s="79" t="s">
        <v>44</v>
      </c>
      <c r="J66" s="78">
        <v>1028691</v>
      </c>
      <c r="K66" s="79">
        <v>44562</v>
      </c>
      <c r="L66" s="79">
        <v>44926</v>
      </c>
      <c r="M66" s="84">
        <v>15016</v>
      </c>
      <c r="N66" s="84">
        <v>27911</v>
      </c>
      <c r="O66" s="95">
        <f t="shared" si="0"/>
        <v>0.53799577227616358</v>
      </c>
      <c r="P66" s="84">
        <f t="shared" si="5"/>
        <v>15016</v>
      </c>
      <c r="Q66" s="85">
        <f t="shared" si="1"/>
        <v>1.0933335654698226E-3</v>
      </c>
      <c r="R66" s="86">
        <f t="shared" si="6"/>
        <v>9.4532449351133715E-4</v>
      </c>
      <c r="S66" s="87">
        <f t="shared" si="7"/>
        <v>811349.17</v>
      </c>
      <c r="T66" s="88">
        <f t="shared" si="8"/>
        <v>318869.77</v>
      </c>
      <c r="U66" s="88">
        <f t="shared" si="9"/>
        <v>318869.77</v>
      </c>
      <c r="V66" s="88">
        <f t="shared" si="10"/>
        <v>295036.06</v>
      </c>
      <c r="W66" s="89">
        <f t="shared" si="11"/>
        <v>1744124.77</v>
      </c>
      <c r="X66" s="81"/>
      <c r="Y66" s="90">
        <f t="shared" si="2"/>
        <v>413176.77</v>
      </c>
      <c r="Z66" s="90">
        <f t="shared" si="3"/>
        <v>413176.77</v>
      </c>
      <c r="AA66" s="90">
        <f t="shared" si="4"/>
        <v>826353.54</v>
      </c>
    </row>
    <row r="67" spans="1:27" s="16" customFormat="1" x14ac:dyDescent="0.2">
      <c r="A67" s="78">
        <v>4655</v>
      </c>
      <c r="B67" s="78" t="s">
        <v>183</v>
      </c>
      <c r="C67" s="78" t="s">
        <v>180</v>
      </c>
      <c r="D67" s="78" t="s">
        <v>42</v>
      </c>
      <c r="E67" s="78" t="s">
        <v>184</v>
      </c>
      <c r="F67" s="78" t="s">
        <v>83</v>
      </c>
      <c r="G67" s="118">
        <v>675338</v>
      </c>
      <c r="H67" s="78"/>
      <c r="I67" s="79" t="s">
        <v>44</v>
      </c>
      <c r="J67" s="78">
        <v>1026606</v>
      </c>
      <c r="K67" s="79">
        <v>44562</v>
      </c>
      <c r="L67" s="79">
        <v>44926</v>
      </c>
      <c r="M67" s="84">
        <v>8217</v>
      </c>
      <c r="N67" s="84">
        <v>13173</v>
      </c>
      <c r="O67" s="95">
        <f t="shared" ref="O67:O129" si="12">M67/N67</f>
        <v>0.62377590526076065</v>
      </c>
      <c r="P67" s="84">
        <f t="shared" si="5"/>
        <v>8217</v>
      </c>
      <c r="Q67" s="85">
        <f t="shared" si="1"/>
        <v>5.9828995121640469E-4</v>
      </c>
      <c r="R67" s="86">
        <f t="shared" ref="R67:R129" si="13">P67/R$3</f>
        <v>5.1729697410646356E-4</v>
      </c>
      <c r="S67" s="87">
        <f t="shared" ref="S67:S129" si="14">IF(Q67&gt;0,ROUND($S$3*Q67,2),0)</f>
        <v>443983.49</v>
      </c>
      <c r="T67" s="88">
        <f t="shared" ref="T67:T129" si="15">IF(R67&gt;0,ROUND($T$3*R67,2),0)</f>
        <v>174490.74</v>
      </c>
      <c r="U67" s="88">
        <f t="shared" ref="U67:U129" si="16">IF(R67&gt;0,ROUND($U$3*R67,2),0)</f>
        <v>174490.74</v>
      </c>
      <c r="V67" s="88">
        <f t="shared" ref="V67:V129" si="17">IF(Q67&gt;0,ROUND($V$3*Q67,2),0)</f>
        <v>161448.54</v>
      </c>
      <c r="W67" s="89">
        <f t="shared" ref="W67:W129" si="18">S67+T67+U67+V67</f>
        <v>954413.51</v>
      </c>
      <c r="X67" s="81"/>
      <c r="Y67" s="90">
        <f t="shared" si="2"/>
        <v>226097.06</v>
      </c>
      <c r="Z67" s="90">
        <f t="shared" si="3"/>
        <v>226097.06</v>
      </c>
      <c r="AA67" s="90">
        <f t="shared" ref="AA67:AA129" si="19">SUM(Y67:Z67)</f>
        <v>452194.12</v>
      </c>
    </row>
    <row r="68" spans="1:27" s="16" customFormat="1" x14ac:dyDescent="0.2">
      <c r="A68" s="78">
        <v>4441</v>
      </c>
      <c r="B68" s="78" t="s">
        <v>185</v>
      </c>
      <c r="C68" s="78" t="s">
        <v>180</v>
      </c>
      <c r="D68" s="78" t="s">
        <v>42</v>
      </c>
      <c r="E68" s="78" t="s">
        <v>186</v>
      </c>
      <c r="F68" s="78" t="s">
        <v>63</v>
      </c>
      <c r="G68" s="118">
        <v>675519</v>
      </c>
      <c r="H68" s="78"/>
      <c r="I68" s="79" t="s">
        <v>44</v>
      </c>
      <c r="J68" s="78">
        <v>1028623</v>
      </c>
      <c r="K68" s="79">
        <v>44562</v>
      </c>
      <c r="L68" s="79">
        <v>44926</v>
      </c>
      <c r="M68" s="84">
        <v>11041</v>
      </c>
      <c r="N68" s="84">
        <v>20373</v>
      </c>
      <c r="O68" s="95">
        <f t="shared" si="12"/>
        <v>0.5419427673882099</v>
      </c>
      <c r="P68" s="84">
        <f t="shared" si="5"/>
        <v>11041</v>
      </c>
      <c r="Q68" s="85">
        <f t="shared" si="1"/>
        <v>8.03908890273862E-4</v>
      </c>
      <c r="R68" s="86">
        <f t="shared" si="13"/>
        <v>6.9508042973219714E-4</v>
      </c>
      <c r="S68" s="87">
        <f t="shared" si="14"/>
        <v>596570.74</v>
      </c>
      <c r="T68" s="88">
        <f t="shared" si="15"/>
        <v>234459.32</v>
      </c>
      <c r="U68" s="88">
        <f t="shared" si="16"/>
        <v>234459.32</v>
      </c>
      <c r="V68" s="88">
        <f t="shared" si="17"/>
        <v>216934.81</v>
      </c>
      <c r="W68" s="89">
        <f t="shared" si="18"/>
        <v>1282424.1900000002</v>
      </c>
      <c r="X68" s="81"/>
      <c r="Y68" s="90">
        <f t="shared" si="2"/>
        <v>303801.59000000003</v>
      </c>
      <c r="Z68" s="90">
        <f t="shared" si="3"/>
        <v>303801.59000000003</v>
      </c>
      <c r="AA68" s="90">
        <f t="shared" si="19"/>
        <v>607603.18000000005</v>
      </c>
    </row>
    <row r="69" spans="1:27" s="16" customFormat="1" x14ac:dyDescent="0.2">
      <c r="A69" s="78">
        <v>4049</v>
      </c>
      <c r="B69" s="78" t="s">
        <v>187</v>
      </c>
      <c r="C69" s="78" t="s">
        <v>126</v>
      </c>
      <c r="D69" s="78" t="s">
        <v>42</v>
      </c>
      <c r="E69" s="78" t="s">
        <v>188</v>
      </c>
      <c r="F69" s="78" t="s">
        <v>43</v>
      </c>
      <c r="G69" s="118">
        <v>675656</v>
      </c>
      <c r="H69" s="78"/>
      <c r="I69" s="79" t="s">
        <v>44</v>
      </c>
      <c r="J69" s="78">
        <v>1031390</v>
      </c>
      <c r="K69" s="79">
        <v>44562</v>
      </c>
      <c r="L69" s="79">
        <v>44926</v>
      </c>
      <c r="M69" s="84">
        <v>9595</v>
      </c>
      <c r="N69" s="84">
        <v>22702</v>
      </c>
      <c r="O69" s="95">
        <f t="shared" si="12"/>
        <v>0.42264998678530524</v>
      </c>
      <c r="P69" s="84">
        <f t="shared" si="5"/>
        <v>9595</v>
      </c>
      <c r="Q69" s="85">
        <f t="shared" si="1"/>
        <v>6.9862383861767107E-4</v>
      </c>
      <c r="R69" s="86">
        <f t="shared" si="13"/>
        <v>6.0404824954989869E-4</v>
      </c>
      <c r="S69" s="87">
        <f t="shared" si="14"/>
        <v>518440.02</v>
      </c>
      <c r="T69" s="88">
        <f t="shared" si="15"/>
        <v>203753.03</v>
      </c>
      <c r="U69" s="88">
        <f t="shared" si="16"/>
        <v>203753.03</v>
      </c>
      <c r="V69" s="88">
        <f t="shared" si="17"/>
        <v>188523.64</v>
      </c>
      <c r="W69" s="89">
        <f t="shared" si="18"/>
        <v>1114469.7200000002</v>
      </c>
      <c r="X69" s="81"/>
      <c r="Y69" s="90">
        <f t="shared" si="2"/>
        <v>264013.78999999998</v>
      </c>
      <c r="Z69" s="90">
        <f t="shared" si="3"/>
        <v>264013.78999999998</v>
      </c>
      <c r="AA69" s="90">
        <f t="shared" si="19"/>
        <v>528027.57999999996</v>
      </c>
    </row>
    <row r="70" spans="1:27" s="16" customFormat="1" x14ac:dyDescent="0.2">
      <c r="A70" s="78">
        <v>4658</v>
      </c>
      <c r="B70" s="78" t="s">
        <v>189</v>
      </c>
      <c r="C70" s="78" t="s">
        <v>180</v>
      </c>
      <c r="D70" s="78" t="s">
        <v>42</v>
      </c>
      <c r="E70" s="78" t="s">
        <v>190</v>
      </c>
      <c r="F70" s="78" t="s">
        <v>83</v>
      </c>
      <c r="G70" s="118">
        <v>675539</v>
      </c>
      <c r="H70" s="78"/>
      <c r="I70" s="79" t="s">
        <v>44</v>
      </c>
      <c r="J70" s="78">
        <v>1028610</v>
      </c>
      <c r="K70" s="79">
        <v>44562</v>
      </c>
      <c r="L70" s="79">
        <v>44926</v>
      </c>
      <c r="M70" s="84">
        <v>18259</v>
      </c>
      <c r="N70" s="84">
        <v>26747</v>
      </c>
      <c r="O70" s="95">
        <f t="shared" si="12"/>
        <v>0.68265599880360417</v>
      </c>
      <c r="P70" s="84">
        <f t="shared" si="5"/>
        <v>18259</v>
      </c>
      <c r="Q70" s="85">
        <f t="shared" ref="Q70:Q133" si="20">IF(D70="NSGO",P70/Q$3,0)</f>
        <v>1.3294604136863007E-3</v>
      </c>
      <c r="R70" s="86">
        <f t="shared" si="13"/>
        <v>1.149485876866243E-3</v>
      </c>
      <c r="S70" s="87">
        <f t="shared" si="14"/>
        <v>986575.95</v>
      </c>
      <c r="T70" s="88">
        <f t="shared" si="15"/>
        <v>387735.95</v>
      </c>
      <c r="U70" s="88">
        <f t="shared" si="16"/>
        <v>387735.95</v>
      </c>
      <c r="V70" s="88">
        <f t="shared" si="17"/>
        <v>358754.89</v>
      </c>
      <c r="W70" s="89">
        <f t="shared" si="18"/>
        <v>2120802.7399999998</v>
      </c>
      <c r="X70" s="81"/>
      <c r="Y70" s="90">
        <f t="shared" ref="Y70:Y133" si="21">IF($D70="NSGO",ROUND($Q70*$Y$3,2),0)</f>
        <v>502410.4</v>
      </c>
      <c r="Z70" s="90">
        <f t="shared" ref="Z70:Z133" si="22">IF($D70="NSGO",ROUND($Q70*$Z$3,2),0)</f>
        <v>502410.4</v>
      </c>
      <c r="AA70" s="90">
        <f t="shared" si="19"/>
        <v>1004820.8</v>
      </c>
    </row>
    <row r="71" spans="1:27" s="16" customFormat="1" x14ac:dyDescent="0.2">
      <c r="A71" s="78">
        <v>106081</v>
      </c>
      <c r="B71" s="78" t="s">
        <v>191</v>
      </c>
      <c r="C71" s="78" t="s">
        <v>173</v>
      </c>
      <c r="D71" s="78" t="s">
        <v>42</v>
      </c>
      <c r="E71" s="78" t="s">
        <v>43</v>
      </c>
      <c r="F71" s="78" t="s">
        <v>43</v>
      </c>
      <c r="G71" s="118">
        <v>676378</v>
      </c>
      <c r="H71" s="78"/>
      <c r="I71" s="79" t="s">
        <v>44</v>
      </c>
      <c r="J71" s="78">
        <v>1029298</v>
      </c>
      <c r="K71" s="79">
        <v>44378</v>
      </c>
      <c r="L71" s="79">
        <v>44742</v>
      </c>
      <c r="M71" s="84">
        <v>13186</v>
      </c>
      <c r="N71" s="84">
        <v>34207</v>
      </c>
      <c r="O71" s="95">
        <f t="shared" si="12"/>
        <v>0.38547665682462656</v>
      </c>
      <c r="P71" s="84">
        <f t="shared" ref="P71:P134" si="23">IFERROR((M71/((L71-K71)+1)*365),0)</f>
        <v>13186</v>
      </c>
      <c r="Q71" s="85">
        <f t="shared" si="20"/>
        <v>9.6008899802111627E-4</v>
      </c>
      <c r="R71" s="86">
        <f t="shared" si="13"/>
        <v>8.3011779245075194E-4</v>
      </c>
      <c r="S71" s="87">
        <f t="shared" si="14"/>
        <v>712470.04</v>
      </c>
      <c r="T71" s="88">
        <f t="shared" si="15"/>
        <v>280009.11</v>
      </c>
      <c r="U71" s="88">
        <f t="shared" si="16"/>
        <v>280009.11</v>
      </c>
      <c r="V71" s="88">
        <f t="shared" si="17"/>
        <v>259080.02</v>
      </c>
      <c r="W71" s="89">
        <f t="shared" si="18"/>
        <v>1531568.28</v>
      </c>
      <c r="X71" s="81"/>
      <c r="Y71" s="90">
        <f t="shared" si="21"/>
        <v>362822.91</v>
      </c>
      <c r="Z71" s="90">
        <f t="shared" si="22"/>
        <v>362822.91</v>
      </c>
      <c r="AA71" s="90">
        <f t="shared" si="19"/>
        <v>725645.82</v>
      </c>
    </row>
    <row r="72" spans="1:27" s="16" customFormat="1" x14ac:dyDescent="0.2">
      <c r="A72" s="78">
        <v>4341</v>
      </c>
      <c r="B72" s="78" t="s">
        <v>192</v>
      </c>
      <c r="C72" s="78" t="s">
        <v>126</v>
      </c>
      <c r="D72" s="78" t="s">
        <v>42</v>
      </c>
      <c r="E72" s="78" t="s">
        <v>72</v>
      </c>
      <c r="F72" s="78" t="s">
        <v>72</v>
      </c>
      <c r="G72" s="118">
        <v>675934</v>
      </c>
      <c r="H72" s="78"/>
      <c r="I72" s="79" t="s">
        <v>44</v>
      </c>
      <c r="J72" s="78">
        <v>1028702</v>
      </c>
      <c r="K72" s="79">
        <v>44562</v>
      </c>
      <c r="L72" s="79">
        <v>44926</v>
      </c>
      <c r="M72" s="84">
        <v>6614</v>
      </c>
      <c r="N72" s="84">
        <v>12680</v>
      </c>
      <c r="O72" s="95">
        <f t="shared" si="12"/>
        <v>0.52160883280757098</v>
      </c>
      <c r="P72" s="84">
        <f t="shared" si="23"/>
        <v>6614</v>
      </c>
      <c r="Q72" s="85">
        <f t="shared" si="20"/>
        <v>4.8157353503046135E-4</v>
      </c>
      <c r="R72" s="86">
        <f t="shared" si="13"/>
        <v>4.1638094033590728E-4</v>
      </c>
      <c r="S72" s="87">
        <f t="shared" si="14"/>
        <v>357369.7</v>
      </c>
      <c r="T72" s="88">
        <f t="shared" si="15"/>
        <v>140450.5</v>
      </c>
      <c r="U72" s="88">
        <f t="shared" si="16"/>
        <v>140450.5</v>
      </c>
      <c r="V72" s="88">
        <f t="shared" si="17"/>
        <v>129952.62</v>
      </c>
      <c r="W72" s="89">
        <f t="shared" si="18"/>
        <v>768223.32</v>
      </c>
      <c r="X72" s="81"/>
      <c r="Y72" s="90">
        <f t="shared" si="21"/>
        <v>181989.29</v>
      </c>
      <c r="Z72" s="90">
        <f t="shared" si="22"/>
        <v>181989.29</v>
      </c>
      <c r="AA72" s="90">
        <f t="shared" si="19"/>
        <v>363978.58</v>
      </c>
    </row>
    <row r="73" spans="1:27" s="16" customFormat="1" x14ac:dyDescent="0.2">
      <c r="A73" s="78">
        <v>5102</v>
      </c>
      <c r="B73" s="78" t="s">
        <v>193</v>
      </c>
      <c r="C73" s="78" t="s">
        <v>194</v>
      </c>
      <c r="D73" s="78" t="s">
        <v>42</v>
      </c>
      <c r="E73" s="78" t="s">
        <v>66</v>
      </c>
      <c r="F73" s="78" t="s">
        <v>67</v>
      </c>
      <c r="G73" s="118">
        <v>455861</v>
      </c>
      <c r="H73" s="78"/>
      <c r="I73" s="79" t="s">
        <v>44</v>
      </c>
      <c r="J73" s="78">
        <v>1030299</v>
      </c>
      <c r="K73" s="79">
        <v>44562</v>
      </c>
      <c r="L73" s="79">
        <v>44926</v>
      </c>
      <c r="M73" s="84">
        <v>12428</v>
      </c>
      <c r="N73" s="84">
        <v>19255</v>
      </c>
      <c r="O73" s="95">
        <f t="shared" si="12"/>
        <v>0.64544274214489739</v>
      </c>
      <c r="P73" s="84">
        <f t="shared" si="23"/>
        <v>12428</v>
      </c>
      <c r="Q73" s="85">
        <f t="shared" si="20"/>
        <v>9.0489807882651553E-4</v>
      </c>
      <c r="R73" s="86">
        <f t="shared" si="13"/>
        <v>7.8239829550871723E-4</v>
      </c>
      <c r="S73" s="87">
        <f t="shared" si="14"/>
        <v>671513.55</v>
      </c>
      <c r="T73" s="88">
        <f t="shared" si="15"/>
        <v>263912.73</v>
      </c>
      <c r="U73" s="88">
        <f t="shared" si="16"/>
        <v>263912.73</v>
      </c>
      <c r="V73" s="88">
        <f t="shared" si="17"/>
        <v>244186.75</v>
      </c>
      <c r="W73" s="89">
        <f t="shared" si="18"/>
        <v>1443525.76</v>
      </c>
      <c r="X73" s="81"/>
      <c r="Y73" s="90">
        <f t="shared" si="21"/>
        <v>341965.96</v>
      </c>
      <c r="Z73" s="90">
        <f t="shared" si="22"/>
        <v>341965.96</v>
      </c>
      <c r="AA73" s="90">
        <f t="shared" si="19"/>
        <v>683931.92</v>
      </c>
    </row>
    <row r="74" spans="1:27" s="16" customFormat="1" x14ac:dyDescent="0.2">
      <c r="A74" s="78">
        <v>5345</v>
      </c>
      <c r="B74" s="78" t="s">
        <v>195</v>
      </c>
      <c r="C74" s="78" t="s">
        <v>126</v>
      </c>
      <c r="D74" s="78" t="s">
        <v>42</v>
      </c>
      <c r="E74" s="78" t="s">
        <v>196</v>
      </c>
      <c r="F74" s="78" t="s">
        <v>63</v>
      </c>
      <c r="G74" s="118">
        <v>675561</v>
      </c>
      <c r="H74" s="78"/>
      <c r="I74" s="79" t="s">
        <v>44</v>
      </c>
      <c r="J74" s="78">
        <v>1028769</v>
      </c>
      <c r="K74" s="79">
        <v>44440</v>
      </c>
      <c r="L74" s="79">
        <v>44804</v>
      </c>
      <c r="M74" s="84">
        <v>9661</v>
      </c>
      <c r="N74" s="84">
        <v>17734</v>
      </c>
      <c r="O74" s="95">
        <f t="shared" si="12"/>
        <v>0.54477275290402616</v>
      </c>
      <c r="P74" s="84">
        <f t="shared" si="23"/>
        <v>9661</v>
      </c>
      <c r="Q74" s="85">
        <f t="shared" si="20"/>
        <v>7.0342938039450961E-4</v>
      </c>
      <c r="R74" s="86">
        <f t="shared" si="13"/>
        <v>6.0820324532585423E-4</v>
      </c>
      <c r="S74" s="87">
        <f t="shared" si="14"/>
        <v>522006.15</v>
      </c>
      <c r="T74" s="88">
        <f t="shared" si="15"/>
        <v>205154.56</v>
      </c>
      <c r="U74" s="88">
        <f t="shared" si="16"/>
        <v>205154.56</v>
      </c>
      <c r="V74" s="88">
        <f t="shared" si="17"/>
        <v>189820.42</v>
      </c>
      <c r="W74" s="89">
        <f t="shared" si="18"/>
        <v>1122135.69</v>
      </c>
      <c r="X74" s="81"/>
      <c r="Y74" s="90">
        <f t="shared" si="21"/>
        <v>265829.83</v>
      </c>
      <c r="Z74" s="90">
        <f t="shared" si="22"/>
        <v>265829.83</v>
      </c>
      <c r="AA74" s="90">
        <f t="shared" si="19"/>
        <v>531659.66</v>
      </c>
    </row>
    <row r="75" spans="1:27" s="16" customFormat="1" x14ac:dyDescent="0.2">
      <c r="A75" s="78">
        <v>5346</v>
      </c>
      <c r="B75" s="78" t="s">
        <v>197</v>
      </c>
      <c r="C75" s="78" t="s">
        <v>126</v>
      </c>
      <c r="D75" s="78" t="s">
        <v>42</v>
      </c>
      <c r="E75" s="78" t="s">
        <v>196</v>
      </c>
      <c r="F75" s="78" t="s">
        <v>63</v>
      </c>
      <c r="G75" s="118">
        <v>675444</v>
      </c>
      <c r="H75" s="78"/>
      <c r="I75" s="79" t="s">
        <v>44</v>
      </c>
      <c r="J75" s="78">
        <v>1028864</v>
      </c>
      <c r="K75" s="79">
        <v>44440</v>
      </c>
      <c r="L75" s="79">
        <v>44804</v>
      </c>
      <c r="M75" s="84">
        <v>19307</v>
      </c>
      <c r="N75" s="84">
        <v>35891</v>
      </c>
      <c r="O75" s="95">
        <f t="shared" si="12"/>
        <v>0.53793430107826479</v>
      </c>
      <c r="P75" s="84">
        <f t="shared" si="23"/>
        <v>19307</v>
      </c>
      <c r="Q75" s="85">
        <f t="shared" si="20"/>
        <v>1.4057665922033741E-3</v>
      </c>
      <c r="R75" s="86">
        <f t="shared" si="13"/>
        <v>1.2154621734299005E-3</v>
      </c>
      <c r="S75" s="87">
        <f t="shared" si="14"/>
        <v>1043201.82</v>
      </c>
      <c r="T75" s="88">
        <f t="shared" si="15"/>
        <v>409990.58</v>
      </c>
      <c r="U75" s="88">
        <f t="shared" si="16"/>
        <v>409990.58</v>
      </c>
      <c r="V75" s="88">
        <f t="shared" si="17"/>
        <v>379346.11</v>
      </c>
      <c r="W75" s="89">
        <f t="shared" si="18"/>
        <v>2242529.09</v>
      </c>
      <c r="X75" s="81"/>
      <c r="Y75" s="90">
        <f t="shared" si="21"/>
        <v>531246.93000000005</v>
      </c>
      <c r="Z75" s="90">
        <f t="shared" si="22"/>
        <v>531246.93000000005</v>
      </c>
      <c r="AA75" s="90">
        <f t="shared" si="19"/>
        <v>1062493.8600000001</v>
      </c>
    </row>
    <row r="76" spans="1:27" s="16" customFormat="1" x14ac:dyDescent="0.2">
      <c r="A76" s="78">
        <v>4425</v>
      </c>
      <c r="B76" s="78" t="s">
        <v>198</v>
      </c>
      <c r="C76" s="78" t="s">
        <v>199</v>
      </c>
      <c r="D76" s="78" t="s">
        <v>42</v>
      </c>
      <c r="E76" s="78" t="s">
        <v>200</v>
      </c>
      <c r="F76" s="78" t="s">
        <v>79</v>
      </c>
      <c r="G76" s="118">
        <v>675311</v>
      </c>
      <c r="H76" s="78"/>
      <c r="I76" s="79" t="s">
        <v>44</v>
      </c>
      <c r="J76" s="78">
        <v>1026191</v>
      </c>
      <c r="K76" s="79">
        <v>44562</v>
      </c>
      <c r="L76" s="79">
        <v>44926</v>
      </c>
      <c r="M76" s="84">
        <v>9116</v>
      </c>
      <c r="N76" s="84">
        <v>14605</v>
      </c>
      <c r="O76" s="95">
        <f t="shared" si="12"/>
        <v>0.62416980486134888</v>
      </c>
      <c r="P76" s="84">
        <f t="shared" si="23"/>
        <v>9116</v>
      </c>
      <c r="Q76" s="85">
        <f t="shared" si="20"/>
        <v>6.6374725511606978E-4</v>
      </c>
      <c r="R76" s="86">
        <f t="shared" si="13"/>
        <v>5.7389305293349419E-4</v>
      </c>
      <c r="S76" s="87">
        <f t="shared" si="14"/>
        <v>492558.54</v>
      </c>
      <c r="T76" s="88">
        <f t="shared" si="15"/>
        <v>193581.3</v>
      </c>
      <c r="U76" s="88">
        <f t="shared" si="16"/>
        <v>193581.3</v>
      </c>
      <c r="V76" s="88">
        <f t="shared" si="17"/>
        <v>179112.2</v>
      </c>
      <c r="W76" s="89">
        <f t="shared" si="18"/>
        <v>1058833.3399999999</v>
      </c>
      <c r="X76" s="81"/>
      <c r="Y76" s="90">
        <f t="shared" si="21"/>
        <v>250833.74</v>
      </c>
      <c r="Z76" s="90">
        <f t="shared" si="22"/>
        <v>250833.74</v>
      </c>
      <c r="AA76" s="90">
        <f t="shared" si="19"/>
        <v>501667.48</v>
      </c>
    </row>
    <row r="77" spans="1:27" s="16" customFormat="1" x14ac:dyDescent="0.2">
      <c r="A77" s="78">
        <v>101059</v>
      </c>
      <c r="B77" s="78" t="s">
        <v>201</v>
      </c>
      <c r="C77" s="78" t="s">
        <v>199</v>
      </c>
      <c r="D77" s="78" t="s">
        <v>42</v>
      </c>
      <c r="E77" s="78" t="s">
        <v>202</v>
      </c>
      <c r="F77" s="78" t="s">
        <v>79</v>
      </c>
      <c r="G77" s="118">
        <v>675924</v>
      </c>
      <c r="H77" s="78"/>
      <c r="I77" s="79" t="s">
        <v>44</v>
      </c>
      <c r="J77" s="78">
        <v>1031086</v>
      </c>
      <c r="K77" s="79">
        <v>44562</v>
      </c>
      <c r="L77" s="79">
        <v>44926</v>
      </c>
      <c r="M77" s="84">
        <v>18080</v>
      </c>
      <c r="N77" s="84">
        <v>26913</v>
      </c>
      <c r="O77" s="95">
        <f t="shared" si="12"/>
        <v>0.67179430015234276</v>
      </c>
      <c r="P77" s="84">
        <f t="shared" si="23"/>
        <v>18080</v>
      </c>
      <c r="Q77" s="85">
        <f t="shared" si="20"/>
        <v>1.3164272018976022E-3</v>
      </c>
      <c r="R77" s="86">
        <f t="shared" si="13"/>
        <v>1.138217024686E-3</v>
      </c>
      <c r="S77" s="87">
        <f t="shared" si="14"/>
        <v>976904.17</v>
      </c>
      <c r="T77" s="88">
        <f t="shared" si="15"/>
        <v>383934.83</v>
      </c>
      <c r="U77" s="88">
        <f t="shared" si="16"/>
        <v>383934.83</v>
      </c>
      <c r="V77" s="88">
        <f t="shared" si="17"/>
        <v>355237.88</v>
      </c>
      <c r="W77" s="89">
        <f t="shared" si="18"/>
        <v>2100011.71</v>
      </c>
      <c r="X77" s="81"/>
      <c r="Y77" s="90">
        <f t="shared" si="21"/>
        <v>497485.08</v>
      </c>
      <c r="Z77" s="90">
        <f t="shared" si="22"/>
        <v>497485.08</v>
      </c>
      <c r="AA77" s="90">
        <f t="shared" si="19"/>
        <v>994970.16</v>
      </c>
    </row>
    <row r="78" spans="1:27" s="16" customFormat="1" x14ac:dyDescent="0.2">
      <c r="A78" s="78">
        <v>4739</v>
      </c>
      <c r="B78" s="78" t="s">
        <v>203</v>
      </c>
      <c r="C78" s="78" t="s">
        <v>199</v>
      </c>
      <c r="D78" s="78" t="s">
        <v>42</v>
      </c>
      <c r="E78" s="78" t="s">
        <v>204</v>
      </c>
      <c r="F78" s="78" t="s">
        <v>79</v>
      </c>
      <c r="G78" s="118">
        <v>675468</v>
      </c>
      <c r="H78" s="78"/>
      <c r="I78" s="79" t="s">
        <v>44</v>
      </c>
      <c r="J78" s="78">
        <v>1032112</v>
      </c>
      <c r="K78" s="79">
        <v>44562</v>
      </c>
      <c r="L78" s="79">
        <v>44926</v>
      </c>
      <c r="M78" s="84">
        <v>2885</v>
      </c>
      <c r="N78" s="84">
        <v>6539</v>
      </c>
      <c r="O78" s="95">
        <f t="shared" si="12"/>
        <v>0.44119896008564002</v>
      </c>
      <c r="P78" s="84">
        <f t="shared" si="23"/>
        <v>2885</v>
      </c>
      <c r="Q78" s="85">
        <f t="shared" si="20"/>
        <v>2.1006042463908087E-4</v>
      </c>
      <c r="R78" s="86">
        <f t="shared" si="13"/>
        <v>1.8162367899441978E-4</v>
      </c>
      <c r="S78" s="87">
        <f t="shared" si="14"/>
        <v>155883.22</v>
      </c>
      <c r="T78" s="88">
        <f t="shared" si="15"/>
        <v>61263.94</v>
      </c>
      <c r="U78" s="88">
        <f t="shared" si="16"/>
        <v>61263.94</v>
      </c>
      <c r="V78" s="88">
        <f t="shared" si="17"/>
        <v>56684.81</v>
      </c>
      <c r="W78" s="89">
        <f t="shared" si="18"/>
        <v>335095.90999999997</v>
      </c>
      <c r="X78" s="81"/>
      <c r="Y78" s="90">
        <f t="shared" si="21"/>
        <v>79382.990000000005</v>
      </c>
      <c r="Z78" s="90">
        <f t="shared" si="22"/>
        <v>79382.990000000005</v>
      </c>
      <c r="AA78" s="90">
        <f t="shared" si="19"/>
        <v>158765.98000000001</v>
      </c>
    </row>
    <row r="79" spans="1:27" s="16" customFormat="1" x14ac:dyDescent="0.2">
      <c r="A79" s="78">
        <v>4411</v>
      </c>
      <c r="B79" s="78" t="s">
        <v>205</v>
      </c>
      <c r="C79" s="78" t="s">
        <v>173</v>
      </c>
      <c r="D79" s="78" t="s">
        <v>42</v>
      </c>
      <c r="E79" s="78" t="s">
        <v>206</v>
      </c>
      <c r="F79" s="78" t="s">
        <v>79</v>
      </c>
      <c r="G79" s="118">
        <v>676086</v>
      </c>
      <c r="H79" s="78"/>
      <c r="I79" s="79" t="s">
        <v>44</v>
      </c>
      <c r="J79" s="78">
        <v>1030240</v>
      </c>
      <c r="K79" s="79">
        <v>44562</v>
      </c>
      <c r="L79" s="79">
        <v>44926</v>
      </c>
      <c r="M79" s="84">
        <v>6752</v>
      </c>
      <c r="N79" s="84">
        <v>15424</v>
      </c>
      <c r="O79" s="95">
        <f t="shared" si="12"/>
        <v>0.43775933609958506</v>
      </c>
      <c r="P79" s="84">
        <f t="shared" si="23"/>
        <v>6751.9999999999991</v>
      </c>
      <c r="Q79" s="85">
        <f t="shared" si="20"/>
        <v>4.9162148601839646E-4</v>
      </c>
      <c r="R79" s="86">
        <f t="shared" si="13"/>
        <v>4.2506865877654153E-4</v>
      </c>
      <c r="S79" s="87">
        <f t="shared" si="14"/>
        <v>364826.16</v>
      </c>
      <c r="T79" s="88">
        <f t="shared" si="15"/>
        <v>143380.97</v>
      </c>
      <c r="U79" s="88">
        <f t="shared" si="16"/>
        <v>143380.97</v>
      </c>
      <c r="V79" s="88">
        <f t="shared" si="17"/>
        <v>132664.06</v>
      </c>
      <c r="W79" s="89">
        <f t="shared" si="18"/>
        <v>784252.15999999992</v>
      </c>
      <c r="X79" s="81"/>
      <c r="Y79" s="90">
        <f t="shared" si="21"/>
        <v>185786.46</v>
      </c>
      <c r="Z79" s="90">
        <f t="shared" si="22"/>
        <v>185786.46</v>
      </c>
      <c r="AA79" s="90">
        <f t="shared" si="19"/>
        <v>371572.92</v>
      </c>
    </row>
    <row r="80" spans="1:27" s="16" customFormat="1" x14ac:dyDescent="0.2">
      <c r="A80" s="78">
        <v>4682</v>
      </c>
      <c r="B80" s="78" t="s">
        <v>207</v>
      </c>
      <c r="C80" s="78" t="s">
        <v>57</v>
      </c>
      <c r="D80" s="78" t="s">
        <v>42</v>
      </c>
      <c r="E80" s="78" t="s">
        <v>52</v>
      </c>
      <c r="F80" s="78" t="s">
        <v>52</v>
      </c>
      <c r="G80" s="118">
        <v>675999</v>
      </c>
      <c r="H80" s="78"/>
      <c r="I80" s="79" t="s">
        <v>44</v>
      </c>
      <c r="J80" s="78">
        <v>1030248</v>
      </c>
      <c r="K80" s="79">
        <v>44562</v>
      </c>
      <c r="L80" s="79">
        <v>44926</v>
      </c>
      <c r="M80" s="84">
        <v>22243</v>
      </c>
      <c r="N80" s="84">
        <v>33461</v>
      </c>
      <c r="O80" s="95">
        <f t="shared" si="12"/>
        <v>0.66474403036370699</v>
      </c>
      <c r="P80" s="84">
        <f t="shared" si="23"/>
        <v>22243</v>
      </c>
      <c r="Q80" s="85">
        <f t="shared" si="20"/>
        <v>1.6195403900336484E-3</v>
      </c>
      <c r="R80" s="86">
        <f t="shared" si="13"/>
        <v>1.4002965309784677E-3</v>
      </c>
      <c r="S80" s="87">
        <f t="shared" si="14"/>
        <v>1201840.68</v>
      </c>
      <c r="T80" s="88">
        <f t="shared" si="15"/>
        <v>472337.52</v>
      </c>
      <c r="U80" s="88">
        <f t="shared" si="16"/>
        <v>472337.52</v>
      </c>
      <c r="V80" s="88">
        <f t="shared" si="17"/>
        <v>437032.97</v>
      </c>
      <c r="W80" s="89">
        <f t="shared" si="18"/>
        <v>2583548.6899999995</v>
      </c>
      <c r="X80" s="81"/>
      <c r="Y80" s="90">
        <f t="shared" si="21"/>
        <v>612033.22</v>
      </c>
      <c r="Z80" s="90">
        <f t="shared" si="22"/>
        <v>612033.22</v>
      </c>
      <c r="AA80" s="90">
        <f t="shared" si="19"/>
        <v>1224066.44</v>
      </c>
    </row>
    <row r="81" spans="1:27" s="16" customFormat="1" x14ac:dyDescent="0.2">
      <c r="A81" s="78">
        <v>5023</v>
      </c>
      <c r="B81" s="78" t="s">
        <v>208</v>
      </c>
      <c r="C81" s="78" t="s">
        <v>57</v>
      </c>
      <c r="D81" s="78" t="s">
        <v>42</v>
      </c>
      <c r="E81" s="78" t="s">
        <v>209</v>
      </c>
      <c r="F81" s="78" t="s">
        <v>83</v>
      </c>
      <c r="G81" s="118">
        <v>675709</v>
      </c>
      <c r="H81" s="78"/>
      <c r="I81" s="79" t="s">
        <v>44</v>
      </c>
      <c r="J81" s="78">
        <v>1030339</v>
      </c>
      <c r="K81" s="79">
        <v>44562</v>
      </c>
      <c r="L81" s="79">
        <v>44926</v>
      </c>
      <c r="M81" s="84">
        <v>11493</v>
      </c>
      <c r="N81" s="84">
        <v>19011</v>
      </c>
      <c r="O81" s="95">
        <f t="shared" si="12"/>
        <v>0.60454473725737734</v>
      </c>
      <c r="P81" s="84">
        <f t="shared" si="23"/>
        <v>11493</v>
      </c>
      <c r="Q81" s="85">
        <f t="shared" si="20"/>
        <v>8.3681957032130205E-4</v>
      </c>
      <c r="R81" s="86">
        <f t="shared" si="13"/>
        <v>7.2353585534934721E-4</v>
      </c>
      <c r="S81" s="87">
        <f t="shared" si="14"/>
        <v>620993.34</v>
      </c>
      <c r="T81" s="88">
        <f t="shared" si="15"/>
        <v>244057.69</v>
      </c>
      <c r="U81" s="88">
        <f t="shared" si="16"/>
        <v>244057.69</v>
      </c>
      <c r="V81" s="88">
        <f t="shared" si="17"/>
        <v>225815.76</v>
      </c>
      <c r="W81" s="89">
        <f t="shared" si="18"/>
        <v>1334924.48</v>
      </c>
      <c r="X81" s="81"/>
      <c r="Y81" s="90">
        <f t="shared" si="21"/>
        <v>316238.71999999997</v>
      </c>
      <c r="Z81" s="90">
        <f t="shared" si="22"/>
        <v>316238.71999999997</v>
      </c>
      <c r="AA81" s="90">
        <f t="shared" si="19"/>
        <v>632477.43999999994</v>
      </c>
    </row>
    <row r="82" spans="1:27" s="16" customFormat="1" x14ac:dyDescent="0.2">
      <c r="A82" s="78">
        <v>103095</v>
      </c>
      <c r="B82" s="78" t="s">
        <v>210</v>
      </c>
      <c r="C82" s="78" t="s">
        <v>211</v>
      </c>
      <c r="D82" s="78" t="s">
        <v>42</v>
      </c>
      <c r="E82" s="78" t="s">
        <v>43</v>
      </c>
      <c r="F82" s="78" t="s">
        <v>43</v>
      </c>
      <c r="G82" s="118">
        <v>676158</v>
      </c>
      <c r="H82" s="78"/>
      <c r="I82" s="79" t="s">
        <v>44</v>
      </c>
      <c r="J82" s="78">
        <v>1028695</v>
      </c>
      <c r="K82" s="79">
        <v>44470</v>
      </c>
      <c r="L82" s="79">
        <v>44834</v>
      </c>
      <c r="M82" s="84">
        <v>10451</v>
      </c>
      <c r="N82" s="84">
        <v>29885</v>
      </c>
      <c r="O82" s="95">
        <f t="shared" si="12"/>
        <v>0.34970721097540575</v>
      </c>
      <c r="P82" s="84">
        <f t="shared" si="23"/>
        <v>10451</v>
      </c>
      <c r="Q82" s="85">
        <f t="shared" si="20"/>
        <v>7.6095025923848673E-4</v>
      </c>
      <c r="R82" s="86">
        <f t="shared" si="13"/>
        <v>6.5793728567441288E-4</v>
      </c>
      <c r="S82" s="87">
        <f t="shared" si="14"/>
        <v>564691.68000000005</v>
      </c>
      <c r="T82" s="88">
        <f t="shared" si="15"/>
        <v>221930.47</v>
      </c>
      <c r="U82" s="88">
        <f t="shared" si="16"/>
        <v>221930.47</v>
      </c>
      <c r="V82" s="88">
        <f t="shared" si="17"/>
        <v>205342.43</v>
      </c>
      <c r="W82" s="89">
        <f t="shared" si="18"/>
        <v>1213895.05</v>
      </c>
      <c r="X82" s="81"/>
      <c r="Y82" s="90">
        <f t="shared" si="21"/>
        <v>287567.28999999998</v>
      </c>
      <c r="Z82" s="90">
        <f t="shared" si="22"/>
        <v>287567.28999999998</v>
      </c>
      <c r="AA82" s="90">
        <f t="shared" si="19"/>
        <v>575134.57999999996</v>
      </c>
    </row>
    <row r="83" spans="1:27" s="16" customFormat="1" x14ac:dyDescent="0.2">
      <c r="A83" s="78">
        <v>4759</v>
      </c>
      <c r="B83" s="78" t="s">
        <v>212</v>
      </c>
      <c r="C83" s="78" t="s">
        <v>211</v>
      </c>
      <c r="D83" s="78" t="s">
        <v>42</v>
      </c>
      <c r="E83" s="78" t="s">
        <v>213</v>
      </c>
      <c r="F83" s="78" t="s">
        <v>79</v>
      </c>
      <c r="G83" s="118">
        <v>675071</v>
      </c>
      <c r="H83" s="78"/>
      <c r="I83" s="79" t="s">
        <v>44</v>
      </c>
      <c r="J83" s="78">
        <v>1030480</v>
      </c>
      <c r="K83" s="79">
        <v>44562</v>
      </c>
      <c r="L83" s="79">
        <v>44926</v>
      </c>
      <c r="M83" s="84">
        <v>6284</v>
      </c>
      <c r="N83" s="84">
        <v>12915</v>
      </c>
      <c r="O83" s="95">
        <f t="shared" si="12"/>
        <v>0.48656600851722803</v>
      </c>
      <c r="P83" s="84">
        <f t="shared" si="23"/>
        <v>6284.0000000000009</v>
      </c>
      <c r="Q83" s="85">
        <f t="shared" si="20"/>
        <v>4.5754582614626843E-4</v>
      </c>
      <c r="R83" s="86">
        <f t="shared" si="13"/>
        <v>3.9560596145612965E-4</v>
      </c>
      <c r="S83" s="87">
        <f t="shared" si="14"/>
        <v>339539.04</v>
      </c>
      <c r="T83" s="88">
        <f t="shared" si="15"/>
        <v>133442.84</v>
      </c>
      <c r="U83" s="88">
        <f t="shared" si="16"/>
        <v>133442.84</v>
      </c>
      <c r="V83" s="88">
        <f t="shared" si="17"/>
        <v>123468.74</v>
      </c>
      <c r="W83" s="89">
        <f t="shared" si="18"/>
        <v>729893.46</v>
      </c>
      <c r="X83" s="81"/>
      <c r="Y83" s="90">
        <f t="shared" si="21"/>
        <v>172909.08</v>
      </c>
      <c r="Z83" s="90">
        <f t="shared" si="22"/>
        <v>172909.08</v>
      </c>
      <c r="AA83" s="90">
        <f t="shared" si="19"/>
        <v>345818.16</v>
      </c>
    </row>
    <row r="84" spans="1:27" s="16" customFormat="1" x14ac:dyDescent="0.2">
      <c r="A84" s="78">
        <v>5120</v>
      </c>
      <c r="B84" s="78" t="s">
        <v>214</v>
      </c>
      <c r="C84" s="78" t="s">
        <v>215</v>
      </c>
      <c r="D84" s="78" t="s">
        <v>71</v>
      </c>
      <c r="E84" s="78" t="s">
        <v>52</v>
      </c>
      <c r="F84" s="78" t="s">
        <v>52</v>
      </c>
      <c r="G84" s="118">
        <v>675625</v>
      </c>
      <c r="H84" s="78"/>
      <c r="I84" s="79" t="s">
        <v>44</v>
      </c>
      <c r="J84" s="78">
        <v>1028910</v>
      </c>
      <c r="K84" s="79">
        <v>44562</v>
      </c>
      <c r="L84" s="79">
        <v>44926</v>
      </c>
      <c r="M84" s="84">
        <v>25317</v>
      </c>
      <c r="N84" s="84">
        <v>36265</v>
      </c>
      <c r="O84" s="95">
        <f t="shared" si="12"/>
        <v>0.6981111264304426</v>
      </c>
      <c r="P84" s="84">
        <f t="shared" si="23"/>
        <v>25317</v>
      </c>
      <c r="Q84" s="85">
        <f t="shared" si="20"/>
        <v>0</v>
      </c>
      <c r="R84" s="86">
        <f t="shared" si="13"/>
        <v>1.5938186069676692E-3</v>
      </c>
      <c r="S84" s="87">
        <f t="shared" si="14"/>
        <v>0</v>
      </c>
      <c r="T84" s="88">
        <f t="shared" si="15"/>
        <v>537614.93999999994</v>
      </c>
      <c r="U84" s="88">
        <f t="shared" si="16"/>
        <v>537614.93999999994</v>
      </c>
      <c r="V84" s="88">
        <f t="shared" si="17"/>
        <v>0</v>
      </c>
      <c r="W84" s="89">
        <f t="shared" si="18"/>
        <v>1075229.8799999999</v>
      </c>
      <c r="X84" s="81"/>
      <c r="Y84" s="90">
        <f t="shared" si="21"/>
        <v>0</v>
      </c>
      <c r="Z84" s="90">
        <f t="shared" si="22"/>
        <v>0</v>
      </c>
      <c r="AA84" s="90">
        <f t="shared" si="19"/>
        <v>0</v>
      </c>
    </row>
    <row r="85" spans="1:27" s="16" customFormat="1" x14ac:dyDescent="0.2">
      <c r="A85" s="78">
        <v>4887</v>
      </c>
      <c r="B85" s="78" t="s">
        <v>216</v>
      </c>
      <c r="C85" s="78" t="s">
        <v>126</v>
      </c>
      <c r="D85" s="78" t="s">
        <v>42</v>
      </c>
      <c r="E85" s="78" t="s">
        <v>217</v>
      </c>
      <c r="F85" s="78" t="s">
        <v>67</v>
      </c>
      <c r="G85" s="118">
        <v>675774</v>
      </c>
      <c r="H85" s="78"/>
      <c r="I85" s="79" t="s">
        <v>44</v>
      </c>
      <c r="J85" s="78">
        <v>1028700</v>
      </c>
      <c r="K85" s="79">
        <v>44562</v>
      </c>
      <c r="L85" s="79">
        <v>44926</v>
      </c>
      <c r="M85" s="84">
        <v>15392</v>
      </c>
      <c r="N85" s="84">
        <v>28218</v>
      </c>
      <c r="O85" s="95">
        <f t="shared" si="12"/>
        <v>0.54546743213551629</v>
      </c>
      <c r="P85" s="84">
        <f t="shared" si="23"/>
        <v>15392</v>
      </c>
      <c r="Q85" s="85">
        <f t="shared" si="20"/>
        <v>1.1207105913499942E-3</v>
      </c>
      <c r="R85" s="86">
        <f t="shared" si="13"/>
        <v>9.6899537853799289E-4</v>
      </c>
      <c r="S85" s="87">
        <f t="shared" si="14"/>
        <v>831665.32</v>
      </c>
      <c r="T85" s="88">
        <f t="shared" si="15"/>
        <v>326854.25</v>
      </c>
      <c r="U85" s="88">
        <f t="shared" si="16"/>
        <v>326854.25</v>
      </c>
      <c r="V85" s="88">
        <f t="shared" si="17"/>
        <v>302423.75</v>
      </c>
      <c r="W85" s="89">
        <f t="shared" si="18"/>
        <v>1787797.5699999998</v>
      </c>
      <c r="X85" s="81"/>
      <c r="Y85" s="90">
        <f t="shared" si="21"/>
        <v>423522.7</v>
      </c>
      <c r="Z85" s="90">
        <f t="shared" si="22"/>
        <v>423522.7</v>
      </c>
      <c r="AA85" s="90">
        <f t="shared" si="19"/>
        <v>847045.4</v>
      </c>
    </row>
    <row r="86" spans="1:27" s="16" customFormat="1" x14ac:dyDescent="0.2">
      <c r="A86" s="78">
        <v>101669</v>
      </c>
      <c r="B86" s="78" t="s">
        <v>218</v>
      </c>
      <c r="C86" s="78" t="s">
        <v>57</v>
      </c>
      <c r="D86" s="78" t="s">
        <v>42</v>
      </c>
      <c r="E86" s="78" t="s">
        <v>43</v>
      </c>
      <c r="F86" s="78" t="s">
        <v>43</v>
      </c>
      <c r="G86" s="118">
        <v>676012</v>
      </c>
      <c r="H86" s="78"/>
      <c r="I86" s="79" t="s">
        <v>53</v>
      </c>
      <c r="J86" s="78">
        <v>1030466</v>
      </c>
      <c r="K86" s="79">
        <v>43831</v>
      </c>
      <c r="L86" s="79">
        <v>43921</v>
      </c>
      <c r="M86" s="84">
        <v>5751</v>
      </c>
      <c r="N86" s="84">
        <v>7591</v>
      </c>
      <c r="O86" s="95">
        <f t="shared" si="12"/>
        <v>0.75760769332103806</v>
      </c>
      <c r="P86" s="84">
        <f t="shared" si="23"/>
        <v>23067.197802197803</v>
      </c>
      <c r="Q86" s="85">
        <f t="shared" si="20"/>
        <v>1.6795512532281954E-3</v>
      </c>
      <c r="R86" s="86">
        <f t="shared" si="13"/>
        <v>1.4521834762312512E-3</v>
      </c>
      <c r="S86" s="87">
        <f t="shared" si="14"/>
        <v>1246373.99</v>
      </c>
      <c r="T86" s="88">
        <f t="shared" si="15"/>
        <v>489839.64</v>
      </c>
      <c r="U86" s="88">
        <f t="shared" si="16"/>
        <v>489839.64</v>
      </c>
      <c r="V86" s="88">
        <f t="shared" si="17"/>
        <v>453226.91</v>
      </c>
      <c r="W86" s="89">
        <f t="shared" si="18"/>
        <v>2679280.1800000002</v>
      </c>
      <c r="X86" s="81"/>
      <c r="Y86" s="90">
        <f t="shared" si="21"/>
        <v>634711.66</v>
      </c>
      <c r="Z86" s="90">
        <f t="shared" si="22"/>
        <v>634711.66</v>
      </c>
      <c r="AA86" s="90">
        <f t="shared" si="19"/>
        <v>1269423.32</v>
      </c>
    </row>
    <row r="87" spans="1:27" s="16" customFormat="1" x14ac:dyDescent="0.2">
      <c r="A87" s="78">
        <v>4745</v>
      </c>
      <c r="B87" s="78" t="s">
        <v>219</v>
      </c>
      <c r="C87" s="78" t="s">
        <v>126</v>
      </c>
      <c r="D87" s="78" t="s">
        <v>42</v>
      </c>
      <c r="E87" s="78" t="s">
        <v>220</v>
      </c>
      <c r="F87" s="78" t="s">
        <v>112</v>
      </c>
      <c r="G87" s="118">
        <v>455925</v>
      </c>
      <c r="H87" s="78"/>
      <c r="I87" s="79" t="s">
        <v>44</v>
      </c>
      <c r="J87" s="78">
        <v>1030411</v>
      </c>
      <c r="K87" s="79">
        <v>44562</v>
      </c>
      <c r="L87" s="79">
        <v>44926</v>
      </c>
      <c r="M87" s="84">
        <v>17488</v>
      </c>
      <c r="N87" s="84">
        <v>28816</v>
      </c>
      <c r="O87" s="95">
        <f t="shared" si="12"/>
        <v>0.60688506385341479</v>
      </c>
      <c r="P87" s="84">
        <f t="shared" si="23"/>
        <v>17488</v>
      </c>
      <c r="Q87" s="85">
        <f t="shared" si="20"/>
        <v>1.2733229483841409E-3</v>
      </c>
      <c r="R87" s="86">
        <f t="shared" si="13"/>
        <v>1.1009479716653078E-3</v>
      </c>
      <c r="S87" s="87">
        <f t="shared" si="14"/>
        <v>944917.04</v>
      </c>
      <c r="T87" s="88">
        <f t="shared" si="15"/>
        <v>371363.51</v>
      </c>
      <c r="U87" s="88">
        <f t="shared" si="16"/>
        <v>371363.51</v>
      </c>
      <c r="V87" s="88">
        <f t="shared" si="17"/>
        <v>343606.2</v>
      </c>
      <c r="W87" s="89">
        <f t="shared" si="18"/>
        <v>2031250.26</v>
      </c>
      <c r="X87" s="81"/>
      <c r="Y87" s="90">
        <f t="shared" si="21"/>
        <v>481195.75</v>
      </c>
      <c r="Z87" s="90">
        <f t="shared" si="22"/>
        <v>481195.75</v>
      </c>
      <c r="AA87" s="90">
        <f t="shared" si="19"/>
        <v>962391.5</v>
      </c>
    </row>
    <row r="88" spans="1:27" s="16" customFormat="1" x14ac:dyDescent="0.2">
      <c r="A88" s="78">
        <v>4671</v>
      </c>
      <c r="B88" s="78" t="s">
        <v>221</v>
      </c>
      <c r="C88" s="78" t="s">
        <v>222</v>
      </c>
      <c r="D88" s="78" t="s">
        <v>42</v>
      </c>
      <c r="E88" s="78" t="s">
        <v>223</v>
      </c>
      <c r="F88" s="78" t="s">
        <v>63</v>
      </c>
      <c r="G88" s="118">
        <v>455856</v>
      </c>
      <c r="H88" s="78"/>
      <c r="I88" s="79" t="s">
        <v>44</v>
      </c>
      <c r="J88" s="78">
        <v>1032231</v>
      </c>
      <c r="K88" s="79">
        <v>44682</v>
      </c>
      <c r="L88" s="79">
        <v>44834</v>
      </c>
      <c r="M88" s="84">
        <v>3793</v>
      </c>
      <c r="N88" s="84">
        <v>4737</v>
      </c>
      <c r="O88" s="95">
        <f t="shared" si="12"/>
        <v>0.80071775385264932</v>
      </c>
      <c r="P88" s="84">
        <f t="shared" si="23"/>
        <v>9048.660130718954</v>
      </c>
      <c r="Q88" s="85">
        <f t="shared" si="20"/>
        <v>6.5884415579672254E-4</v>
      </c>
      <c r="R88" s="86">
        <f t="shared" si="13"/>
        <v>5.6965370638173451E-4</v>
      </c>
      <c r="S88" s="87">
        <f t="shared" si="14"/>
        <v>488920.01</v>
      </c>
      <c r="T88" s="88">
        <f t="shared" si="15"/>
        <v>192151.32</v>
      </c>
      <c r="U88" s="88">
        <f t="shared" si="16"/>
        <v>192151.32</v>
      </c>
      <c r="V88" s="88">
        <f t="shared" si="17"/>
        <v>177789.1</v>
      </c>
      <c r="W88" s="89">
        <f t="shared" si="18"/>
        <v>1051011.7500000002</v>
      </c>
      <c r="X88" s="81"/>
      <c r="Y88" s="90">
        <f t="shared" si="21"/>
        <v>248980.83</v>
      </c>
      <c r="Z88" s="90">
        <f t="shared" si="22"/>
        <v>248980.83</v>
      </c>
      <c r="AA88" s="90">
        <f t="shared" si="19"/>
        <v>497961.66</v>
      </c>
    </row>
    <row r="89" spans="1:27" s="16" customFormat="1" x14ac:dyDescent="0.2">
      <c r="A89" s="78">
        <v>5391</v>
      </c>
      <c r="B89" s="78" t="s">
        <v>224</v>
      </c>
      <c r="C89" s="78" t="s">
        <v>57</v>
      </c>
      <c r="D89" s="78" t="s">
        <v>42</v>
      </c>
      <c r="E89" s="78" t="s">
        <v>174</v>
      </c>
      <c r="F89" s="78" t="s">
        <v>59</v>
      </c>
      <c r="G89" s="118">
        <v>675850</v>
      </c>
      <c r="H89" s="78"/>
      <c r="I89" s="79" t="s">
        <v>44</v>
      </c>
      <c r="J89" s="78">
        <v>1030499</v>
      </c>
      <c r="K89" s="79">
        <v>44562</v>
      </c>
      <c r="L89" s="79">
        <v>44926</v>
      </c>
      <c r="M89" s="84">
        <v>13379</v>
      </c>
      <c r="N89" s="84">
        <v>21968</v>
      </c>
      <c r="O89" s="95">
        <f t="shared" si="12"/>
        <v>0.60902221412964308</v>
      </c>
      <c r="P89" s="84">
        <f t="shared" si="23"/>
        <v>13379</v>
      </c>
      <c r="Q89" s="85">
        <f t="shared" si="20"/>
        <v>9.7414156715641697E-4</v>
      </c>
      <c r="R89" s="86">
        <f t="shared" si="13"/>
        <v>8.4226800737134916E-4</v>
      </c>
      <c r="S89" s="87">
        <f t="shared" si="14"/>
        <v>722898.28</v>
      </c>
      <c r="T89" s="88">
        <f t="shared" si="15"/>
        <v>284107.53000000003</v>
      </c>
      <c r="U89" s="88">
        <f t="shared" si="16"/>
        <v>284107.53000000003</v>
      </c>
      <c r="V89" s="88">
        <f t="shared" si="17"/>
        <v>262872.09999999998</v>
      </c>
      <c r="W89" s="89">
        <f t="shared" si="18"/>
        <v>1553985.44</v>
      </c>
      <c r="X89" s="81"/>
      <c r="Y89" s="90">
        <f t="shared" si="21"/>
        <v>368133.46</v>
      </c>
      <c r="Z89" s="90">
        <f t="shared" si="22"/>
        <v>368133.46</v>
      </c>
      <c r="AA89" s="90">
        <f t="shared" si="19"/>
        <v>736266.92</v>
      </c>
    </row>
    <row r="90" spans="1:27" s="16" customFormat="1" x14ac:dyDescent="0.2">
      <c r="A90" s="78">
        <v>100297</v>
      </c>
      <c r="B90" s="78" t="s">
        <v>225</v>
      </c>
      <c r="C90" s="78" t="s">
        <v>57</v>
      </c>
      <c r="D90" s="78" t="s">
        <v>42</v>
      </c>
      <c r="E90" s="78" t="s">
        <v>43</v>
      </c>
      <c r="F90" s="78" t="s">
        <v>43</v>
      </c>
      <c r="G90" s="118">
        <v>675858</v>
      </c>
      <c r="H90" s="78"/>
      <c r="I90" s="79" t="s">
        <v>53</v>
      </c>
      <c r="J90" s="78">
        <v>1030485</v>
      </c>
      <c r="K90" s="79">
        <v>43831</v>
      </c>
      <c r="L90" s="79">
        <v>43921</v>
      </c>
      <c r="M90" s="84">
        <v>5557</v>
      </c>
      <c r="N90" s="84">
        <v>7233</v>
      </c>
      <c r="O90" s="95">
        <f t="shared" si="12"/>
        <v>0.76828425273054057</v>
      </c>
      <c r="P90" s="84">
        <f t="shared" si="23"/>
        <v>22289.065934065933</v>
      </c>
      <c r="Q90" s="85">
        <f t="shared" si="20"/>
        <v>1.6228945077706627E-3</v>
      </c>
      <c r="R90" s="86">
        <f t="shared" si="13"/>
        <v>1.4031965879702769E-3</v>
      </c>
      <c r="S90" s="87">
        <f t="shared" si="14"/>
        <v>1204329.73</v>
      </c>
      <c r="T90" s="88">
        <f t="shared" si="15"/>
        <v>473315.75</v>
      </c>
      <c r="U90" s="88">
        <f t="shared" si="16"/>
        <v>473315.75</v>
      </c>
      <c r="V90" s="88">
        <f t="shared" si="17"/>
        <v>437938.08</v>
      </c>
      <c r="W90" s="89">
        <f t="shared" si="18"/>
        <v>2588899.31</v>
      </c>
      <c r="X90" s="81"/>
      <c r="Y90" s="90">
        <f t="shared" si="21"/>
        <v>613300.76</v>
      </c>
      <c r="Z90" s="90">
        <f t="shared" si="22"/>
        <v>613300.76</v>
      </c>
      <c r="AA90" s="90">
        <f t="shared" si="19"/>
        <v>1226601.52</v>
      </c>
    </row>
    <row r="91" spans="1:27" s="16" customFormat="1" x14ac:dyDescent="0.2">
      <c r="A91" s="78">
        <v>5299</v>
      </c>
      <c r="B91" s="78" t="s">
        <v>226</v>
      </c>
      <c r="C91" s="78" t="s">
        <v>227</v>
      </c>
      <c r="D91" s="78" t="s">
        <v>42</v>
      </c>
      <c r="E91" s="78" t="s">
        <v>228</v>
      </c>
      <c r="F91" s="78" t="s">
        <v>43</v>
      </c>
      <c r="G91" s="118">
        <v>675947</v>
      </c>
      <c r="H91" s="78"/>
      <c r="I91" s="79" t="s">
        <v>44</v>
      </c>
      <c r="J91" s="78">
        <v>1026693</v>
      </c>
      <c r="K91" s="79">
        <v>44562</v>
      </c>
      <c r="L91" s="79">
        <v>44926</v>
      </c>
      <c r="M91" s="84">
        <v>15405</v>
      </c>
      <c r="N91" s="84">
        <v>29980</v>
      </c>
      <c r="O91" s="95">
        <f t="shared" si="12"/>
        <v>0.51384256170780518</v>
      </c>
      <c r="P91" s="84">
        <f t="shared" si="23"/>
        <v>15405</v>
      </c>
      <c r="Q91" s="85">
        <f t="shared" si="20"/>
        <v>1.1216571374575532E-3</v>
      </c>
      <c r="R91" s="86">
        <f t="shared" si="13"/>
        <v>9.6981378679689319E-4</v>
      </c>
      <c r="S91" s="87">
        <f t="shared" si="14"/>
        <v>832367.74</v>
      </c>
      <c r="T91" s="88">
        <f t="shared" si="15"/>
        <v>327130.31</v>
      </c>
      <c r="U91" s="88">
        <f t="shared" si="16"/>
        <v>327130.31</v>
      </c>
      <c r="V91" s="88">
        <f t="shared" si="17"/>
        <v>302679.18</v>
      </c>
      <c r="W91" s="89">
        <f t="shared" si="18"/>
        <v>1789307.54</v>
      </c>
      <c r="X91" s="81"/>
      <c r="Y91" s="90">
        <f t="shared" si="21"/>
        <v>423880.4</v>
      </c>
      <c r="Z91" s="90">
        <f t="shared" si="22"/>
        <v>423880.4</v>
      </c>
      <c r="AA91" s="90">
        <f t="shared" si="19"/>
        <v>847760.8</v>
      </c>
    </row>
    <row r="92" spans="1:27" s="16" customFormat="1" x14ac:dyDescent="0.2">
      <c r="A92" s="78">
        <v>5351</v>
      </c>
      <c r="B92" s="78" t="s">
        <v>229</v>
      </c>
      <c r="C92" s="78" t="s">
        <v>57</v>
      </c>
      <c r="D92" s="78" t="s">
        <v>42</v>
      </c>
      <c r="E92" s="78" t="s">
        <v>59</v>
      </c>
      <c r="F92" s="78" t="s">
        <v>59</v>
      </c>
      <c r="G92" s="118">
        <v>675672</v>
      </c>
      <c r="H92" s="78"/>
      <c r="I92" s="79" t="s">
        <v>44</v>
      </c>
      <c r="J92" s="78">
        <v>1030508</v>
      </c>
      <c r="K92" s="79">
        <v>44562</v>
      </c>
      <c r="L92" s="79">
        <v>44926</v>
      </c>
      <c r="M92" s="84">
        <v>18129</v>
      </c>
      <c r="N92" s="84">
        <v>27312</v>
      </c>
      <c r="O92" s="95">
        <f t="shared" si="12"/>
        <v>0.66377416520210897</v>
      </c>
      <c r="P92" s="84">
        <f t="shared" si="23"/>
        <v>18129</v>
      </c>
      <c r="Q92" s="85">
        <f t="shared" si="20"/>
        <v>1.3199949526107096E-3</v>
      </c>
      <c r="R92" s="86">
        <f t="shared" si="13"/>
        <v>1.1413017942772396E-3</v>
      </c>
      <c r="S92" s="87">
        <f t="shared" si="14"/>
        <v>979551.75</v>
      </c>
      <c r="T92" s="88">
        <f t="shared" si="15"/>
        <v>384975.35999999999</v>
      </c>
      <c r="U92" s="88">
        <f t="shared" si="16"/>
        <v>384975.35999999999</v>
      </c>
      <c r="V92" s="88">
        <f t="shared" si="17"/>
        <v>356200.64</v>
      </c>
      <c r="W92" s="89">
        <f t="shared" si="18"/>
        <v>2105703.11</v>
      </c>
      <c r="X92" s="81"/>
      <c r="Y92" s="90">
        <f t="shared" si="21"/>
        <v>498833.35</v>
      </c>
      <c r="Z92" s="90">
        <f t="shared" si="22"/>
        <v>498833.35</v>
      </c>
      <c r="AA92" s="90">
        <f t="shared" si="19"/>
        <v>997666.7</v>
      </c>
    </row>
    <row r="93" spans="1:27" s="16" customFormat="1" x14ac:dyDescent="0.2">
      <c r="A93" s="78">
        <v>5348</v>
      </c>
      <c r="B93" s="78" t="s">
        <v>230</v>
      </c>
      <c r="C93" s="78" t="s">
        <v>57</v>
      </c>
      <c r="D93" s="78" t="s">
        <v>42</v>
      </c>
      <c r="E93" s="78" t="s">
        <v>52</v>
      </c>
      <c r="F93" s="78" t="s">
        <v>52</v>
      </c>
      <c r="G93" s="118">
        <v>675454</v>
      </c>
      <c r="H93" s="78"/>
      <c r="I93" s="79" t="s">
        <v>44</v>
      </c>
      <c r="J93" s="78">
        <v>1030502</v>
      </c>
      <c r="K93" s="79">
        <v>44562</v>
      </c>
      <c r="L93" s="79">
        <v>44926</v>
      </c>
      <c r="M93" s="84">
        <v>25490</v>
      </c>
      <c r="N93" s="84">
        <v>32931</v>
      </c>
      <c r="O93" s="95">
        <f t="shared" si="12"/>
        <v>0.77404269533266523</v>
      </c>
      <c r="P93" s="84">
        <f t="shared" si="23"/>
        <v>25490</v>
      </c>
      <c r="Q93" s="85">
        <f t="shared" si="20"/>
        <v>1.8559584832062985E-3</v>
      </c>
      <c r="R93" s="86">
        <f t="shared" si="13"/>
        <v>1.604709732259189E-3</v>
      </c>
      <c r="S93" s="87">
        <f t="shared" si="14"/>
        <v>1377283.59</v>
      </c>
      <c r="T93" s="88">
        <f t="shared" si="15"/>
        <v>541288.65</v>
      </c>
      <c r="U93" s="88">
        <f t="shared" si="16"/>
        <v>541288.65</v>
      </c>
      <c r="V93" s="88">
        <f t="shared" si="17"/>
        <v>500830.4</v>
      </c>
      <c r="W93" s="89">
        <f t="shared" si="18"/>
        <v>2960691.29</v>
      </c>
      <c r="X93" s="81"/>
      <c r="Y93" s="90">
        <f t="shared" si="21"/>
        <v>701376.92</v>
      </c>
      <c r="Z93" s="90">
        <f t="shared" si="22"/>
        <v>701376.92</v>
      </c>
      <c r="AA93" s="90">
        <f t="shared" si="19"/>
        <v>1402753.84</v>
      </c>
    </row>
    <row r="94" spans="1:27" s="16" customFormat="1" x14ac:dyDescent="0.2">
      <c r="A94" s="78">
        <v>106765</v>
      </c>
      <c r="B94" s="78" t="s">
        <v>231</v>
      </c>
      <c r="C94" s="78" t="s">
        <v>57</v>
      </c>
      <c r="D94" s="78" t="s">
        <v>42</v>
      </c>
      <c r="E94" s="78" t="s">
        <v>232</v>
      </c>
      <c r="F94" s="78" t="s">
        <v>48</v>
      </c>
      <c r="G94" s="118">
        <v>676416</v>
      </c>
      <c r="H94" s="78"/>
      <c r="I94" s="79" t="s">
        <v>53</v>
      </c>
      <c r="J94" s="78">
        <v>1030918</v>
      </c>
      <c r="K94" s="79">
        <v>43891</v>
      </c>
      <c r="L94" s="79">
        <v>43921</v>
      </c>
      <c r="M94" s="84">
        <v>1525</v>
      </c>
      <c r="N94" s="84">
        <v>2473</v>
      </c>
      <c r="O94" s="95">
        <f t="shared" si="12"/>
        <v>0.61665992721391027</v>
      </c>
      <c r="P94" s="84">
        <f t="shared" si="23"/>
        <v>17955.645161290322</v>
      </c>
      <c r="Q94" s="85">
        <f t="shared" si="20"/>
        <v>1.307372772010157E-3</v>
      </c>
      <c r="R94" s="86">
        <f t="shared" si="13"/>
        <v>1.1303883302987523E-3</v>
      </c>
      <c r="S94" s="87">
        <f t="shared" si="14"/>
        <v>970184.99</v>
      </c>
      <c r="T94" s="88">
        <f t="shared" si="15"/>
        <v>381294.11</v>
      </c>
      <c r="U94" s="88">
        <f t="shared" si="16"/>
        <v>381294.11</v>
      </c>
      <c r="V94" s="88">
        <f t="shared" si="17"/>
        <v>352794.54</v>
      </c>
      <c r="W94" s="89">
        <f t="shared" si="18"/>
        <v>2085567.75</v>
      </c>
      <c r="X94" s="81"/>
      <c r="Y94" s="90">
        <f t="shared" si="21"/>
        <v>494063.35999999999</v>
      </c>
      <c r="Z94" s="90">
        <f t="shared" si="22"/>
        <v>494063.35999999999</v>
      </c>
      <c r="AA94" s="90">
        <f t="shared" si="19"/>
        <v>988126.71999999997</v>
      </c>
    </row>
    <row r="95" spans="1:27" s="16" customFormat="1" x14ac:dyDescent="0.2">
      <c r="A95" s="78">
        <v>106904</v>
      </c>
      <c r="B95" s="78" t="s">
        <v>233</v>
      </c>
      <c r="C95" s="78" t="s">
        <v>57</v>
      </c>
      <c r="D95" s="78" t="s">
        <v>42</v>
      </c>
      <c r="E95" s="78" t="s">
        <v>166</v>
      </c>
      <c r="F95" s="78" t="s">
        <v>166</v>
      </c>
      <c r="G95" s="118">
        <v>676431</v>
      </c>
      <c r="H95" s="78"/>
      <c r="I95" s="79" t="s">
        <v>53</v>
      </c>
      <c r="J95" s="78">
        <v>1030924</v>
      </c>
      <c r="K95" s="79">
        <v>44562</v>
      </c>
      <c r="L95" s="79">
        <v>44926</v>
      </c>
      <c r="M95" s="84">
        <v>1102</v>
      </c>
      <c r="N95" s="84">
        <v>1982</v>
      </c>
      <c r="O95" s="95">
        <f t="shared" si="12"/>
        <v>0.55600403632694251</v>
      </c>
      <c r="P95" s="84">
        <f t="shared" si="23"/>
        <v>1102</v>
      </c>
      <c r="Q95" s="85">
        <f t="shared" si="20"/>
        <v>8.0237985425395889E-5</v>
      </c>
      <c r="R95" s="86">
        <f t="shared" si="13"/>
        <v>6.9375838562166583E-5</v>
      </c>
      <c r="S95" s="87">
        <f t="shared" si="14"/>
        <v>59543.61</v>
      </c>
      <c r="T95" s="88">
        <f t="shared" si="15"/>
        <v>23401.34</v>
      </c>
      <c r="U95" s="88">
        <f t="shared" si="16"/>
        <v>23401.34</v>
      </c>
      <c r="V95" s="88">
        <f t="shared" si="17"/>
        <v>21652.22</v>
      </c>
      <c r="W95" s="89">
        <f t="shared" si="18"/>
        <v>127998.51</v>
      </c>
      <c r="X95" s="81"/>
      <c r="Y95" s="90">
        <f t="shared" si="21"/>
        <v>30322.38</v>
      </c>
      <c r="Z95" s="90">
        <f t="shared" si="22"/>
        <v>30322.38</v>
      </c>
      <c r="AA95" s="90">
        <f t="shared" si="19"/>
        <v>60644.76</v>
      </c>
    </row>
    <row r="96" spans="1:27" s="16" customFormat="1" x14ac:dyDescent="0.2">
      <c r="A96" s="78">
        <v>5336</v>
      </c>
      <c r="B96" s="78" t="s">
        <v>234</v>
      </c>
      <c r="C96" s="78" t="s">
        <v>57</v>
      </c>
      <c r="D96" s="78" t="s">
        <v>42</v>
      </c>
      <c r="E96" s="78" t="s">
        <v>235</v>
      </c>
      <c r="F96" s="78" t="s">
        <v>52</v>
      </c>
      <c r="G96" s="118">
        <v>675899</v>
      </c>
      <c r="H96" s="78"/>
      <c r="I96" s="79" t="s">
        <v>44</v>
      </c>
      <c r="J96" s="78">
        <v>1025779</v>
      </c>
      <c r="K96" s="79">
        <v>44562</v>
      </c>
      <c r="L96" s="79">
        <v>44926</v>
      </c>
      <c r="M96" s="84">
        <v>10980</v>
      </c>
      <c r="N96" s="84">
        <v>17955</v>
      </c>
      <c r="O96" s="95">
        <f t="shared" si="12"/>
        <v>0.61152882205513781</v>
      </c>
      <c r="P96" s="84">
        <f t="shared" si="23"/>
        <v>10980</v>
      </c>
      <c r="Q96" s="85">
        <f t="shared" si="20"/>
        <v>7.9946740469223848E-4</v>
      </c>
      <c r="R96" s="86">
        <f t="shared" si="13"/>
        <v>6.91240206363511E-4</v>
      </c>
      <c r="S96" s="87">
        <f t="shared" si="14"/>
        <v>593274.77</v>
      </c>
      <c r="T96" s="88">
        <f t="shared" si="15"/>
        <v>233163.96</v>
      </c>
      <c r="U96" s="88">
        <f t="shared" si="16"/>
        <v>233163.96</v>
      </c>
      <c r="V96" s="88">
        <f t="shared" si="17"/>
        <v>215736.28</v>
      </c>
      <c r="W96" s="89">
        <f t="shared" si="18"/>
        <v>1275338.97</v>
      </c>
      <c r="X96" s="81"/>
      <c r="Y96" s="90">
        <f t="shared" si="21"/>
        <v>302123.13</v>
      </c>
      <c r="Z96" s="90">
        <f t="shared" si="22"/>
        <v>302123.13</v>
      </c>
      <c r="AA96" s="90">
        <f t="shared" si="19"/>
        <v>604246.26</v>
      </c>
    </row>
    <row r="97" spans="1:27" s="16" customFormat="1" x14ac:dyDescent="0.2">
      <c r="A97" s="78">
        <v>5321</v>
      </c>
      <c r="B97" s="78" t="s">
        <v>236</v>
      </c>
      <c r="C97" s="78" t="s">
        <v>55</v>
      </c>
      <c r="D97" s="78" t="s">
        <v>42</v>
      </c>
      <c r="E97" s="78" t="s">
        <v>112</v>
      </c>
      <c r="F97" s="78" t="s">
        <v>112</v>
      </c>
      <c r="G97" s="118">
        <v>675162</v>
      </c>
      <c r="H97" s="78"/>
      <c r="I97" s="79" t="s">
        <v>44</v>
      </c>
      <c r="J97" s="78">
        <v>1026035</v>
      </c>
      <c r="K97" s="79">
        <v>44562</v>
      </c>
      <c r="L97" s="79">
        <v>44926</v>
      </c>
      <c r="M97" s="84">
        <v>39702</v>
      </c>
      <c r="N97" s="84">
        <v>48834</v>
      </c>
      <c r="O97" s="95">
        <f t="shared" si="12"/>
        <v>0.81299913994348205</v>
      </c>
      <c r="P97" s="84">
        <f t="shared" si="23"/>
        <v>39702</v>
      </c>
      <c r="Q97" s="85">
        <f t="shared" si="20"/>
        <v>2.890751812485542E-3</v>
      </c>
      <c r="R97" s="86">
        <f t="shared" si="13"/>
        <v>2.4994188226816131E-3</v>
      </c>
      <c r="S97" s="87">
        <f t="shared" si="14"/>
        <v>2145190.79</v>
      </c>
      <c r="T97" s="88">
        <f t="shared" si="15"/>
        <v>843085.21</v>
      </c>
      <c r="U97" s="88">
        <f t="shared" si="16"/>
        <v>843085.21</v>
      </c>
      <c r="V97" s="88">
        <f t="shared" si="17"/>
        <v>780069.38</v>
      </c>
      <c r="W97" s="89">
        <f t="shared" si="18"/>
        <v>4611430.59</v>
      </c>
      <c r="X97" s="81"/>
      <c r="Y97" s="90">
        <f t="shared" si="21"/>
        <v>1092431.01</v>
      </c>
      <c r="Z97" s="90">
        <f t="shared" si="22"/>
        <v>1092431.01</v>
      </c>
      <c r="AA97" s="90">
        <f t="shared" si="19"/>
        <v>2184862.02</v>
      </c>
    </row>
    <row r="98" spans="1:27" s="16" customFormat="1" x14ac:dyDescent="0.2">
      <c r="A98" s="78">
        <v>102455</v>
      </c>
      <c r="B98" s="78" t="s">
        <v>237</v>
      </c>
      <c r="C98" s="78" t="s">
        <v>238</v>
      </c>
      <c r="D98" s="78" t="s">
        <v>42</v>
      </c>
      <c r="E98" s="78" t="s">
        <v>220</v>
      </c>
      <c r="F98" s="78" t="s">
        <v>112</v>
      </c>
      <c r="G98" s="118">
        <v>676083</v>
      </c>
      <c r="H98" s="78"/>
      <c r="I98" s="79" t="s">
        <v>44</v>
      </c>
      <c r="J98" s="78">
        <v>1032359</v>
      </c>
      <c r="K98" s="79">
        <v>44652</v>
      </c>
      <c r="L98" s="79">
        <v>44834</v>
      </c>
      <c r="M98" s="84">
        <v>10114</v>
      </c>
      <c r="N98" s="84">
        <v>15623</v>
      </c>
      <c r="O98" s="95">
        <f t="shared" si="12"/>
        <v>0.64737886449465532</v>
      </c>
      <c r="P98" s="84">
        <f t="shared" si="23"/>
        <v>20172.732240437159</v>
      </c>
      <c r="Q98" s="85">
        <f t="shared" si="20"/>
        <v>1.4688016293090838E-3</v>
      </c>
      <c r="R98" s="86">
        <f t="shared" si="13"/>
        <v>1.2699638977045203E-3</v>
      </c>
      <c r="S98" s="87">
        <f t="shared" si="14"/>
        <v>1089979.33</v>
      </c>
      <c r="T98" s="88">
        <f t="shared" si="15"/>
        <v>428374.7</v>
      </c>
      <c r="U98" s="88">
        <f t="shared" si="16"/>
        <v>428374.7</v>
      </c>
      <c r="V98" s="88">
        <f t="shared" si="17"/>
        <v>396356.12</v>
      </c>
      <c r="W98" s="89">
        <f t="shared" si="18"/>
        <v>2343084.85</v>
      </c>
      <c r="X98" s="81"/>
      <c r="Y98" s="90">
        <f t="shared" si="21"/>
        <v>555068.21</v>
      </c>
      <c r="Z98" s="90">
        <f t="shared" si="22"/>
        <v>555068.21</v>
      </c>
      <c r="AA98" s="90">
        <f t="shared" si="19"/>
        <v>1110136.42</v>
      </c>
    </row>
    <row r="99" spans="1:27" s="16" customFormat="1" x14ac:dyDescent="0.2">
      <c r="A99" s="78">
        <v>4889</v>
      </c>
      <c r="B99" s="78" t="s">
        <v>239</v>
      </c>
      <c r="C99" s="78" t="s">
        <v>240</v>
      </c>
      <c r="D99" s="78" t="s">
        <v>42</v>
      </c>
      <c r="E99" s="78" t="s">
        <v>241</v>
      </c>
      <c r="F99" s="78" t="s">
        <v>48</v>
      </c>
      <c r="G99" s="118">
        <v>675880</v>
      </c>
      <c r="H99" s="78"/>
      <c r="I99" s="79" t="s">
        <v>44</v>
      </c>
      <c r="J99" s="78">
        <v>488901</v>
      </c>
      <c r="K99" s="79">
        <v>44562</v>
      </c>
      <c r="L99" s="79">
        <v>44926</v>
      </c>
      <c r="M99" s="84">
        <v>4301</v>
      </c>
      <c r="N99" s="84">
        <v>8443</v>
      </c>
      <c r="O99" s="95">
        <f t="shared" si="12"/>
        <v>0.50941608433021435</v>
      </c>
      <c r="P99" s="84">
        <f t="shared" si="23"/>
        <v>4301</v>
      </c>
      <c r="Q99" s="85">
        <f t="shared" si="20"/>
        <v>3.131611391239816E-4</v>
      </c>
      <c r="R99" s="86">
        <f t="shared" si="13"/>
        <v>2.7076722473310207E-4</v>
      </c>
      <c r="S99" s="87">
        <f t="shared" si="14"/>
        <v>232392.97</v>
      </c>
      <c r="T99" s="88">
        <f t="shared" si="15"/>
        <v>91333.17</v>
      </c>
      <c r="U99" s="88">
        <f t="shared" si="16"/>
        <v>91333.17</v>
      </c>
      <c r="V99" s="88">
        <f t="shared" si="17"/>
        <v>84506.53</v>
      </c>
      <c r="W99" s="89">
        <f t="shared" si="18"/>
        <v>499565.83999999997</v>
      </c>
      <c r="X99" s="81"/>
      <c r="Y99" s="90">
        <f t="shared" si="21"/>
        <v>118345.32</v>
      </c>
      <c r="Z99" s="90">
        <f t="shared" si="22"/>
        <v>118345.32</v>
      </c>
      <c r="AA99" s="90">
        <f t="shared" si="19"/>
        <v>236690.64</v>
      </c>
    </row>
    <row r="100" spans="1:27" s="16" customFormat="1" x14ac:dyDescent="0.2">
      <c r="A100" s="78">
        <v>5288</v>
      </c>
      <c r="B100" s="78" t="s">
        <v>242</v>
      </c>
      <c r="C100" s="78" t="s">
        <v>126</v>
      </c>
      <c r="D100" s="78" t="s">
        <v>42</v>
      </c>
      <c r="E100" s="78" t="s">
        <v>243</v>
      </c>
      <c r="F100" s="78" t="s">
        <v>63</v>
      </c>
      <c r="G100" s="118">
        <v>675241</v>
      </c>
      <c r="H100" s="78"/>
      <c r="I100" s="79" t="s">
        <v>44</v>
      </c>
      <c r="J100" s="78">
        <v>1029296</v>
      </c>
      <c r="K100" s="79">
        <v>44562</v>
      </c>
      <c r="L100" s="79">
        <v>44926</v>
      </c>
      <c r="M100" s="84">
        <v>13926</v>
      </c>
      <c r="N100" s="84">
        <v>25969</v>
      </c>
      <c r="O100" s="95">
        <f t="shared" si="12"/>
        <v>0.53625476529708493</v>
      </c>
      <c r="P100" s="84">
        <f t="shared" si="23"/>
        <v>13926</v>
      </c>
      <c r="Q100" s="85">
        <f t="shared" si="20"/>
        <v>1.0139693149129429E-3</v>
      </c>
      <c r="R100" s="86">
        <f t="shared" si="13"/>
        <v>8.7670410872661697E-4</v>
      </c>
      <c r="S100" s="87">
        <f t="shared" si="14"/>
        <v>752453.95</v>
      </c>
      <c r="T100" s="88">
        <f t="shared" si="15"/>
        <v>295723.25</v>
      </c>
      <c r="U100" s="88">
        <f t="shared" si="16"/>
        <v>295723.25</v>
      </c>
      <c r="V100" s="88">
        <f t="shared" si="17"/>
        <v>273619.62</v>
      </c>
      <c r="W100" s="89">
        <f t="shared" si="18"/>
        <v>1617520.0699999998</v>
      </c>
      <c r="X100" s="81"/>
      <c r="Y100" s="90">
        <f t="shared" si="21"/>
        <v>383184.58</v>
      </c>
      <c r="Z100" s="90">
        <f t="shared" si="22"/>
        <v>383184.58</v>
      </c>
      <c r="AA100" s="90">
        <f t="shared" si="19"/>
        <v>766369.16</v>
      </c>
    </row>
    <row r="101" spans="1:27" s="16" customFormat="1" x14ac:dyDescent="0.2">
      <c r="A101" s="78">
        <v>4075</v>
      </c>
      <c r="B101" s="78" t="s">
        <v>244</v>
      </c>
      <c r="C101" s="78" t="s">
        <v>245</v>
      </c>
      <c r="D101" s="78" t="s">
        <v>42</v>
      </c>
      <c r="E101" s="78" t="s">
        <v>246</v>
      </c>
      <c r="F101" s="78" t="s">
        <v>48</v>
      </c>
      <c r="G101" s="118">
        <v>676020</v>
      </c>
      <c r="H101" s="78"/>
      <c r="I101" s="79" t="s">
        <v>44</v>
      </c>
      <c r="J101" s="78">
        <v>407502</v>
      </c>
      <c r="K101" s="79">
        <v>44562</v>
      </c>
      <c r="L101" s="79">
        <v>44926</v>
      </c>
      <c r="M101" s="84">
        <v>4570</v>
      </c>
      <c r="N101" s="84">
        <v>11790</v>
      </c>
      <c r="O101" s="95">
        <f t="shared" si="12"/>
        <v>0.38761662425784565</v>
      </c>
      <c r="P101" s="84">
        <f t="shared" si="23"/>
        <v>4570</v>
      </c>
      <c r="Q101" s="85">
        <f t="shared" si="20"/>
        <v>3.32747362426551E-4</v>
      </c>
      <c r="R101" s="86">
        <f t="shared" si="13"/>
        <v>2.8770198024419356E-4</v>
      </c>
      <c r="S101" s="87">
        <f t="shared" si="14"/>
        <v>246927.66</v>
      </c>
      <c r="T101" s="88">
        <f t="shared" si="15"/>
        <v>97045.47</v>
      </c>
      <c r="U101" s="88">
        <f t="shared" si="16"/>
        <v>97045.47</v>
      </c>
      <c r="V101" s="88">
        <f t="shared" si="17"/>
        <v>89791.88</v>
      </c>
      <c r="W101" s="89">
        <f t="shared" si="18"/>
        <v>530810.48</v>
      </c>
      <c r="X101" s="81"/>
      <c r="Y101" s="90">
        <f t="shared" si="21"/>
        <v>125747.06</v>
      </c>
      <c r="Z101" s="90">
        <f t="shared" si="22"/>
        <v>125747.06</v>
      </c>
      <c r="AA101" s="90">
        <f t="shared" si="19"/>
        <v>251494.12</v>
      </c>
    </row>
    <row r="102" spans="1:27" s="16" customFormat="1" x14ac:dyDescent="0.2">
      <c r="A102" s="78">
        <v>4202</v>
      </c>
      <c r="B102" s="78" t="s">
        <v>247</v>
      </c>
      <c r="C102" s="78" t="s">
        <v>247</v>
      </c>
      <c r="D102" s="78" t="s">
        <v>42</v>
      </c>
      <c r="E102" s="78" t="s">
        <v>248</v>
      </c>
      <c r="F102" s="78" t="s">
        <v>48</v>
      </c>
      <c r="G102" s="118" t="s">
        <v>249</v>
      </c>
      <c r="H102" s="78"/>
      <c r="I102" s="79" t="s">
        <v>44</v>
      </c>
      <c r="J102" s="78">
        <v>420206</v>
      </c>
      <c r="K102" s="79">
        <v>44562</v>
      </c>
      <c r="L102" s="79">
        <v>44926</v>
      </c>
      <c r="M102" s="84">
        <v>8127</v>
      </c>
      <c r="N102" s="84">
        <v>14291</v>
      </c>
      <c r="O102" s="95">
        <f t="shared" si="12"/>
        <v>0.56867958855223566</v>
      </c>
      <c r="P102" s="84">
        <f t="shared" si="23"/>
        <v>8127.0000000000009</v>
      </c>
      <c r="Q102" s="85">
        <f t="shared" si="20"/>
        <v>5.9173693970253393E-4</v>
      </c>
      <c r="R102" s="86">
        <f t="shared" si="13"/>
        <v>5.1163107077561521E-4</v>
      </c>
      <c r="S102" s="87">
        <f t="shared" si="14"/>
        <v>439120.59</v>
      </c>
      <c r="T102" s="88">
        <f t="shared" si="15"/>
        <v>172579.56</v>
      </c>
      <c r="U102" s="88">
        <f t="shared" si="16"/>
        <v>172579.56</v>
      </c>
      <c r="V102" s="88">
        <f t="shared" si="17"/>
        <v>159680.21</v>
      </c>
      <c r="W102" s="89">
        <f t="shared" si="18"/>
        <v>943959.91999999993</v>
      </c>
      <c r="X102" s="81"/>
      <c r="Y102" s="90">
        <f t="shared" si="21"/>
        <v>223620.64</v>
      </c>
      <c r="Z102" s="90">
        <f t="shared" si="22"/>
        <v>223620.64</v>
      </c>
      <c r="AA102" s="90">
        <f t="shared" si="19"/>
        <v>447241.28</v>
      </c>
    </row>
    <row r="103" spans="1:27" s="16" customFormat="1" x14ac:dyDescent="0.2">
      <c r="A103" s="78">
        <v>4000</v>
      </c>
      <c r="B103" s="78" t="s">
        <v>250</v>
      </c>
      <c r="C103" s="78" t="s">
        <v>251</v>
      </c>
      <c r="D103" s="78" t="s">
        <v>71</v>
      </c>
      <c r="E103" s="78" t="s">
        <v>52</v>
      </c>
      <c r="F103" s="78" t="s">
        <v>52</v>
      </c>
      <c r="G103" s="118">
        <v>676152</v>
      </c>
      <c r="H103" s="78"/>
      <c r="I103" s="79" t="s">
        <v>44</v>
      </c>
      <c r="J103" s="78">
        <v>400001</v>
      </c>
      <c r="K103" s="79">
        <v>44562</v>
      </c>
      <c r="L103" s="79">
        <v>44926</v>
      </c>
      <c r="M103" s="84">
        <v>26443</v>
      </c>
      <c r="N103" s="84">
        <v>36424</v>
      </c>
      <c r="O103" s="95">
        <f t="shared" si="12"/>
        <v>0.72597737755326164</v>
      </c>
      <c r="P103" s="84">
        <f t="shared" si="23"/>
        <v>26443</v>
      </c>
      <c r="Q103" s="85">
        <f t="shared" si="20"/>
        <v>0</v>
      </c>
      <c r="R103" s="86">
        <f t="shared" si="13"/>
        <v>1.6647053530847288E-3</v>
      </c>
      <c r="S103" s="87">
        <f t="shared" si="14"/>
        <v>0</v>
      </c>
      <c r="T103" s="88">
        <f t="shared" si="15"/>
        <v>561525.92000000004</v>
      </c>
      <c r="U103" s="88">
        <f t="shared" si="16"/>
        <v>561525.92000000004</v>
      </c>
      <c r="V103" s="88">
        <f t="shared" si="17"/>
        <v>0</v>
      </c>
      <c r="W103" s="89">
        <f t="shared" si="18"/>
        <v>1123051.8400000001</v>
      </c>
      <c r="X103" s="81"/>
      <c r="Y103" s="90">
        <f t="shared" si="21"/>
        <v>0</v>
      </c>
      <c r="Z103" s="90">
        <f t="shared" si="22"/>
        <v>0</v>
      </c>
      <c r="AA103" s="90">
        <f t="shared" si="19"/>
        <v>0</v>
      </c>
    </row>
    <row r="104" spans="1:27" s="16" customFormat="1" x14ac:dyDescent="0.2">
      <c r="A104" s="78">
        <v>101351</v>
      </c>
      <c r="B104" s="78" t="s">
        <v>252</v>
      </c>
      <c r="C104" s="78" t="s">
        <v>253</v>
      </c>
      <c r="D104" s="78" t="s">
        <v>42</v>
      </c>
      <c r="E104" s="78" t="s">
        <v>254</v>
      </c>
      <c r="F104" s="78" t="s">
        <v>48</v>
      </c>
      <c r="G104" s="118">
        <v>676175</v>
      </c>
      <c r="H104" s="78"/>
      <c r="I104" s="79" t="s">
        <v>44</v>
      </c>
      <c r="J104" s="78">
        <v>1004526</v>
      </c>
      <c r="K104" s="79">
        <v>44470</v>
      </c>
      <c r="L104" s="79">
        <v>44834</v>
      </c>
      <c r="M104" s="84">
        <v>12224</v>
      </c>
      <c r="N104" s="84">
        <v>18892</v>
      </c>
      <c r="O104" s="95">
        <f t="shared" si="12"/>
        <v>0.64704636883336863</v>
      </c>
      <c r="P104" s="84">
        <f t="shared" si="23"/>
        <v>12223.999999999998</v>
      </c>
      <c r="Q104" s="85">
        <f t="shared" si="20"/>
        <v>8.9004458606174155E-4</v>
      </c>
      <c r="R104" s="86">
        <f t="shared" si="13"/>
        <v>7.6955558129212728E-4</v>
      </c>
      <c r="S104" s="87">
        <f t="shared" si="14"/>
        <v>660490.96</v>
      </c>
      <c r="T104" s="88">
        <f t="shared" si="15"/>
        <v>259580.72</v>
      </c>
      <c r="U104" s="88">
        <f t="shared" si="16"/>
        <v>259580.72</v>
      </c>
      <c r="V104" s="88">
        <f t="shared" si="17"/>
        <v>240178.53</v>
      </c>
      <c r="W104" s="89">
        <f t="shared" si="18"/>
        <v>1419830.93</v>
      </c>
      <c r="X104" s="81"/>
      <c r="Y104" s="90">
        <f t="shared" si="21"/>
        <v>336352.74</v>
      </c>
      <c r="Z104" s="90">
        <f t="shared" si="22"/>
        <v>336352.74</v>
      </c>
      <c r="AA104" s="90">
        <f t="shared" si="19"/>
        <v>672705.48</v>
      </c>
    </row>
    <row r="105" spans="1:27" s="16" customFormat="1" x14ac:dyDescent="0.2">
      <c r="A105" s="78">
        <v>5373</v>
      </c>
      <c r="B105" s="78" t="s">
        <v>255</v>
      </c>
      <c r="C105" s="78" t="s">
        <v>65</v>
      </c>
      <c r="D105" s="78" t="s">
        <v>42</v>
      </c>
      <c r="E105" s="78" t="s">
        <v>67</v>
      </c>
      <c r="F105" s="78" t="s">
        <v>67</v>
      </c>
      <c r="G105" s="118">
        <v>675756</v>
      </c>
      <c r="H105" s="78"/>
      <c r="I105" s="79" t="s">
        <v>44</v>
      </c>
      <c r="J105" s="78">
        <v>1026661</v>
      </c>
      <c r="K105" s="79">
        <v>44562</v>
      </c>
      <c r="L105" s="79">
        <v>44926</v>
      </c>
      <c r="M105" s="84">
        <v>55547</v>
      </c>
      <c r="N105" s="84">
        <v>73497</v>
      </c>
      <c r="O105" s="95">
        <f t="shared" si="12"/>
        <v>0.75577234444943331</v>
      </c>
      <c r="P105" s="84">
        <f t="shared" si="23"/>
        <v>55547</v>
      </c>
      <c r="Q105" s="85">
        <f t="shared" si="20"/>
        <v>4.0444458951220189E-3</v>
      </c>
      <c r="R105" s="86">
        <f t="shared" si="13"/>
        <v>3.4969325813182101E-3</v>
      </c>
      <c r="S105" s="87">
        <f t="shared" si="14"/>
        <v>3001332.74</v>
      </c>
      <c r="T105" s="88">
        <f t="shared" si="15"/>
        <v>1179559.07</v>
      </c>
      <c r="U105" s="88">
        <f t="shared" si="16"/>
        <v>1179559.07</v>
      </c>
      <c r="V105" s="88">
        <f t="shared" si="17"/>
        <v>1091393.72</v>
      </c>
      <c r="W105" s="89">
        <f t="shared" si="18"/>
        <v>6451844.6000000006</v>
      </c>
      <c r="X105" s="81"/>
      <c r="Y105" s="90">
        <f t="shared" si="21"/>
        <v>1528418.35</v>
      </c>
      <c r="Z105" s="90">
        <f t="shared" si="22"/>
        <v>1528418.35</v>
      </c>
      <c r="AA105" s="90">
        <f t="shared" si="19"/>
        <v>3056836.7</v>
      </c>
    </row>
    <row r="106" spans="1:27" s="16" customFormat="1" x14ac:dyDescent="0.2">
      <c r="A106" s="78">
        <v>100023</v>
      </c>
      <c r="B106" s="78" t="s">
        <v>256</v>
      </c>
      <c r="C106" s="78" t="s">
        <v>257</v>
      </c>
      <c r="D106" s="78" t="s">
        <v>71</v>
      </c>
      <c r="E106" s="78" t="s">
        <v>258</v>
      </c>
      <c r="F106" s="78" t="s">
        <v>63</v>
      </c>
      <c r="G106" s="118">
        <v>675846</v>
      </c>
      <c r="H106" s="78"/>
      <c r="I106" s="79" t="s">
        <v>44</v>
      </c>
      <c r="J106" s="78">
        <v>1028351</v>
      </c>
      <c r="K106" s="79">
        <v>44562</v>
      </c>
      <c r="L106" s="79">
        <v>44926</v>
      </c>
      <c r="M106" s="84">
        <v>9940</v>
      </c>
      <c r="N106" s="84">
        <v>14769</v>
      </c>
      <c r="O106" s="95">
        <f t="shared" si="12"/>
        <v>0.67303134944816845</v>
      </c>
      <c r="P106" s="84">
        <f t="shared" si="23"/>
        <v>9940</v>
      </c>
      <c r="Q106" s="85">
        <f t="shared" si="20"/>
        <v>0</v>
      </c>
      <c r="R106" s="86">
        <f t="shared" si="13"/>
        <v>6.2576754565148445E-4</v>
      </c>
      <c r="S106" s="87">
        <f t="shared" si="14"/>
        <v>0</v>
      </c>
      <c r="T106" s="88">
        <f t="shared" si="15"/>
        <v>211079.22</v>
      </c>
      <c r="U106" s="88">
        <f t="shared" si="16"/>
        <v>211079.22</v>
      </c>
      <c r="V106" s="88">
        <f t="shared" si="17"/>
        <v>0</v>
      </c>
      <c r="W106" s="89">
        <f t="shared" si="18"/>
        <v>422158.44</v>
      </c>
      <c r="X106" s="81"/>
      <c r="Y106" s="90">
        <f t="shared" si="21"/>
        <v>0</v>
      </c>
      <c r="Z106" s="90">
        <f t="shared" si="22"/>
        <v>0</v>
      </c>
      <c r="AA106" s="90">
        <f t="shared" si="19"/>
        <v>0</v>
      </c>
    </row>
    <row r="107" spans="1:27" s="16" customFormat="1" x14ac:dyDescent="0.2">
      <c r="A107" s="78">
        <v>4403</v>
      </c>
      <c r="B107" s="78" t="s">
        <v>259</v>
      </c>
      <c r="C107" s="78" t="s">
        <v>260</v>
      </c>
      <c r="D107" s="78" t="s">
        <v>71</v>
      </c>
      <c r="E107" s="78" t="s">
        <v>72</v>
      </c>
      <c r="F107" s="78" t="s">
        <v>72</v>
      </c>
      <c r="G107" s="118">
        <v>675270</v>
      </c>
      <c r="H107" s="78"/>
      <c r="I107" s="79" t="s">
        <v>44</v>
      </c>
      <c r="J107" s="78">
        <v>1028328</v>
      </c>
      <c r="K107" s="79">
        <v>44562</v>
      </c>
      <c r="L107" s="79">
        <v>44926</v>
      </c>
      <c r="M107" s="84">
        <v>8978</v>
      </c>
      <c r="N107" s="84">
        <v>12872</v>
      </c>
      <c r="O107" s="95">
        <f t="shared" si="12"/>
        <v>0.69748290863890616</v>
      </c>
      <c r="P107" s="84">
        <f t="shared" si="23"/>
        <v>8978</v>
      </c>
      <c r="Q107" s="85">
        <f t="shared" si="20"/>
        <v>0</v>
      </c>
      <c r="R107" s="86">
        <f t="shared" si="13"/>
        <v>5.6520533449285989E-4</v>
      </c>
      <c r="S107" s="87">
        <f t="shared" si="14"/>
        <v>0</v>
      </c>
      <c r="T107" s="88">
        <f t="shared" si="15"/>
        <v>190650.82</v>
      </c>
      <c r="U107" s="88">
        <f t="shared" si="16"/>
        <v>190650.82</v>
      </c>
      <c r="V107" s="88">
        <f t="shared" si="17"/>
        <v>0</v>
      </c>
      <c r="W107" s="89">
        <f t="shared" si="18"/>
        <v>381301.64</v>
      </c>
      <c r="X107" s="81"/>
      <c r="Y107" s="90">
        <f t="shared" si="21"/>
        <v>0</v>
      </c>
      <c r="Z107" s="90">
        <f t="shared" si="22"/>
        <v>0</v>
      </c>
      <c r="AA107" s="90">
        <f t="shared" si="19"/>
        <v>0</v>
      </c>
    </row>
    <row r="108" spans="1:27" s="16" customFormat="1" x14ac:dyDescent="0.2">
      <c r="A108" s="78">
        <v>5233</v>
      </c>
      <c r="B108" s="78" t="s">
        <v>261</v>
      </c>
      <c r="C108" s="78" t="s">
        <v>262</v>
      </c>
      <c r="D108" s="78" t="s">
        <v>71</v>
      </c>
      <c r="E108" s="78" t="s">
        <v>43</v>
      </c>
      <c r="F108" s="78" t="s">
        <v>43</v>
      </c>
      <c r="G108" s="118">
        <v>455713</v>
      </c>
      <c r="H108" s="78"/>
      <c r="I108" s="79" t="s">
        <v>44</v>
      </c>
      <c r="J108" s="78">
        <v>1029000</v>
      </c>
      <c r="K108" s="79">
        <v>44562</v>
      </c>
      <c r="L108" s="79">
        <v>44926</v>
      </c>
      <c r="M108" s="84">
        <v>20418</v>
      </c>
      <c r="N108" s="84">
        <v>28017</v>
      </c>
      <c r="O108" s="95">
        <f t="shared" si="12"/>
        <v>0.72877181711103978</v>
      </c>
      <c r="P108" s="84">
        <f t="shared" si="23"/>
        <v>20418</v>
      </c>
      <c r="Q108" s="85">
        <f t="shared" si="20"/>
        <v>0</v>
      </c>
      <c r="R108" s="86">
        <f t="shared" si="13"/>
        <v>1.285404602325152E-3</v>
      </c>
      <c r="S108" s="87">
        <f t="shared" si="14"/>
        <v>0</v>
      </c>
      <c r="T108" s="88">
        <f t="shared" si="15"/>
        <v>433583.04</v>
      </c>
      <c r="U108" s="88">
        <f t="shared" si="16"/>
        <v>433583.04</v>
      </c>
      <c r="V108" s="88">
        <f t="shared" si="17"/>
        <v>0</v>
      </c>
      <c r="W108" s="89">
        <f t="shared" si="18"/>
        <v>867166.08</v>
      </c>
      <c r="X108" s="81"/>
      <c r="Y108" s="90">
        <f t="shared" si="21"/>
        <v>0</v>
      </c>
      <c r="Z108" s="90">
        <f t="shared" si="22"/>
        <v>0</v>
      </c>
      <c r="AA108" s="90">
        <f t="shared" si="19"/>
        <v>0</v>
      </c>
    </row>
    <row r="109" spans="1:27" s="16" customFormat="1" x14ac:dyDescent="0.2">
      <c r="A109" s="78">
        <v>4516</v>
      </c>
      <c r="B109" s="78" t="s">
        <v>263</v>
      </c>
      <c r="C109" s="78" t="s">
        <v>264</v>
      </c>
      <c r="D109" s="78" t="s">
        <v>71</v>
      </c>
      <c r="E109" s="78" t="s">
        <v>86</v>
      </c>
      <c r="F109" s="78" t="s">
        <v>72</v>
      </c>
      <c r="G109" s="118">
        <v>675708</v>
      </c>
      <c r="H109" s="78"/>
      <c r="I109" s="79" t="s">
        <v>44</v>
      </c>
      <c r="J109" s="78">
        <v>1031563</v>
      </c>
      <c r="K109" s="79">
        <v>44562</v>
      </c>
      <c r="L109" s="79">
        <v>44926</v>
      </c>
      <c r="M109" s="84">
        <v>7993</v>
      </c>
      <c r="N109" s="84">
        <v>11773</v>
      </c>
      <c r="O109" s="95">
        <f t="shared" si="12"/>
        <v>0.67892635691837255</v>
      </c>
      <c r="P109" s="84">
        <f t="shared" si="23"/>
        <v>7993</v>
      </c>
      <c r="Q109" s="85">
        <f t="shared" si="20"/>
        <v>0</v>
      </c>
      <c r="R109" s="86">
        <f t="shared" si="13"/>
        <v>5.0319517026079636E-4</v>
      </c>
      <c r="S109" s="87">
        <f t="shared" si="14"/>
        <v>0</v>
      </c>
      <c r="T109" s="88">
        <f t="shared" si="15"/>
        <v>169734.02</v>
      </c>
      <c r="U109" s="88">
        <f t="shared" si="16"/>
        <v>169734.02</v>
      </c>
      <c r="V109" s="88">
        <f t="shared" si="17"/>
        <v>0</v>
      </c>
      <c r="W109" s="89">
        <f t="shared" si="18"/>
        <v>339468.04</v>
      </c>
      <c r="X109" s="81"/>
      <c r="Y109" s="90">
        <f t="shared" si="21"/>
        <v>0</v>
      </c>
      <c r="Z109" s="90">
        <f t="shared" si="22"/>
        <v>0</v>
      </c>
      <c r="AA109" s="90">
        <f t="shared" si="19"/>
        <v>0</v>
      </c>
    </row>
    <row r="110" spans="1:27" s="16" customFormat="1" x14ac:dyDescent="0.2">
      <c r="A110" s="78">
        <v>4276</v>
      </c>
      <c r="B110" s="78" t="s">
        <v>265</v>
      </c>
      <c r="C110" s="78" t="s">
        <v>266</v>
      </c>
      <c r="D110" s="78" t="s">
        <v>71</v>
      </c>
      <c r="E110" s="78" t="s">
        <v>72</v>
      </c>
      <c r="F110" s="78" t="s">
        <v>72</v>
      </c>
      <c r="G110" s="118">
        <v>675877</v>
      </c>
      <c r="H110" s="78"/>
      <c r="I110" s="79" t="s">
        <v>44</v>
      </c>
      <c r="J110" s="78">
        <v>1032686</v>
      </c>
      <c r="K110" s="79">
        <v>44562</v>
      </c>
      <c r="L110" s="79">
        <v>44926</v>
      </c>
      <c r="M110" s="84">
        <v>4770</v>
      </c>
      <c r="N110" s="84">
        <v>5773</v>
      </c>
      <c r="O110" s="95">
        <f t="shared" si="12"/>
        <v>0.82626017668456608</v>
      </c>
      <c r="P110" s="84">
        <f t="shared" si="23"/>
        <v>4770</v>
      </c>
      <c r="Q110" s="85">
        <f t="shared" si="20"/>
        <v>0</v>
      </c>
      <c r="R110" s="86">
        <f t="shared" si="13"/>
        <v>3.0029287653496789E-4</v>
      </c>
      <c r="S110" s="87">
        <f t="shared" si="14"/>
        <v>0</v>
      </c>
      <c r="T110" s="88">
        <f t="shared" si="15"/>
        <v>101292.54</v>
      </c>
      <c r="U110" s="88">
        <f t="shared" si="16"/>
        <v>101292.54</v>
      </c>
      <c r="V110" s="88">
        <f t="shared" si="17"/>
        <v>0</v>
      </c>
      <c r="W110" s="89">
        <f t="shared" si="18"/>
        <v>202585.08</v>
      </c>
      <c r="X110" s="81"/>
      <c r="Y110" s="90">
        <f t="shared" si="21"/>
        <v>0</v>
      </c>
      <c r="Z110" s="90">
        <f t="shared" si="22"/>
        <v>0</v>
      </c>
      <c r="AA110" s="90">
        <f t="shared" si="19"/>
        <v>0</v>
      </c>
    </row>
    <row r="111" spans="1:27" s="16" customFormat="1" x14ac:dyDescent="0.2">
      <c r="A111" s="78">
        <v>4787</v>
      </c>
      <c r="B111" s="78" t="s">
        <v>267</v>
      </c>
      <c r="C111" s="78" t="s">
        <v>268</v>
      </c>
      <c r="D111" s="78" t="s">
        <v>42</v>
      </c>
      <c r="E111" s="78" t="s">
        <v>269</v>
      </c>
      <c r="F111" s="78" t="s">
        <v>63</v>
      </c>
      <c r="G111" s="118">
        <v>675812</v>
      </c>
      <c r="H111" s="78"/>
      <c r="I111" s="79" t="s">
        <v>44</v>
      </c>
      <c r="J111" s="78">
        <v>1029360</v>
      </c>
      <c r="K111" s="79">
        <v>44470</v>
      </c>
      <c r="L111" s="79">
        <v>44834</v>
      </c>
      <c r="M111" s="84">
        <v>11355</v>
      </c>
      <c r="N111" s="84">
        <v>20736</v>
      </c>
      <c r="O111" s="95">
        <f t="shared" si="12"/>
        <v>0.54759837962962965</v>
      </c>
      <c r="P111" s="84">
        <f t="shared" si="23"/>
        <v>11355</v>
      </c>
      <c r="Q111" s="85">
        <f t="shared" si="20"/>
        <v>8.2677161933336683E-4</v>
      </c>
      <c r="R111" s="86">
        <f t="shared" si="13"/>
        <v>7.1484813690871291E-4</v>
      </c>
      <c r="S111" s="87">
        <f t="shared" si="14"/>
        <v>613536.88</v>
      </c>
      <c r="T111" s="88">
        <f t="shared" si="15"/>
        <v>241127.21</v>
      </c>
      <c r="U111" s="88">
        <f t="shared" si="16"/>
        <v>241127.21</v>
      </c>
      <c r="V111" s="88">
        <f t="shared" si="17"/>
        <v>223104.32</v>
      </c>
      <c r="W111" s="89">
        <f t="shared" si="18"/>
        <v>1318895.6200000001</v>
      </c>
      <c r="X111" s="81"/>
      <c r="Y111" s="90">
        <f t="shared" si="21"/>
        <v>312441.53999999998</v>
      </c>
      <c r="Z111" s="90">
        <f t="shared" si="22"/>
        <v>312441.53999999998</v>
      </c>
      <c r="AA111" s="90">
        <f t="shared" si="19"/>
        <v>624883.07999999996</v>
      </c>
    </row>
    <row r="112" spans="1:27" s="16" customFormat="1" x14ac:dyDescent="0.2">
      <c r="A112" s="78">
        <v>4823</v>
      </c>
      <c r="B112" s="78" t="s">
        <v>270</v>
      </c>
      <c r="C112" s="78" t="s">
        <v>271</v>
      </c>
      <c r="D112" s="78" t="s">
        <v>71</v>
      </c>
      <c r="E112" s="78" t="s">
        <v>52</v>
      </c>
      <c r="F112" s="78" t="s">
        <v>52</v>
      </c>
      <c r="G112" s="118">
        <v>675231</v>
      </c>
      <c r="H112" s="78"/>
      <c r="I112" s="79" t="s">
        <v>44</v>
      </c>
      <c r="J112" s="78">
        <v>1031807</v>
      </c>
      <c r="K112" s="79">
        <v>44562</v>
      </c>
      <c r="L112" s="79">
        <v>44926</v>
      </c>
      <c r="M112" s="84">
        <v>16108</v>
      </c>
      <c r="N112" s="84">
        <v>20111</v>
      </c>
      <c r="O112" s="95">
        <f t="shared" si="12"/>
        <v>0.80095470140719005</v>
      </c>
      <c r="P112" s="84">
        <f t="shared" si="23"/>
        <v>16108</v>
      </c>
      <c r="Q112" s="85">
        <f t="shared" si="20"/>
        <v>0</v>
      </c>
      <c r="R112" s="86">
        <f t="shared" si="13"/>
        <v>1.014070787258965E-3</v>
      </c>
      <c r="S112" s="87">
        <f t="shared" si="14"/>
        <v>0</v>
      </c>
      <c r="T112" s="88">
        <f t="shared" si="15"/>
        <v>342058.75</v>
      </c>
      <c r="U112" s="88">
        <f t="shared" si="16"/>
        <v>342058.75</v>
      </c>
      <c r="V112" s="88">
        <f t="shared" si="17"/>
        <v>0</v>
      </c>
      <c r="W112" s="89">
        <f t="shared" si="18"/>
        <v>684117.5</v>
      </c>
      <c r="X112" s="81"/>
      <c r="Y112" s="90">
        <f t="shared" si="21"/>
        <v>0</v>
      </c>
      <c r="Z112" s="90">
        <f t="shared" si="22"/>
        <v>0</v>
      </c>
      <c r="AA112" s="90">
        <f t="shared" si="19"/>
        <v>0</v>
      </c>
    </row>
    <row r="113" spans="1:27" s="16" customFormat="1" x14ac:dyDescent="0.2">
      <c r="A113" s="78">
        <v>100657</v>
      </c>
      <c r="B113" s="78" t="s">
        <v>272</v>
      </c>
      <c r="C113" s="78" t="s">
        <v>199</v>
      </c>
      <c r="D113" s="78" t="s">
        <v>42</v>
      </c>
      <c r="E113" s="78" t="s">
        <v>273</v>
      </c>
      <c r="F113" s="78" t="s">
        <v>79</v>
      </c>
      <c r="G113" s="118">
        <v>675886</v>
      </c>
      <c r="H113" s="78"/>
      <c r="I113" s="79" t="s">
        <v>44</v>
      </c>
      <c r="J113" s="78">
        <v>1002990</v>
      </c>
      <c r="K113" s="79">
        <v>44562</v>
      </c>
      <c r="L113" s="79">
        <v>44926</v>
      </c>
      <c r="M113" s="84">
        <v>4028</v>
      </c>
      <c r="N113" s="84">
        <v>7841</v>
      </c>
      <c r="O113" s="95">
        <f t="shared" si="12"/>
        <v>0.51370998597117712</v>
      </c>
      <c r="P113" s="84">
        <f t="shared" si="23"/>
        <v>4028</v>
      </c>
      <c r="Q113" s="85">
        <f t="shared" si="20"/>
        <v>2.9328367086524013E-4</v>
      </c>
      <c r="R113" s="86">
        <f t="shared" si="13"/>
        <v>2.5358065129619514E-4</v>
      </c>
      <c r="S113" s="87">
        <f t="shared" si="14"/>
        <v>217642.15</v>
      </c>
      <c r="T113" s="88">
        <f t="shared" si="15"/>
        <v>85535.92</v>
      </c>
      <c r="U113" s="88">
        <f t="shared" si="16"/>
        <v>85535.92</v>
      </c>
      <c r="V113" s="88">
        <f t="shared" si="17"/>
        <v>79142.600000000006</v>
      </c>
      <c r="W113" s="89">
        <f t="shared" si="18"/>
        <v>467856.58999999997</v>
      </c>
      <c r="X113" s="81"/>
      <c r="Y113" s="90">
        <f t="shared" si="21"/>
        <v>110833.51</v>
      </c>
      <c r="Z113" s="90">
        <f t="shared" si="22"/>
        <v>110833.51</v>
      </c>
      <c r="AA113" s="90">
        <f t="shared" si="19"/>
        <v>221667.02</v>
      </c>
    </row>
    <row r="114" spans="1:27" s="16" customFormat="1" x14ac:dyDescent="0.2">
      <c r="A114" s="78">
        <v>104845</v>
      </c>
      <c r="B114" s="78" t="s">
        <v>274</v>
      </c>
      <c r="C114" s="78" t="s">
        <v>65</v>
      </c>
      <c r="D114" s="78" t="s">
        <v>42</v>
      </c>
      <c r="E114" s="78" t="s">
        <v>223</v>
      </c>
      <c r="F114" s="78" t="s">
        <v>63</v>
      </c>
      <c r="G114" s="118">
        <v>676300</v>
      </c>
      <c r="H114" s="78"/>
      <c r="I114" s="79" t="s">
        <v>44</v>
      </c>
      <c r="J114" s="78">
        <v>1028744</v>
      </c>
      <c r="K114" s="79">
        <v>44470</v>
      </c>
      <c r="L114" s="79">
        <v>44834</v>
      </c>
      <c r="M114" s="84">
        <v>14699</v>
      </c>
      <c r="N114" s="84">
        <v>27180</v>
      </c>
      <c r="O114" s="95">
        <f t="shared" si="12"/>
        <v>0.54080206033848421</v>
      </c>
      <c r="P114" s="84">
        <f t="shared" si="23"/>
        <v>14698.999999999998</v>
      </c>
      <c r="Q114" s="85">
        <f t="shared" si="20"/>
        <v>1.0702524026931887E-3</v>
      </c>
      <c r="R114" s="86">
        <f t="shared" si="13"/>
        <v>9.2536792289045966E-4</v>
      </c>
      <c r="S114" s="87">
        <f t="shared" si="14"/>
        <v>794220.93</v>
      </c>
      <c r="T114" s="88">
        <f t="shared" si="15"/>
        <v>312138.17</v>
      </c>
      <c r="U114" s="88">
        <f t="shared" si="16"/>
        <v>312138.17</v>
      </c>
      <c r="V114" s="88">
        <f t="shared" si="17"/>
        <v>288807.61</v>
      </c>
      <c r="W114" s="89">
        <f t="shared" si="18"/>
        <v>1707304.88</v>
      </c>
      <c r="X114" s="81"/>
      <c r="Y114" s="90">
        <f t="shared" si="21"/>
        <v>404454.27</v>
      </c>
      <c r="Z114" s="90">
        <f t="shared" si="22"/>
        <v>404454.27</v>
      </c>
      <c r="AA114" s="90">
        <f t="shared" si="19"/>
        <v>808908.54</v>
      </c>
    </row>
    <row r="115" spans="1:27" s="16" customFormat="1" x14ac:dyDescent="0.2">
      <c r="A115" s="78">
        <v>105150</v>
      </c>
      <c r="B115" s="78" t="s">
        <v>275</v>
      </c>
      <c r="C115" s="78" t="s">
        <v>65</v>
      </c>
      <c r="D115" s="78" t="s">
        <v>42</v>
      </c>
      <c r="E115" s="78" t="s">
        <v>74</v>
      </c>
      <c r="F115" s="78" t="s">
        <v>72</v>
      </c>
      <c r="G115" s="118">
        <v>676319</v>
      </c>
      <c r="H115" s="78"/>
      <c r="I115" s="79" t="s">
        <v>44</v>
      </c>
      <c r="J115" s="78">
        <v>1028746</v>
      </c>
      <c r="K115" s="79">
        <v>44562</v>
      </c>
      <c r="L115" s="79">
        <v>44926</v>
      </c>
      <c r="M115" s="84">
        <v>13812</v>
      </c>
      <c r="N115" s="84">
        <v>28165</v>
      </c>
      <c r="O115" s="95">
        <f t="shared" si="12"/>
        <v>0.49039588141310136</v>
      </c>
      <c r="P115" s="84">
        <f t="shared" si="23"/>
        <v>13812.000000000002</v>
      </c>
      <c r="Q115" s="85">
        <f t="shared" si="20"/>
        <v>1.0056688336620399E-3</v>
      </c>
      <c r="R115" s="86">
        <f t="shared" si="13"/>
        <v>8.695272978408757E-4</v>
      </c>
      <c r="S115" s="87">
        <f t="shared" si="14"/>
        <v>746294.27</v>
      </c>
      <c r="T115" s="88">
        <f t="shared" si="15"/>
        <v>293302.43</v>
      </c>
      <c r="U115" s="88">
        <f t="shared" si="16"/>
        <v>293302.43</v>
      </c>
      <c r="V115" s="88">
        <f t="shared" si="17"/>
        <v>271379.73</v>
      </c>
      <c r="W115" s="89">
        <f t="shared" si="18"/>
        <v>1604278.8599999999</v>
      </c>
      <c r="X115" s="81"/>
      <c r="Y115" s="90">
        <f t="shared" si="21"/>
        <v>380047.78</v>
      </c>
      <c r="Z115" s="90">
        <f t="shared" si="22"/>
        <v>380047.78</v>
      </c>
      <c r="AA115" s="90">
        <f t="shared" si="19"/>
        <v>760095.56</v>
      </c>
    </row>
    <row r="116" spans="1:27" s="16" customFormat="1" x14ac:dyDescent="0.2">
      <c r="A116" s="78">
        <v>4817</v>
      </c>
      <c r="B116" s="78" t="s">
        <v>276</v>
      </c>
      <c r="C116" s="78" t="s">
        <v>194</v>
      </c>
      <c r="D116" s="78" t="s">
        <v>42</v>
      </c>
      <c r="E116" s="78" t="s">
        <v>277</v>
      </c>
      <c r="F116" s="78" t="s">
        <v>63</v>
      </c>
      <c r="G116" s="118">
        <v>675554</v>
      </c>
      <c r="H116" s="78"/>
      <c r="I116" s="79" t="s">
        <v>44</v>
      </c>
      <c r="J116" s="78">
        <v>1026241</v>
      </c>
      <c r="K116" s="79">
        <v>44562</v>
      </c>
      <c r="L116" s="79">
        <v>44926</v>
      </c>
      <c r="M116" s="84">
        <v>7731</v>
      </c>
      <c r="N116" s="84">
        <v>13646</v>
      </c>
      <c r="O116" s="95">
        <f t="shared" si="12"/>
        <v>0.56653964531730905</v>
      </c>
      <c r="P116" s="84">
        <f t="shared" si="23"/>
        <v>7731.0000000000009</v>
      </c>
      <c r="Q116" s="85">
        <f t="shared" si="20"/>
        <v>5.6290368904150236E-4</v>
      </c>
      <c r="R116" s="86">
        <f t="shared" si="13"/>
        <v>4.8670109611988199E-4</v>
      </c>
      <c r="S116" s="87">
        <f t="shared" si="14"/>
        <v>417723.79</v>
      </c>
      <c r="T116" s="88">
        <f t="shared" si="15"/>
        <v>164170.35999999999</v>
      </c>
      <c r="U116" s="88">
        <f t="shared" si="16"/>
        <v>164170.35999999999</v>
      </c>
      <c r="V116" s="88">
        <f t="shared" si="17"/>
        <v>151899.56</v>
      </c>
      <c r="W116" s="89">
        <f t="shared" si="18"/>
        <v>897964.06999999983</v>
      </c>
      <c r="X116" s="81"/>
      <c r="Y116" s="90">
        <f t="shared" si="21"/>
        <v>212724.4</v>
      </c>
      <c r="Z116" s="90">
        <f t="shared" si="22"/>
        <v>212724.4</v>
      </c>
      <c r="AA116" s="90">
        <f t="shared" si="19"/>
        <v>425448.8</v>
      </c>
    </row>
    <row r="117" spans="1:27" s="16" customFormat="1" x14ac:dyDescent="0.2">
      <c r="A117" s="78">
        <v>105263</v>
      </c>
      <c r="B117" s="78" t="s">
        <v>278</v>
      </c>
      <c r="C117" s="78" t="s">
        <v>65</v>
      </c>
      <c r="D117" s="78" t="s">
        <v>42</v>
      </c>
      <c r="E117" s="78" t="s">
        <v>67</v>
      </c>
      <c r="F117" s="78" t="s">
        <v>67</v>
      </c>
      <c r="G117" s="118">
        <v>676326</v>
      </c>
      <c r="H117" s="78"/>
      <c r="I117" s="79" t="s">
        <v>44</v>
      </c>
      <c r="J117" s="78">
        <v>1028771</v>
      </c>
      <c r="K117" s="79">
        <v>44562</v>
      </c>
      <c r="L117" s="79">
        <v>44926</v>
      </c>
      <c r="M117" s="84">
        <v>16574</v>
      </c>
      <c r="N117" s="84">
        <v>21927</v>
      </c>
      <c r="O117" s="95">
        <f t="shared" si="12"/>
        <v>0.75587175628220915</v>
      </c>
      <c r="P117" s="84">
        <f t="shared" si="23"/>
        <v>16574</v>
      </c>
      <c r="Q117" s="85">
        <f t="shared" si="20"/>
        <v>1.2067734758988307E-3</v>
      </c>
      <c r="R117" s="86">
        <f t="shared" si="13"/>
        <v>1.0434075756164691E-3</v>
      </c>
      <c r="S117" s="87">
        <f t="shared" si="14"/>
        <v>895531.51</v>
      </c>
      <c r="T117" s="88">
        <f t="shared" si="15"/>
        <v>351954.42</v>
      </c>
      <c r="U117" s="88">
        <f t="shared" si="16"/>
        <v>351954.42</v>
      </c>
      <c r="V117" s="88">
        <f t="shared" si="17"/>
        <v>325647.82</v>
      </c>
      <c r="W117" s="89">
        <f t="shared" si="18"/>
        <v>1925088.17</v>
      </c>
      <c r="X117" s="81"/>
      <c r="Y117" s="90">
        <f t="shared" si="21"/>
        <v>456046.33</v>
      </c>
      <c r="Z117" s="90">
        <f t="shared" si="22"/>
        <v>456046.33</v>
      </c>
      <c r="AA117" s="90">
        <f t="shared" si="19"/>
        <v>912092.66</v>
      </c>
    </row>
    <row r="118" spans="1:27" s="16" customFormat="1" x14ac:dyDescent="0.2">
      <c r="A118" s="78">
        <v>5126</v>
      </c>
      <c r="B118" s="78" t="s">
        <v>279</v>
      </c>
      <c r="C118" s="78" t="s">
        <v>199</v>
      </c>
      <c r="D118" s="78" t="s">
        <v>42</v>
      </c>
      <c r="E118" s="78" t="s">
        <v>67</v>
      </c>
      <c r="F118" s="78" t="s">
        <v>67</v>
      </c>
      <c r="G118" s="118">
        <v>675680</v>
      </c>
      <c r="H118" s="78"/>
      <c r="I118" s="79" t="s">
        <v>44</v>
      </c>
      <c r="J118" s="78">
        <v>1026709</v>
      </c>
      <c r="K118" s="79">
        <v>44562</v>
      </c>
      <c r="L118" s="79">
        <v>44926</v>
      </c>
      <c r="M118" s="84">
        <v>28132</v>
      </c>
      <c r="N118" s="84">
        <v>33986</v>
      </c>
      <c r="O118" s="95">
        <f t="shared" si="12"/>
        <v>0.82775260401341733</v>
      </c>
      <c r="P118" s="84">
        <f t="shared" si="23"/>
        <v>28132</v>
      </c>
      <c r="Q118" s="85">
        <f t="shared" si="20"/>
        <v>2.0483257767579285E-3</v>
      </c>
      <c r="R118" s="86">
        <f t="shared" si="13"/>
        <v>1.7710354722603181E-3</v>
      </c>
      <c r="S118" s="87">
        <f t="shared" si="14"/>
        <v>1520036.95</v>
      </c>
      <c r="T118" s="88">
        <f t="shared" si="15"/>
        <v>597392.4</v>
      </c>
      <c r="U118" s="88">
        <f t="shared" si="16"/>
        <v>597392.4</v>
      </c>
      <c r="V118" s="88">
        <f t="shared" si="17"/>
        <v>552740.71</v>
      </c>
      <c r="W118" s="89">
        <f t="shared" si="18"/>
        <v>3267562.46</v>
      </c>
      <c r="X118" s="81"/>
      <c r="Y118" s="90">
        <f t="shared" si="21"/>
        <v>774073.58</v>
      </c>
      <c r="Z118" s="90">
        <f t="shared" si="22"/>
        <v>774073.58</v>
      </c>
      <c r="AA118" s="90">
        <f t="shared" si="19"/>
        <v>1548147.16</v>
      </c>
    </row>
    <row r="119" spans="1:27" s="16" customFormat="1" x14ac:dyDescent="0.2">
      <c r="A119" s="78">
        <v>4608</v>
      </c>
      <c r="B119" s="78" t="s">
        <v>280</v>
      </c>
      <c r="C119" s="78" t="s">
        <v>65</v>
      </c>
      <c r="D119" s="78" t="s">
        <v>42</v>
      </c>
      <c r="E119" s="78" t="s">
        <v>152</v>
      </c>
      <c r="F119" s="78" t="s">
        <v>63</v>
      </c>
      <c r="G119" s="118">
        <v>675151</v>
      </c>
      <c r="H119" s="78"/>
      <c r="I119" s="79" t="s">
        <v>44</v>
      </c>
      <c r="J119" s="78">
        <v>1028766</v>
      </c>
      <c r="K119" s="79">
        <v>44562</v>
      </c>
      <c r="L119" s="79">
        <v>44926</v>
      </c>
      <c r="M119" s="84">
        <v>9551</v>
      </c>
      <c r="N119" s="84">
        <v>14617</v>
      </c>
      <c r="O119" s="95">
        <f t="shared" si="12"/>
        <v>0.65341725388246563</v>
      </c>
      <c r="P119" s="84">
        <f t="shared" si="23"/>
        <v>9551</v>
      </c>
      <c r="Q119" s="85">
        <f t="shared" si="20"/>
        <v>6.9542014409977864E-4</v>
      </c>
      <c r="R119" s="86">
        <f t="shared" si="13"/>
        <v>6.0127825236592841E-4</v>
      </c>
      <c r="S119" s="87">
        <f t="shared" si="14"/>
        <v>516062.6</v>
      </c>
      <c r="T119" s="88">
        <f t="shared" si="15"/>
        <v>202818.67</v>
      </c>
      <c r="U119" s="88">
        <f t="shared" si="16"/>
        <v>202818.67</v>
      </c>
      <c r="V119" s="88">
        <f t="shared" si="17"/>
        <v>187659.13</v>
      </c>
      <c r="W119" s="89">
        <f t="shared" si="18"/>
        <v>1109359.07</v>
      </c>
      <c r="X119" s="81"/>
      <c r="Y119" s="90">
        <f t="shared" si="21"/>
        <v>262803.09999999998</v>
      </c>
      <c r="Z119" s="90">
        <f t="shared" si="22"/>
        <v>262803.09999999998</v>
      </c>
      <c r="AA119" s="90">
        <f t="shared" si="19"/>
        <v>525606.19999999995</v>
      </c>
    </row>
    <row r="120" spans="1:27" s="16" customFormat="1" x14ac:dyDescent="0.2">
      <c r="A120" s="78">
        <v>5393</v>
      </c>
      <c r="B120" s="78" t="s">
        <v>281</v>
      </c>
      <c r="C120" s="78" t="s">
        <v>282</v>
      </c>
      <c r="D120" s="78" t="s">
        <v>42</v>
      </c>
      <c r="E120" s="78" t="s">
        <v>283</v>
      </c>
      <c r="F120" s="78" t="s">
        <v>79</v>
      </c>
      <c r="G120" s="118">
        <v>675887</v>
      </c>
      <c r="H120" s="78"/>
      <c r="I120" s="79" t="s">
        <v>44</v>
      </c>
      <c r="J120" s="78">
        <v>1025841</v>
      </c>
      <c r="K120" s="79">
        <v>44562</v>
      </c>
      <c r="L120" s="79">
        <v>44926</v>
      </c>
      <c r="M120" s="84">
        <v>5301</v>
      </c>
      <c r="N120" s="84">
        <v>22010</v>
      </c>
      <c r="O120" s="95">
        <f t="shared" si="12"/>
        <v>0.24084507042253522</v>
      </c>
      <c r="P120" s="84">
        <f t="shared" si="23"/>
        <v>5301</v>
      </c>
      <c r="Q120" s="85">
        <f t="shared" si="20"/>
        <v>3.8597237816699056E-4</v>
      </c>
      <c r="R120" s="86">
        <f t="shared" si="13"/>
        <v>3.3372170618697374E-4</v>
      </c>
      <c r="S120" s="87">
        <f t="shared" si="14"/>
        <v>286425.28000000003</v>
      </c>
      <c r="T120" s="88">
        <f t="shared" si="15"/>
        <v>112568.5</v>
      </c>
      <c r="U120" s="88">
        <f t="shared" si="16"/>
        <v>112568.5</v>
      </c>
      <c r="V120" s="88">
        <f t="shared" si="17"/>
        <v>104154.65</v>
      </c>
      <c r="W120" s="89">
        <f t="shared" si="18"/>
        <v>615716.93000000005</v>
      </c>
      <c r="X120" s="81"/>
      <c r="Y120" s="90">
        <f t="shared" si="21"/>
        <v>145861.07999999999</v>
      </c>
      <c r="Z120" s="90">
        <f t="shared" si="22"/>
        <v>145861.07999999999</v>
      </c>
      <c r="AA120" s="90">
        <f t="shared" si="19"/>
        <v>291722.15999999997</v>
      </c>
    </row>
    <row r="121" spans="1:27" s="16" customFormat="1" x14ac:dyDescent="0.2">
      <c r="A121" s="78">
        <v>5283</v>
      </c>
      <c r="B121" s="78" t="s">
        <v>284</v>
      </c>
      <c r="C121" s="78" t="s">
        <v>285</v>
      </c>
      <c r="D121" s="78" t="s">
        <v>71</v>
      </c>
      <c r="E121" s="78" t="s">
        <v>286</v>
      </c>
      <c r="F121" s="78" t="s">
        <v>79</v>
      </c>
      <c r="G121" s="118">
        <v>455889</v>
      </c>
      <c r="H121" s="78"/>
      <c r="I121" s="79" t="s">
        <v>44</v>
      </c>
      <c r="J121" s="78">
        <v>1030932</v>
      </c>
      <c r="K121" s="79">
        <v>44562</v>
      </c>
      <c r="L121" s="79">
        <v>44926</v>
      </c>
      <c r="M121" s="84">
        <v>13422</v>
      </c>
      <c r="N121" s="84">
        <v>18921</v>
      </c>
      <c r="O121" s="95">
        <f t="shared" si="12"/>
        <v>0.70937054066909788</v>
      </c>
      <c r="P121" s="84">
        <f t="shared" si="23"/>
        <v>13422</v>
      </c>
      <c r="Q121" s="85">
        <f t="shared" si="20"/>
        <v>0</v>
      </c>
      <c r="R121" s="86">
        <f t="shared" si="13"/>
        <v>8.4497505007386561E-4</v>
      </c>
      <c r="S121" s="87">
        <f t="shared" si="14"/>
        <v>0</v>
      </c>
      <c r="T121" s="88">
        <f t="shared" si="15"/>
        <v>285020.65000000002</v>
      </c>
      <c r="U121" s="88">
        <f t="shared" si="16"/>
        <v>285020.65000000002</v>
      </c>
      <c r="V121" s="88">
        <f t="shared" si="17"/>
        <v>0</v>
      </c>
      <c r="W121" s="89">
        <f t="shared" si="18"/>
        <v>570041.30000000005</v>
      </c>
      <c r="X121" s="81"/>
      <c r="Y121" s="90">
        <f t="shared" si="21"/>
        <v>0</v>
      </c>
      <c r="Z121" s="90">
        <f t="shared" si="22"/>
        <v>0</v>
      </c>
      <c r="AA121" s="90">
        <f t="shared" si="19"/>
        <v>0</v>
      </c>
    </row>
    <row r="122" spans="1:27" s="16" customFormat="1" x14ac:dyDescent="0.2">
      <c r="A122" s="78">
        <v>4069</v>
      </c>
      <c r="B122" s="78" t="s">
        <v>287</v>
      </c>
      <c r="C122" s="78" t="s">
        <v>65</v>
      </c>
      <c r="D122" s="78" t="s">
        <v>42</v>
      </c>
      <c r="E122" s="78" t="s">
        <v>72</v>
      </c>
      <c r="F122" s="78" t="s">
        <v>72</v>
      </c>
      <c r="G122" s="118">
        <v>676067</v>
      </c>
      <c r="H122" s="78"/>
      <c r="I122" s="79" t="s">
        <v>44</v>
      </c>
      <c r="J122" s="78">
        <v>1028757</v>
      </c>
      <c r="K122" s="79">
        <v>44470</v>
      </c>
      <c r="L122" s="79">
        <v>44834</v>
      </c>
      <c r="M122" s="84">
        <v>21869</v>
      </c>
      <c r="N122" s="84">
        <v>34538</v>
      </c>
      <c r="O122" s="95">
        <f t="shared" si="12"/>
        <v>0.63318663501071282</v>
      </c>
      <c r="P122" s="84">
        <f t="shared" si="23"/>
        <v>21869</v>
      </c>
      <c r="Q122" s="85">
        <f t="shared" si="20"/>
        <v>1.5923089866315631E-3</v>
      </c>
      <c r="R122" s="86">
        <f t="shared" si="13"/>
        <v>1.3767515549147197E-3</v>
      </c>
      <c r="S122" s="87">
        <f t="shared" si="14"/>
        <v>1181632.6000000001</v>
      </c>
      <c r="T122" s="88">
        <f t="shared" si="15"/>
        <v>464395.51</v>
      </c>
      <c r="U122" s="88">
        <f t="shared" si="16"/>
        <v>464395.51</v>
      </c>
      <c r="V122" s="88">
        <f t="shared" si="17"/>
        <v>429684.58</v>
      </c>
      <c r="W122" s="89">
        <f t="shared" si="18"/>
        <v>2540108.2000000002</v>
      </c>
      <c r="X122" s="81"/>
      <c r="Y122" s="90">
        <f t="shared" si="21"/>
        <v>601742.31999999995</v>
      </c>
      <c r="Z122" s="90">
        <f t="shared" si="22"/>
        <v>601742.31999999995</v>
      </c>
      <c r="AA122" s="90">
        <f t="shared" si="19"/>
        <v>1203484.6399999999</v>
      </c>
    </row>
    <row r="123" spans="1:27" s="16" customFormat="1" x14ac:dyDescent="0.2">
      <c r="A123" s="78">
        <v>4768</v>
      </c>
      <c r="B123" s="78" t="s">
        <v>288</v>
      </c>
      <c r="C123" s="78" t="s">
        <v>289</v>
      </c>
      <c r="D123" s="78" t="s">
        <v>71</v>
      </c>
      <c r="E123" s="78" t="s">
        <v>290</v>
      </c>
      <c r="F123" s="78" t="s">
        <v>48</v>
      </c>
      <c r="G123" s="118">
        <v>675373</v>
      </c>
      <c r="H123" s="78"/>
      <c r="I123" s="79" t="s">
        <v>44</v>
      </c>
      <c r="J123" s="78">
        <v>1031021</v>
      </c>
      <c r="K123" s="79">
        <v>44562</v>
      </c>
      <c r="L123" s="79">
        <v>44926</v>
      </c>
      <c r="M123" s="84">
        <v>12867</v>
      </c>
      <c r="N123" s="84">
        <v>15190</v>
      </c>
      <c r="O123" s="95">
        <f t="shared" si="12"/>
        <v>0.84707044107965768</v>
      </c>
      <c r="P123" s="84">
        <f t="shared" si="23"/>
        <v>12867</v>
      </c>
      <c r="Q123" s="85">
        <f t="shared" si="20"/>
        <v>0</v>
      </c>
      <c r="R123" s="86">
        <f t="shared" si="13"/>
        <v>8.1003531286696689E-4</v>
      </c>
      <c r="S123" s="87">
        <f t="shared" si="14"/>
        <v>0</v>
      </c>
      <c r="T123" s="88">
        <f t="shared" si="15"/>
        <v>273235.03999999998</v>
      </c>
      <c r="U123" s="88">
        <f t="shared" si="16"/>
        <v>273235.03999999998</v>
      </c>
      <c r="V123" s="88">
        <f t="shared" si="17"/>
        <v>0</v>
      </c>
      <c r="W123" s="89">
        <f t="shared" si="18"/>
        <v>546470.07999999996</v>
      </c>
      <c r="X123" s="81"/>
      <c r="Y123" s="90">
        <f t="shared" si="21"/>
        <v>0</v>
      </c>
      <c r="Z123" s="90">
        <f t="shared" si="22"/>
        <v>0</v>
      </c>
      <c r="AA123" s="90">
        <f t="shared" si="19"/>
        <v>0</v>
      </c>
    </row>
    <row r="124" spans="1:27" s="16" customFormat="1" x14ac:dyDescent="0.2">
      <c r="A124" s="78">
        <v>5220</v>
      </c>
      <c r="B124" s="78" t="s">
        <v>291</v>
      </c>
      <c r="C124" s="78" t="s">
        <v>292</v>
      </c>
      <c r="D124" s="78" t="s">
        <v>71</v>
      </c>
      <c r="E124" s="78" t="s">
        <v>74</v>
      </c>
      <c r="F124" s="78" t="s">
        <v>72</v>
      </c>
      <c r="G124" s="118">
        <v>455930</v>
      </c>
      <c r="H124" s="78"/>
      <c r="I124" s="79" t="s">
        <v>44</v>
      </c>
      <c r="J124" s="78">
        <v>1031522</v>
      </c>
      <c r="K124" s="79">
        <v>44562</v>
      </c>
      <c r="L124" s="79">
        <v>44926</v>
      </c>
      <c r="M124" s="84">
        <v>20794</v>
      </c>
      <c r="N124" s="84">
        <v>27837</v>
      </c>
      <c r="O124" s="95">
        <f t="shared" si="12"/>
        <v>0.74699141430470239</v>
      </c>
      <c r="P124" s="84">
        <f t="shared" si="23"/>
        <v>20794</v>
      </c>
      <c r="Q124" s="85">
        <f t="shared" si="20"/>
        <v>0</v>
      </c>
      <c r="R124" s="86">
        <f t="shared" si="13"/>
        <v>1.3090754873518076E-3</v>
      </c>
      <c r="S124" s="87">
        <f t="shared" si="14"/>
        <v>0</v>
      </c>
      <c r="T124" s="88">
        <f t="shared" si="15"/>
        <v>441567.53</v>
      </c>
      <c r="U124" s="88">
        <f t="shared" si="16"/>
        <v>441567.53</v>
      </c>
      <c r="V124" s="88">
        <f t="shared" si="17"/>
        <v>0</v>
      </c>
      <c r="W124" s="89">
        <f t="shared" si="18"/>
        <v>883135.06</v>
      </c>
      <c r="X124" s="81"/>
      <c r="Y124" s="90">
        <f t="shared" si="21"/>
        <v>0</v>
      </c>
      <c r="Z124" s="90">
        <f t="shared" si="22"/>
        <v>0</v>
      </c>
      <c r="AA124" s="90">
        <f t="shared" si="19"/>
        <v>0</v>
      </c>
    </row>
    <row r="125" spans="1:27" s="16" customFormat="1" x14ac:dyDescent="0.2">
      <c r="A125" s="78">
        <v>104250</v>
      </c>
      <c r="B125" s="78" t="s">
        <v>293</v>
      </c>
      <c r="C125" s="78" t="s">
        <v>65</v>
      </c>
      <c r="D125" s="78" t="s">
        <v>42</v>
      </c>
      <c r="E125" s="78" t="s">
        <v>67</v>
      </c>
      <c r="F125" s="78" t="s">
        <v>67</v>
      </c>
      <c r="G125" s="118">
        <v>676247</v>
      </c>
      <c r="H125" s="78"/>
      <c r="I125" s="79" t="s">
        <v>44</v>
      </c>
      <c r="J125" s="78">
        <v>1028795</v>
      </c>
      <c r="K125" s="79">
        <v>44562</v>
      </c>
      <c r="L125" s="79">
        <v>44926</v>
      </c>
      <c r="M125" s="84">
        <v>18260</v>
      </c>
      <c r="N125" s="84">
        <v>29456</v>
      </c>
      <c r="O125" s="95">
        <f t="shared" si="12"/>
        <v>0.61990765888104293</v>
      </c>
      <c r="P125" s="84">
        <f t="shared" si="23"/>
        <v>18260</v>
      </c>
      <c r="Q125" s="85">
        <f t="shared" si="20"/>
        <v>1.3295332249253437E-3</v>
      </c>
      <c r="R125" s="86">
        <f t="shared" si="13"/>
        <v>1.1495488313476969E-3</v>
      </c>
      <c r="S125" s="87">
        <f t="shared" si="14"/>
        <v>986629.99</v>
      </c>
      <c r="T125" s="88">
        <f t="shared" si="15"/>
        <v>387757.19</v>
      </c>
      <c r="U125" s="88">
        <f t="shared" si="16"/>
        <v>387757.19</v>
      </c>
      <c r="V125" s="88">
        <f t="shared" si="17"/>
        <v>358774.54</v>
      </c>
      <c r="W125" s="89">
        <f t="shared" si="18"/>
        <v>2120918.9099999997</v>
      </c>
      <c r="X125" s="81"/>
      <c r="Y125" s="90">
        <f t="shared" si="21"/>
        <v>502437.92</v>
      </c>
      <c r="Z125" s="90">
        <f t="shared" si="22"/>
        <v>502437.92</v>
      </c>
      <c r="AA125" s="90">
        <f t="shared" si="19"/>
        <v>1004875.84</v>
      </c>
    </row>
    <row r="126" spans="1:27" s="16" customFormat="1" x14ac:dyDescent="0.2">
      <c r="A126" s="78">
        <v>105688</v>
      </c>
      <c r="B126" s="78" t="s">
        <v>294</v>
      </c>
      <c r="C126" s="78" t="s">
        <v>295</v>
      </c>
      <c r="D126" s="78" t="s">
        <v>71</v>
      </c>
      <c r="E126" s="78" t="s">
        <v>296</v>
      </c>
      <c r="F126" s="78" t="s">
        <v>79</v>
      </c>
      <c r="G126" s="118">
        <v>676361</v>
      </c>
      <c r="H126" s="78"/>
      <c r="I126" s="79" t="s">
        <v>68</v>
      </c>
      <c r="J126" s="78">
        <v>1025414</v>
      </c>
      <c r="K126" s="79">
        <v>44562</v>
      </c>
      <c r="L126" s="79">
        <v>44926</v>
      </c>
      <c r="M126" s="84">
        <v>12320</v>
      </c>
      <c r="N126" s="84">
        <v>16054</v>
      </c>
      <c r="O126" s="95">
        <f t="shared" si="12"/>
        <v>0.76740999127943188</v>
      </c>
      <c r="P126" s="84">
        <f t="shared" si="23"/>
        <v>12320</v>
      </c>
      <c r="Q126" s="85">
        <f t="shared" si="20"/>
        <v>0</v>
      </c>
      <c r="R126" s="86">
        <f t="shared" si="13"/>
        <v>7.7559921151169908E-4</v>
      </c>
      <c r="S126" s="87">
        <f t="shared" si="14"/>
        <v>0</v>
      </c>
      <c r="T126" s="88">
        <f t="shared" si="15"/>
        <v>261619.31</v>
      </c>
      <c r="U126" s="88">
        <f t="shared" si="16"/>
        <v>261619.31</v>
      </c>
      <c r="V126" s="88">
        <f t="shared" si="17"/>
        <v>0</v>
      </c>
      <c r="W126" s="89">
        <f t="shared" si="18"/>
        <v>523238.62</v>
      </c>
      <c r="X126" s="81"/>
      <c r="Y126" s="90">
        <f t="shared" si="21"/>
        <v>0</v>
      </c>
      <c r="Z126" s="90">
        <f t="shared" si="22"/>
        <v>0</v>
      </c>
      <c r="AA126" s="90">
        <f t="shared" si="19"/>
        <v>0</v>
      </c>
    </row>
    <row r="127" spans="1:27" s="16" customFormat="1" x14ac:dyDescent="0.2">
      <c r="A127" s="78">
        <v>4409</v>
      </c>
      <c r="B127" s="78" t="s">
        <v>297</v>
      </c>
      <c r="C127" s="78" t="s">
        <v>298</v>
      </c>
      <c r="D127" s="78" t="s">
        <v>71</v>
      </c>
      <c r="E127" s="78" t="s">
        <v>106</v>
      </c>
      <c r="F127" s="78" t="s">
        <v>106</v>
      </c>
      <c r="G127" s="118">
        <v>675596</v>
      </c>
      <c r="H127" s="78"/>
      <c r="I127" s="79" t="s">
        <v>44</v>
      </c>
      <c r="J127" s="78">
        <v>1031528</v>
      </c>
      <c r="K127" s="79">
        <v>44562</v>
      </c>
      <c r="L127" s="79">
        <v>44926</v>
      </c>
      <c r="M127" s="84">
        <v>25631</v>
      </c>
      <c r="N127" s="84">
        <v>31829</v>
      </c>
      <c r="O127" s="95">
        <f t="shared" si="12"/>
        <v>0.80527192183229135</v>
      </c>
      <c r="P127" s="84">
        <f t="shared" si="23"/>
        <v>25631</v>
      </c>
      <c r="Q127" s="85">
        <f t="shared" si="20"/>
        <v>0</v>
      </c>
      <c r="R127" s="86">
        <f t="shared" si="13"/>
        <v>1.613586314144185E-3</v>
      </c>
      <c r="S127" s="87">
        <f t="shared" si="14"/>
        <v>0</v>
      </c>
      <c r="T127" s="88">
        <f t="shared" si="15"/>
        <v>544282.82999999996</v>
      </c>
      <c r="U127" s="88">
        <f t="shared" si="16"/>
        <v>544282.82999999996</v>
      </c>
      <c r="V127" s="88">
        <f t="shared" si="17"/>
        <v>0</v>
      </c>
      <c r="W127" s="89">
        <f t="shared" si="18"/>
        <v>1088565.6599999999</v>
      </c>
      <c r="X127" s="81"/>
      <c r="Y127" s="90">
        <f t="shared" si="21"/>
        <v>0</v>
      </c>
      <c r="Z127" s="90">
        <f t="shared" si="22"/>
        <v>0</v>
      </c>
      <c r="AA127" s="90">
        <f t="shared" si="19"/>
        <v>0</v>
      </c>
    </row>
    <row r="128" spans="1:27" s="16" customFormat="1" x14ac:dyDescent="0.2">
      <c r="A128" s="78">
        <v>4145</v>
      </c>
      <c r="B128" s="78" t="s">
        <v>299</v>
      </c>
      <c r="C128" s="78" t="s">
        <v>300</v>
      </c>
      <c r="D128" s="78" t="s">
        <v>71</v>
      </c>
      <c r="E128" s="78" t="s">
        <v>52</v>
      </c>
      <c r="F128" s="78" t="s">
        <v>52</v>
      </c>
      <c r="G128" s="118">
        <v>675052</v>
      </c>
      <c r="H128" s="78"/>
      <c r="I128" s="79" t="s">
        <v>44</v>
      </c>
      <c r="J128" s="78">
        <v>1028656</v>
      </c>
      <c r="K128" s="79">
        <v>44562</v>
      </c>
      <c r="L128" s="79">
        <v>44926</v>
      </c>
      <c r="M128" s="84">
        <v>12420</v>
      </c>
      <c r="N128" s="84">
        <v>14784</v>
      </c>
      <c r="O128" s="95">
        <f t="shared" si="12"/>
        <v>0.84009740259740262</v>
      </c>
      <c r="P128" s="84">
        <f t="shared" si="23"/>
        <v>12420</v>
      </c>
      <c r="Q128" s="85">
        <f t="shared" si="20"/>
        <v>0</v>
      </c>
      <c r="R128" s="86">
        <f t="shared" si="13"/>
        <v>7.8189465965708622E-4</v>
      </c>
      <c r="S128" s="87">
        <f t="shared" si="14"/>
        <v>0</v>
      </c>
      <c r="T128" s="88">
        <f t="shared" si="15"/>
        <v>263742.84000000003</v>
      </c>
      <c r="U128" s="88">
        <f t="shared" si="16"/>
        <v>263742.84000000003</v>
      </c>
      <c r="V128" s="88">
        <f t="shared" si="17"/>
        <v>0</v>
      </c>
      <c r="W128" s="89">
        <f t="shared" si="18"/>
        <v>527485.68000000005</v>
      </c>
      <c r="X128" s="81"/>
      <c r="Y128" s="90">
        <f t="shared" si="21"/>
        <v>0</v>
      </c>
      <c r="Z128" s="90">
        <f t="shared" si="22"/>
        <v>0</v>
      </c>
      <c r="AA128" s="90">
        <f t="shared" si="19"/>
        <v>0</v>
      </c>
    </row>
    <row r="129" spans="1:27" s="16" customFormat="1" x14ac:dyDescent="0.2">
      <c r="A129" s="78">
        <v>4855</v>
      </c>
      <c r="B129" s="78" t="s">
        <v>301</v>
      </c>
      <c r="C129" s="78" t="s">
        <v>65</v>
      </c>
      <c r="D129" s="78" t="s">
        <v>42</v>
      </c>
      <c r="E129" s="78" t="s">
        <v>152</v>
      </c>
      <c r="F129" s="78" t="s">
        <v>63</v>
      </c>
      <c r="G129" s="118">
        <v>455806</v>
      </c>
      <c r="H129" s="78"/>
      <c r="I129" s="79" t="s">
        <v>44</v>
      </c>
      <c r="J129" s="78">
        <v>1028793</v>
      </c>
      <c r="K129" s="79">
        <v>44562</v>
      </c>
      <c r="L129" s="79">
        <v>44926</v>
      </c>
      <c r="M129" s="84">
        <v>14861</v>
      </c>
      <c r="N129" s="84">
        <v>22273</v>
      </c>
      <c r="O129" s="95">
        <f t="shared" si="12"/>
        <v>0.66722040138284022</v>
      </c>
      <c r="P129" s="84">
        <f t="shared" si="23"/>
        <v>14860.999999999998</v>
      </c>
      <c r="Q129" s="85">
        <f t="shared" si="20"/>
        <v>1.0820478234181562E-3</v>
      </c>
      <c r="R129" s="86">
        <f t="shared" si="13"/>
        <v>9.3556654888598688E-4</v>
      </c>
      <c r="S129" s="87">
        <f t="shared" si="14"/>
        <v>802974.16</v>
      </c>
      <c r="T129" s="88">
        <f t="shared" si="15"/>
        <v>315578.28999999998</v>
      </c>
      <c r="U129" s="88">
        <f t="shared" si="16"/>
        <v>315578.28999999998</v>
      </c>
      <c r="V129" s="88">
        <f t="shared" si="17"/>
        <v>291990.61</v>
      </c>
      <c r="W129" s="89">
        <f t="shared" si="18"/>
        <v>1726121.35</v>
      </c>
      <c r="X129" s="81"/>
      <c r="Y129" s="90">
        <f t="shared" si="21"/>
        <v>408911.82</v>
      </c>
      <c r="Z129" s="90">
        <f t="shared" si="22"/>
        <v>408911.82</v>
      </c>
      <c r="AA129" s="90">
        <f t="shared" si="19"/>
        <v>817823.64</v>
      </c>
    </row>
    <row r="130" spans="1:27" s="16" customFormat="1" x14ac:dyDescent="0.2">
      <c r="A130" s="78">
        <v>5314</v>
      </c>
      <c r="B130" s="78" t="s">
        <v>302</v>
      </c>
      <c r="C130" s="78" t="s">
        <v>303</v>
      </c>
      <c r="D130" s="78" t="s">
        <v>42</v>
      </c>
      <c r="E130" s="78" t="s">
        <v>213</v>
      </c>
      <c r="F130" s="78" t="s">
        <v>79</v>
      </c>
      <c r="G130" s="118">
        <v>675110</v>
      </c>
      <c r="H130" s="78"/>
      <c r="I130" s="79" t="s">
        <v>44</v>
      </c>
      <c r="J130" s="78">
        <v>1025687</v>
      </c>
      <c r="K130" s="79">
        <v>44562</v>
      </c>
      <c r="L130" s="79">
        <v>44926</v>
      </c>
      <c r="M130" s="84">
        <v>18359</v>
      </c>
      <c r="N130" s="84">
        <v>29316</v>
      </c>
      <c r="O130" s="95">
        <f t="shared" ref="O130:O193" si="24">M130/N130</f>
        <v>0.62624505389548368</v>
      </c>
      <c r="P130" s="84">
        <f t="shared" si="23"/>
        <v>18359</v>
      </c>
      <c r="Q130" s="85">
        <f t="shared" si="20"/>
        <v>1.3367415375906016E-3</v>
      </c>
      <c r="R130" s="86">
        <f t="shared" ref="R130:R193" si="25">P130/R$3</f>
        <v>1.1557813250116301E-3</v>
      </c>
      <c r="S130" s="87">
        <f t="shared" ref="S130:S193" si="26">IF(Q130&gt;0,ROUND($S$3*Q130,2),0)</f>
        <v>991979.19</v>
      </c>
      <c r="T130" s="88">
        <f t="shared" ref="T130:T193" si="27">IF(R130&gt;0,ROUND($T$3*R130,2),0)</f>
        <v>389859.49</v>
      </c>
      <c r="U130" s="88">
        <f t="shared" ref="U130:U193" si="28">IF(R130&gt;0,ROUND($U$3*R130,2),0)</f>
        <v>389859.49</v>
      </c>
      <c r="V130" s="88">
        <f t="shared" ref="V130:V193" si="29">IF(Q130&gt;0,ROUND($V$3*Q130,2),0)</f>
        <v>360719.7</v>
      </c>
      <c r="W130" s="89">
        <f t="shared" ref="W130:W193" si="30">S130+T130+U130+V130</f>
        <v>2132417.87</v>
      </c>
      <c r="X130" s="81"/>
      <c r="Y130" s="90">
        <f t="shared" si="21"/>
        <v>505161.98</v>
      </c>
      <c r="Z130" s="90">
        <f t="shared" si="22"/>
        <v>505161.98</v>
      </c>
      <c r="AA130" s="90">
        <f t="shared" ref="AA130:AA193" si="31">SUM(Y130:Z130)</f>
        <v>1010323.96</v>
      </c>
    </row>
    <row r="131" spans="1:27" s="16" customFormat="1" x14ac:dyDescent="0.2">
      <c r="A131" s="78">
        <v>4731</v>
      </c>
      <c r="B131" s="78" t="s">
        <v>304</v>
      </c>
      <c r="C131" s="78" t="s">
        <v>305</v>
      </c>
      <c r="D131" s="78" t="s">
        <v>42</v>
      </c>
      <c r="E131" s="78" t="s">
        <v>164</v>
      </c>
      <c r="F131" s="78" t="s">
        <v>124</v>
      </c>
      <c r="G131" s="118">
        <v>675282</v>
      </c>
      <c r="H131" s="78"/>
      <c r="I131" s="79" t="s">
        <v>44</v>
      </c>
      <c r="J131" s="78">
        <v>1031504</v>
      </c>
      <c r="K131" s="79">
        <v>44562</v>
      </c>
      <c r="L131" s="79">
        <v>44926</v>
      </c>
      <c r="M131" s="84">
        <v>10960</v>
      </c>
      <c r="N131" s="84">
        <v>20563</v>
      </c>
      <c r="O131" s="95">
        <f t="shared" si="24"/>
        <v>0.53299615814813017</v>
      </c>
      <c r="P131" s="84">
        <f t="shared" si="23"/>
        <v>10960</v>
      </c>
      <c r="Q131" s="85">
        <f t="shared" si="20"/>
        <v>7.9801117991137828E-4</v>
      </c>
      <c r="R131" s="86">
        <f t="shared" si="25"/>
        <v>6.8998111673443364E-4</v>
      </c>
      <c r="S131" s="87">
        <f t="shared" si="26"/>
        <v>592194.12</v>
      </c>
      <c r="T131" s="88">
        <f t="shared" si="27"/>
        <v>232739.26</v>
      </c>
      <c r="U131" s="88">
        <f t="shared" si="28"/>
        <v>232739.26</v>
      </c>
      <c r="V131" s="88">
        <f t="shared" si="29"/>
        <v>215343.32</v>
      </c>
      <c r="W131" s="89">
        <f t="shared" si="30"/>
        <v>1273015.9600000002</v>
      </c>
      <c r="X131" s="82"/>
      <c r="Y131" s="90">
        <f t="shared" si="21"/>
        <v>301572.81</v>
      </c>
      <c r="Z131" s="90">
        <f t="shared" si="22"/>
        <v>301572.81</v>
      </c>
      <c r="AA131" s="90">
        <f t="shared" si="31"/>
        <v>603145.62</v>
      </c>
    </row>
    <row r="132" spans="1:27" s="16" customFormat="1" x14ac:dyDescent="0.2">
      <c r="A132" s="78">
        <v>5187</v>
      </c>
      <c r="B132" s="78" t="s">
        <v>306</v>
      </c>
      <c r="C132" s="78" t="s">
        <v>307</v>
      </c>
      <c r="D132" s="78" t="s">
        <v>42</v>
      </c>
      <c r="E132" s="78" t="s">
        <v>308</v>
      </c>
      <c r="F132" s="78" t="s">
        <v>48</v>
      </c>
      <c r="G132" s="118" t="s">
        <v>309</v>
      </c>
      <c r="H132" s="78"/>
      <c r="I132" s="79" t="s">
        <v>44</v>
      </c>
      <c r="J132" s="78">
        <v>518701</v>
      </c>
      <c r="K132" s="79">
        <v>44562</v>
      </c>
      <c r="L132" s="79">
        <v>44926</v>
      </c>
      <c r="M132" s="84">
        <v>5177</v>
      </c>
      <c r="N132" s="84">
        <v>8693</v>
      </c>
      <c r="O132" s="95">
        <f t="shared" si="24"/>
        <v>0.59553663867479578</v>
      </c>
      <c r="P132" s="84">
        <f t="shared" si="23"/>
        <v>5177</v>
      </c>
      <c r="Q132" s="85">
        <f t="shared" si="20"/>
        <v>3.7694378452565741E-4</v>
      </c>
      <c r="R132" s="86">
        <f t="shared" si="25"/>
        <v>3.2591535048669368E-4</v>
      </c>
      <c r="S132" s="87">
        <f t="shared" si="26"/>
        <v>279725.27</v>
      </c>
      <c r="T132" s="88">
        <f t="shared" si="27"/>
        <v>109935.32</v>
      </c>
      <c r="U132" s="88">
        <f t="shared" si="28"/>
        <v>109935.32</v>
      </c>
      <c r="V132" s="88">
        <f t="shared" si="29"/>
        <v>101718.28</v>
      </c>
      <c r="W132" s="89">
        <f t="shared" si="30"/>
        <v>601314.19000000006</v>
      </c>
      <c r="X132" s="82"/>
      <c r="Y132" s="90">
        <f t="shared" si="21"/>
        <v>142449.13</v>
      </c>
      <c r="Z132" s="90">
        <f t="shared" si="22"/>
        <v>142449.13</v>
      </c>
      <c r="AA132" s="90">
        <f t="shared" si="31"/>
        <v>284898.26</v>
      </c>
    </row>
    <row r="133" spans="1:27" s="16" customFormat="1" x14ac:dyDescent="0.2">
      <c r="A133" s="78">
        <v>4944</v>
      </c>
      <c r="B133" s="78" t="s">
        <v>310</v>
      </c>
      <c r="C133" s="78" t="s">
        <v>311</v>
      </c>
      <c r="D133" s="78" t="s">
        <v>42</v>
      </c>
      <c r="E133" s="78" t="s">
        <v>43</v>
      </c>
      <c r="F133" s="78" t="s">
        <v>43</v>
      </c>
      <c r="G133" s="118">
        <v>675002</v>
      </c>
      <c r="H133" s="78"/>
      <c r="I133" s="79" t="s">
        <v>44</v>
      </c>
      <c r="J133" s="78">
        <v>1032388</v>
      </c>
      <c r="K133" s="79">
        <v>44774</v>
      </c>
      <c r="L133" s="79">
        <v>44926</v>
      </c>
      <c r="M133" s="84">
        <v>8756</v>
      </c>
      <c r="N133" s="84">
        <v>11083</v>
      </c>
      <c r="O133" s="95">
        <f t="shared" si="24"/>
        <v>0.79003879815934319</v>
      </c>
      <c r="P133" s="84">
        <f t="shared" si="23"/>
        <v>20888.496732026146</v>
      </c>
      <c r="Q133" s="85">
        <f t="shared" si="20"/>
        <v>1.5209173288046674E-3</v>
      </c>
      <c r="R133" s="86">
        <f t="shared" si="25"/>
        <v>1.3150244801155991E-3</v>
      </c>
      <c r="S133" s="87">
        <f t="shared" si="26"/>
        <v>1128653.74</v>
      </c>
      <c r="T133" s="88">
        <f t="shared" si="27"/>
        <v>443574.19</v>
      </c>
      <c r="U133" s="88">
        <f t="shared" si="28"/>
        <v>443574.19</v>
      </c>
      <c r="V133" s="88">
        <f t="shared" si="29"/>
        <v>410419.54</v>
      </c>
      <c r="W133" s="89">
        <f t="shared" si="30"/>
        <v>2426221.6599999997</v>
      </c>
      <c r="X133" s="82"/>
      <c r="Y133" s="90">
        <f t="shared" si="21"/>
        <v>574763.02</v>
      </c>
      <c r="Z133" s="90">
        <f t="shared" si="22"/>
        <v>574763.02</v>
      </c>
      <c r="AA133" s="90">
        <f t="shared" si="31"/>
        <v>1149526.04</v>
      </c>
    </row>
    <row r="134" spans="1:27" s="16" customFormat="1" x14ac:dyDescent="0.2">
      <c r="A134" s="78">
        <v>5034</v>
      </c>
      <c r="B134" s="78" t="s">
        <v>312</v>
      </c>
      <c r="C134" s="78" t="s">
        <v>313</v>
      </c>
      <c r="D134" s="78" t="s">
        <v>71</v>
      </c>
      <c r="E134" s="78" t="s">
        <v>156</v>
      </c>
      <c r="F134" s="78" t="s">
        <v>63</v>
      </c>
      <c r="G134" s="118">
        <v>675217</v>
      </c>
      <c r="H134" s="78"/>
      <c r="I134" s="79" t="s">
        <v>44</v>
      </c>
      <c r="J134" s="78">
        <v>1029569</v>
      </c>
      <c r="K134" s="79">
        <v>44562</v>
      </c>
      <c r="L134" s="79">
        <v>44926</v>
      </c>
      <c r="M134" s="84">
        <v>12343</v>
      </c>
      <c r="N134" s="84">
        <v>17483</v>
      </c>
      <c r="O134" s="95">
        <f t="shared" si="24"/>
        <v>0.70600011439684263</v>
      </c>
      <c r="P134" s="84">
        <f t="shared" si="23"/>
        <v>12343</v>
      </c>
      <c r="Q134" s="85">
        <f t="shared" ref="Q134:Q197" si="32">IF(D134="NSGO",P134/Q$3,0)</f>
        <v>0</v>
      </c>
      <c r="R134" s="86">
        <f t="shared" si="25"/>
        <v>7.7704716458513816E-4</v>
      </c>
      <c r="S134" s="87">
        <f t="shared" si="26"/>
        <v>0</v>
      </c>
      <c r="T134" s="88">
        <f t="shared" si="27"/>
        <v>262107.72</v>
      </c>
      <c r="U134" s="88">
        <f t="shared" si="28"/>
        <v>262107.72</v>
      </c>
      <c r="V134" s="88">
        <f t="shared" si="29"/>
        <v>0</v>
      </c>
      <c r="W134" s="89">
        <f t="shared" si="30"/>
        <v>524215.44</v>
      </c>
      <c r="X134" s="82"/>
      <c r="Y134" s="90">
        <f t="shared" ref="Y134:Y197" si="33">IF($D134="NSGO",ROUND($Q134*$Y$3,2),0)</f>
        <v>0</v>
      </c>
      <c r="Z134" s="90">
        <f t="shared" ref="Z134:Z197" si="34">IF($D134="NSGO",ROUND($Q134*$Z$3,2),0)</f>
        <v>0</v>
      </c>
      <c r="AA134" s="90">
        <f t="shared" si="31"/>
        <v>0</v>
      </c>
    </row>
    <row r="135" spans="1:27" s="16" customFormat="1" x14ac:dyDescent="0.2">
      <c r="A135" s="78">
        <v>4884</v>
      </c>
      <c r="B135" s="78" t="s">
        <v>314</v>
      </c>
      <c r="C135" s="78" t="s">
        <v>315</v>
      </c>
      <c r="D135" s="78" t="s">
        <v>71</v>
      </c>
      <c r="E135" s="78" t="s">
        <v>67</v>
      </c>
      <c r="F135" s="78" t="s">
        <v>67</v>
      </c>
      <c r="G135" s="118">
        <v>675374</v>
      </c>
      <c r="H135" s="78"/>
      <c r="I135" s="79" t="s">
        <v>68</v>
      </c>
      <c r="J135" s="78">
        <v>1004877</v>
      </c>
      <c r="K135" s="79">
        <v>44562</v>
      </c>
      <c r="L135" s="79">
        <v>44926</v>
      </c>
      <c r="M135" s="84">
        <v>13133</v>
      </c>
      <c r="N135" s="84">
        <v>14586</v>
      </c>
      <c r="O135" s="95">
        <f t="shared" si="24"/>
        <v>0.90038392979569448</v>
      </c>
      <c r="P135" s="84">
        <f t="shared" ref="P135:P198" si="35">IFERROR((M135/((L135-K135)+1)*365),0)</f>
        <v>13133</v>
      </c>
      <c r="Q135" s="85">
        <f t="shared" si="32"/>
        <v>0</v>
      </c>
      <c r="R135" s="86">
        <f t="shared" si="25"/>
        <v>8.2678120493369671E-4</v>
      </c>
      <c r="S135" s="87">
        <f t="shared" si="26"/>
        <v>0</v>
      </c>
      <c r="T135" s="88">
        <f t="shared" si="27"/>
        <v>278883.64</v>
      </c>
      <c r="U135" s="88">
        <f t="shared" si="28"/>
        <v>278883.64</v>
      </c>
      <c r="V135" s="88">
        <f t="shared" si="29"/>
        <v>0</v>
      </c>
      <c r="W135" s="89">
        <f t="shared" si="30"/>
        <v>557767.28</v>
      </c>
      <c r="X135" s="82"/>
      <c r="Y135" s="90">
        <f t="shared" si="33"/>
        <v>0</v>
      </c>
      <c r="Z135" s="90">
        <f t="shared" si="34"/>
        <v>0</v>
      </c>
      <c r="AA135" s="90">
        <f t="shared" si="31"/>
        <v>0</v>
      </c>
    </row>
    <row r="136" spans="1:27" s="16" customFormat="1" x14ac:dyDescent="0.2">
      <c r="A136" s="78">
        <v>4180</v>
      </c>
      <c r="B136" s="78" t="s">
        <v>316</v>
      </c>
      <c r="C136" s="78" t="s">
        <v>317</v>
      </c>
      <c r="D136" s="78" t="s">
        <v>71</v>
      </c>
      <c r="E136" s="78" t="s">
        <v>223</v>
      </c>
      <c r="F136" s="78" t="s">
        <v>63</v>
      </c>
      <c r="G136" s="118">
        <v>675320</v>
      </c>
      <c r="H136" s="78"/>
      <c r="I136" s="79" t="s">
        <v>44</v>
      </c>
      <c r="J136" s="78">
        <v>1029532</v>
      </c>
      <c r="K136" s="79">
        <v>44562</v>
      </c>
      <c r="L136" s="79">
        <v>44926</v>
      </c>
      <c r="M136" s="84">
        <v>9776</v>
      </c>
      <c r="N136" s="84">
        <v>14501</v>
      </c>
      <c r="O136" s="95">
        <f t="shared" si="24"/>
        <v>0.6741604027308461</v>
      </c>
      <c r="P136" s="84">
        <f t="shared" si="35"/>
        <v>9776</v>
      </c>
      <c r="Q136" s="85">
        <f t="shared" si="32"/>
        <v>0</v>
      </c>
      <c r="R136" s="86">
        <f t="shared" si="25"/>
        <v>6.1544301069304955E-4</v>
      </c>
      <c r="S136" s="87">
        <f t="shared" si="26"/>
        <v>0</v>
      </c>
      <c r="T136" s="88">
        <f t="shared" si="27"/>
        <v>207596.62</v>
      </c>
      <c r="U136" s="88">
        <f t="shared" si="28"/>
        <v>207596.62</v>
      </c>
      <c r="V136" s="88">
        <f t="shared" si="29"/>
        <v>0</v>
      </c>
      <c r="W136" s="89">
        <f t="shared" si="30"/>
        <v>415193.24</v>
      </c>
      <c r="X136" s="82"/>
      <c r="Y136" s="90">
        <f t="shared" si="33"/>
        <v>0</v>
      </c>
      <c r="Z136" s="90">
        <f t="shared" si="34"/>
        <v>0</v>
      </c>
      <c r="AA136" s="90">
        <f t="shared" si="31"/>
        <v>0</v>
      </c>
    </row>
    <row r="137" spans="1:27" s="16" customFormat="1" x14ac:dyDescent="0.2">
      <c r="A137" s="78">
        <v>5277</v>
      </c>
      <c r="B137" s="78" t="s">
        <v>318</v>
      </c>
      <c r="C137" s="78" t="s">
        <v>319</v>
      </c>
      <c r="D137" s="78" t="s">
        <v>71</v>
      </c>
      <c r="E137" s="78" t="s">
        <v>223</v>
      </c>
      <c r="F137" s="78" t="s">
        <v>63</v>
      </c>
      <c r="G137" s="118">
        <v>675878</v>
      </c>
      <c r="H137" s="78"/>
      <c r="I137" s="79" t="s">
        <v>44</v>
      </c>
      <c r="J137" s="78">
        <v>1026844</v>
      </c>
      <c r="K137" s="79">
        <v>44562</v>
      </c>
      <c r="L137" s="79">
        <v>44926</v>
      </c>
      <c r="M137" s="84">
        <v>16260</v>
      </c>
      <c r="N137" s="84">
        <v>24728</v>
      </c>
      <c r="O137" s="95">
        <f t="shared" si="24"/>
        <v>0.65755418958265932</v>
      </c>
      <c r="P137" s="84">
        <f t="shared" si="35"/>
        <v>16260</v>
      </c>
      <c r="Q137" s="85">
        <f t="shared" si="32"/>
        <v>0</v>
      </c>
      <c r="R137" s="86">
        <f t="shared" si="25"/>
        <v>1.0236398684399534E-3</v>
      </c>
      <c r="S137" s="87">
        <f t="shared" si="26"/>
        <v>0</v>
      </c>
      <c r="T137" s="88">
        <f t="shared" si="27"/>
        <v>345286.52</v>
      </c>
      <c r="U137" s="88">
        <f t="shared" si="28"/>
        <v>345286.52</v>
      </c>
      <c r="V137" s="88">
        <f t="shared" si="29"/>
        <v>0</v>
      </c>
      <c r="W137" s="89">
        <f t="shared" si="30"/>
        <v>690573.04</v>
      </c>
      <c r="X137" s="82"/>
      <c r="Y137" s="90">
        <f t="shared" si="33"/>
        <v>0</v>
      </c>
      <c r="Z137" s="90">
        <f t="shared" si="34"/>
        <v>0</v>
      </c>
      <c r="AA137" s="90">
        <f t="shared" si="31"/>
        <v>0</v>
      </c>
    </row>
    <row r="138" spans="1:27" s="16" customFormat="1" x14ac:dyDescent="0.2">
      <c r="A138" s="78">
        <v>102903</v>
      </c>
      <c r="B138" s="78" t="s">
        <v>320</v>
      </c>
      <c r="C138" s="78" t="s">
        <v>126</v>
      </c>
      <c r="D138" s="78" t="s">
        <v>42</v>
      </c>
      <c r="E138" s="78" t="s">
        <v>66</v>
      </c>
      <c r="F138" s="78" t="s">
        <v>67</v>
      </c>
      <c r="G138" s="118">
        <v>676248</v>
      </c>
      <c r="H138" s="78"/>
      <c r="I138" s="79" t="s">
        <v>44</v>
      </c>
      <c r="J138" s="78">
        <v>1028768</v>
      </c>
      <c r="K138" s="79">
        <v>44562</v>
      </c>
      <c r="L138" s="79">
        <v>44926</v>
      </c>
      <c r="M138" s="84">
        <v>17148</v>
      </c>
      <c r="N138" s="84">
        <v>24476</v>
      </c>
      <c r="O138" s="95">
        <f t="shared" si="24"/>
        <v>0.70060467396633441</v>
      </c>
      <c r="P138" s="84">
        <f t="shared" si="35"/>
        <v>17148</v>
      </c>
      <c r="Q138" s="85">
        <f t="shared" si="32"/>
        <v>1.2485671271095179E-3</v>
      </c>
      <c r="R138" s="86">
        <f t="shared" si="25"/>
        <v>1.0795434479709915E-3</v>
      </c>
      <c r="S138" s="87">
        <f t="shared" si="26"/>
        <v>926546.06</v>
      </c>
      <c r="T138" s="88">
        <f t="shared" si="27"/>
        <v>364143.5</v>
      </c>
      <c r="U138" s="88">
        <f t="shared" si="28"/>
        <v>364143.5</v>
      </c>
      <c r="V138" s="88">
        <f t="shared" si="29"/>
        <v>336925.84</v>
      </c>
      <c r="W138" s="89">
        <f t="shared" si="30"/>
        <v>1991758.9000000001</v>
      </c>
      <c r="X138" s="82"/>
      <c r="Y138" s="90">
        <f t="shared" si="33"/>
        <v>471840.38</v>
      </c>
      <c r="Z138" s="90">
        <f t="shared" si="34"/>
        <v>471840.38</v>
      </c>
      <c r="AA138" s="90">
        <f t="shared" si="31"/>
        <v>943680.76</v>
      </c>
    </row>
    <row r="139" spans="1:27" s="16" customFormat="1" x14ac:dyDescent="0.2">
      <c r="A139" s="78">
        <v>5083</v>
      </c>
      <c r="B139" s="78" t="s">
        <v>321</v>
      </c>
      <c r="C139" s="78" t="s">
        <v>321</v>
      </c>
      <c r="D139" s="78" t="s">
        <v>71</v>
      </c>
      <c r="E139" s="78" t="s">
        <v>184</v>
      </c>
      <c r="F139" s="78" t="s">
        <v>83</v>
      </c>
      <c r="G139" s="118">
        <v>676008</v>
      </c>
      <c r="H139" s="78"/>
      <c r="I139" s="79" t="s">
        <v>44</v>
      </c>
      <c r="J139" s="78">
        <v>1001771</v>
      </c>
      <c r="K139" s="79">
        <v>44562</v>
      </c>
      <c r="L139" s="79">
        <v>44926</v>
      </c>
      <c r="M139" s="84">
        <v>41917</v>
      </c>
      <c r="N139" s="84">
        <v>49719</v>
      </c>
      <c r="O139" s="95">
        <f t="shared" si="24"/>
        <v>0.84307809891590735</v>
      </c>
      <c r="P139" s="84">
        <f t="shared" si="35"/>
        <v>41917</v>
      </c>
      <c r="Q139" s="85">
        <f t="shared" si="32"/>
        <v>0</v>
      </c>
      <c r="R139" s="86">
        <f t="shared" si="25"/>
        <v>2.6388629991019393E-3</v>
      </c>
      <c r="S139" s="87">
        <f t="shared" si="26"/>
        <v>0</v>
      </c>
      <c r="T139" s="88">
        <f t="shared" si="27"/>
        <v>890121.48</v>
      </c>
      <c r="U139" s="88">
        <f t="shared" si="28"/>
        <v>890121.48</v>
      </c>
      <c r="V139" s="88">
        <f t="shared" si="29"/>
        <v>0</v>
      </c>
      <c r="W139" s="89">
        <f t="shared" si="30"/>
        <v>1780242.96</v>
      </c>
      <c r="X139" s="82"/>
      <c r="Y139" s="90">
        <f t="shared" si="33"/>
        <v>0</v>
      </c>
      <c r="Z139" s="90">
        <f t="shared" si="34"/>
        <v>0</v>
      </c>
      <c r="AA139" s="90">
        <f t="shared" si="31"/>
        <v>0</v>
      </c>
    </row>
    <row r="140" spans="1:27" s="16" customFormat="1" x14ac:dyDescent="0.2">
      <c r="A140" s="78">
        <v>110209</v>
      </c>
      <c r="B140" s="78" t="s">
        <v>322</v>
      </c>
      <c r="C140" s="78" t="s">
        <v>194</v>
      </c>
      <c r="D140" s="78" t="s">
        <v>42</v>
      </c>
      <c r="E140" s="78" t="s">
        <v>67</v>
      </c>
      <c r="F140" s="78" t="s">
        <v>67</v>
      </c>
      <c r="G140" s="118">
        <v>676466</v>
      </c>
      <c r="H140" s="78"/>
      <c r="I140" s="79" t="s">
        <v>44</v>
      </c>
      <c r="J140" s="78">
        <v>1030614</v>
      </c>
      <c r="K140" s="79">
        <v>44562</v>
      </c>
      <c r="L140" s="79">
        <v>44926</v>
      </c>
      <c r="M140" s="84">
        <v>20323</v>
      </c>
      <c r="N140" s="84">
        <v>44051</v>
      </c>
      <c r="O140" s="95">
        <f t="shared" si="24"/>
        <v>0.46135161517332185</v>
      </c>
      <c r="P140" s="84">
        <f t="shared" si="35"/>
        <v>20323</v>
      </c>
      <c r="Q140" s="85">
        <f t="shared" si="32"/>
        <v>1.4797428110710712E-3</v>
      </c>
      <c r="R140" s="86">
        <f t="shared" si="25"/>
        <v>1.2794239265870341E-3</v>
      </c>
      <c r="S140" s="87">
        <f t="shared" si="26"/>
        <v>1098098.6399999999</v>
      </c>
      <c r="T140" s="88">
        <f t="shared" si="27"/>
        <v>431565.68</v>
      </c>
      <c r="U140" s="88">
        <f t="shared" si="28"/>
        <v>431565.68</v>
      </c>
      <c r="V140" s="88">
        <f t="shared" si="29"/>
        <v>399308.6</v>
      </c>
      <c r="W140" s="89">
        <f t="shared" si="30"/>
        <v>2360538.5999999996</v>
      </c>
      <c r="X140" s="82"/>
      <c r="Y140" s="90">
        <f t="shared" si="33"/>
        <v>559202.94999999995</v>
      </c>
      <c r="Z140" s="90">
        <f t="shared" si="34"/>
        <v>559202.94999999995</v>
      </c>
      <c r="AA140" s="90">
        <f t="shared" si="31"/>
        <v>1118405.8999999999</v>
      </c>
    </row>
    <row r="141" spans="1:27" s="16" customFormat="1" x14ac:dyDescent="0.2">
      <c r="A141" s="78">
        <v>4851</v>
      </c>
      <c r="B141" s="78" t="s">
        <v>323</v>
      </c>
      <c r="C141" s="78" t="s">
        <v>238</v>
      </c>
      <c r="D141" s="78" t="s">
        <v>42</v>
      </c>
      <c r="E141" s="78" t="s">
        <v>324</v>
      </c>
      <c r="F141" s="78" t="s">
        <v>79</v>
      </c>
      <c r="G141" s="118">
        <v>675169</v>
      </c>
      <c r="H141" s="78"/>
      <c r="I141" s="79" t="s">
        <v>44</v>
      </c>
      <c r="J141" s="78">
        <v>1031410</v>
      </c>
      <c r="K141" s="79">
        <v>44562</v>
      </c>
      <c r="L141" s="79">
        <v>44926</v>
      </c>
      <c r="M141" s="84">
        <v>5696</v>
      </c>
      <c r="N141" s="84">
        <v>14531</v>
      </c>
      <c r="O141" s="95">
        <f t="shared" si="24"/>
        <v>0.39198953960498245</v>
      </c>
      <c r="P141" s="84">
        <f t="shared" si="35"/>
        <v>5696</v>
      </c>
      <c r="Q141" s="85">
        <f t="shared" si="32"/>
        <v>4.1473281758897912E-4</v>
      </c>
      <c r="R141" s="86">
        <f t="shared" si="25"/>
        <v>3.5858872636125306E-4</v>
      </c>
      <c r="S141" s="87">
        <f t="shared" si="26"/>
        <v>307768.03999999998</v>
      </c>
      <c r="T141" s="88">
        <f t="shared" si="27"/>
        <v>120956.46</v>
      </c>
      <c r="U141" s="88">
        <f t="shared" si="28"/>
        <v>120956.46</v>
      </c>
      <c r="V141" s="88">
        <f t="shared" si="29"/>
        <v>111915.65</v>
      </c>
      <c r="W141" s="89">
        <f t="shared" si="30"/>
        <v>661596.61</v>
      </c>
      <c r="X141" s="82"/>
      <c r="Y141" s="90">
        <f t="shared" si="33"/>
        <v>156729.81</v>
      </c>
      <c r="Z141" s="90">
        <f t="shared" si="34"/>
        <v>156729.81</v>
      </c>
      <c r="AA141" s="90">
        <f t="shared" si="31"/>
        <v>313459.62</v>
      </c>
    </row>
    <row r="142" spans="1:27" s="16" customFormat="1" x14ac:dyDescent="0.2">
      <c r="A142" s="78">
        <v>4345</v>
      </c>
      <c r="B142" s="78" t="s">
        <v>325</v>
      </c>
      <c r="C142" s="78" t="s">
        <v>326</v>
      </c>
      <c r="D142" s="78" t="s">
        <v>42</v>
      </c>
      <c r="E142" s="78" t="s">
        <v>120</v>
      </c>
      <c r="F142" s="78" t="s">
        <v>48</v>
      </c>
      <c r="G142" s="118">
        <v>455931</v>
      </c>
      <c r="H142" s="78"/>
      <c r="I142" s="79" t="s">
        <v>44</v>
      </c>
      <c r="J142" s="78">
        <v>1026286</v>
      </c>
      <c r="K142" s="79">
        <v>44440</v>
      </c>
      <c r="L142" s="79">
        <v>44804</v>
      </c>
      <c r="M142" s="84">
        <v>24217</v>
      </c>
      <c r="N142" s="84">
        <v>37601</v>
      </c>
      <c r="O142" s="95">
        <f t="shared" si="24"/>
        <v>0.64405201989308791</v>
      </c>
      <c r="P142" s="84">
        <f t="shared" si="35"/>
        <v>24217</v>
      </c>
      <c r="Q142" s="85">
        <f t="shared" si="32"/>
        <v>1.7632697759045481E-3</v>
      </c>
      <c r="R142" s="86">
        <f t="shared" si="25"/>
        <v>1.5245686773684105E-3</v>
      </c>
      <c r="S142" s="87">
        <f t="shared" si="26"/>
        <v>1308500.46</v>
      </c>
      <c r="T142" s="88">
        <f t="shared" si="27"/>
        <v>514256.07</v>
      </c>
      <c r="U142" s="88">
        <f t="shared" si="28"/>
        <v>514256.07</v>
      </c>
      <c r="V142" s="88">
        <f t="shared" si="29"/>
        <v>475818.35</v>
      </c>
      <c r="W142" s="89">
        <f t="shared" si="30"/>
        <v>2812830.95</v>
      </c>
      <c r="X142" s="82"/>
      <c r="Y142" s="90">
        <f t="shared" si="33"/>
        <v>666349.35</v>
      </c>
      <c r="Z142" s="90">
        <f t="shared" si="34"/>
        <v>666349.35</v>
      </c>
      <c r="AA142" s="90">
        <f t="shared" si="31"/>
        <v>1332698.7</v>
      </c>
    </row>
    <row r="143" spans="1:27" s="16" customFormat="1" x14ac:dyDescent="0.2">
      <c r="A143" s="78">
        <v>5334</v>
      </c>
      <c r="B143" s="78" t="s">
        <v>327</v>
      </c>
      <c r="C143" s="78" t="s">
        <v>328</v>
      </c>
      <c r="D143" s="78" t="s">
        <v>71</v>
      </c>
      <c r="E143" s="78" t="s">
        <v>329</v>
      </c>
      <c r="F143" s="78" t="s">
        <v>43</v>
      </c>
      <c r="G143" s="118">
        <v>675371</v>
      </c>
      <c r="H143" s="78"/>
      <c r="I143" s="79" t="s">
        <v>44</v>
      </c>
      <c r="J143" s="78">
        <v>1031168</v>
      </c>
      <c r="K143" s="79">
        <v>44562</v>
      </c>
      <c r="L143" s="79">
        <v>44926</v>
      </c>
      <c r="M143" s="84">
        <v>17655</v>
      </c>
      <c r="N143" s="84">
        <v>25521</v>
      </c>
      <c r="O143" s="95">
        <f t="shared" si="24"/>
        <v>0.6917832373339603</v>
      </c>
      <c r="P143" s="84">
        <f t="shared" si="35"/>
        <v>17655</v>
      </c>
      <c r="Q143" s="85">
        <f t="shared" si="32"/>
        <v>0</v>
      </c>
      <c r="R143" s="86">
        <f t="shared" si="25"/>
        <v>1.1114613700681044E-3</v>
      </c>
      <c r="S143" s="87">
        <f t="shared" si="26"/>
        <v>0</v>
      </c>
      <c r="T143" s="88">
        <f t="shared" si="27"/>
        <v>374909.81</v>
      </c>
      <c r="U143" s="88">
        <f t="shared" si="28"/>
        <v>374909.81</v>
      </c>
      <c r="V143" s="88">
        <f t="shared" si="29"/>
        <v>0</v>
      </c>
      <c r="W143" s="89">
        <f t="shared" si="30"/>
        <v>749819.62</v>
      </c>
      <c r="X143" s="82"/>
      <c r="Y143" s="90">
        <f t="shared" si="33"/>
        <v>0</v>
      </c>
      <c r="Z143" s="90">
        <f t="shared" si="34"/>
        <v>0</v>
      </c>
      <c r="AA143" s="90">
        <f t="shared" si="31"/>
        <v>0</v>
      </c>
    </row>
    <row r="144" spans="1:27" s="16" customFormat="1" x14ac:dyDescent="0.2">
      <c r="A144" s="78">
        <v>107146</v>
      </c>
      <c r="B144" s="78" t="s">
        <v>330</v>
      </c>
      <c r="C144" s="78" t="s">
        <v>238</v>
      </c>
      <c r="D144" s="78" t="s">
        <v>42</v>
      </c>
      <c r="E144" s="78" t="s">
        <v>112</v>
      </c>
      <c r="F144" s="78" t="s">
        <v>112</v>
      </c>
      <c r="G144" s="118">
        <v>676446</v>
      </c>
      <c r="H144" s="78"/>
      <c r="I144" s="79" t="s">
        <v>53</v>
      </c>
      <c r="J144" s="78">
        <v>1029722</v>
      </c>
      <c r="K144" s="79">
        <v>44562</v>
      </c>
      <c r="L144" s="79">
        <v>44926</v>
      </c>
      <c r="M144" s="84">
        <v>21710</v>
      </c>
      <c r="N144" s="84">
        <v>39158</v>
      </c>
      <c r="O144" s="95">
        <f t="shared" si="24"/>
        <v>0.554420552632923</v>
      </c>
      <c r="P144" s="84">
        <f t="shared" si="35"/>
        <v>21710</v>
      </c>
      <c r="Q144" s="85">
        <f t="shared" si="32"/>
        <v>1.5807319996237247E-3</v>
      </c>
      <c r="R144" s="86">
        <f t="shared" si="25"/>
        <v>1.3667417923635542E-3</v>
      </c>
      <c r="S144" s="87">
        <f t="shared" si="26"/>
        <v>1173041.46</v>
      </c>
      <c r="T144" s="88">
        <f t="shared" si="27"/>
        <v>461019.09</v>
      </c>
      <c r="U144" s="88">
        <f t="shared" si="28"/>
        <v>461019.09</v>
      </c>
      <c r="V144" s="88">
        <f t="shared" si="29"/>
        <v>426560.53</v>
      </c>
      <c r="W144" s="89">
        <f t="shared" si="30"/>
        <v>2521640.17</v>
      </c>
      <c r="X144" s="82"/>
      <c r="Y144" s="90">
        <f t="shared" si="33"/>
        <v>597367.31999999995</v>
      </c>
      <c r="Z144" s="90">
        <f t="shared" si="34"/>
        <v>597367.31999999995</v>
      </c>
      <c r="AA144" s="90">
        <f t="shared" si="31"/>
        <v>1194734.6399999999</v>
      </c>
    </row>
    <row r="145" spans="1:27" s="16" customFormat="1" x14ac:dyDescent="0.2">
      <c r="A145" s="78">
        <v>4523</v>
      </c>
      <c r="B145" s="78" t="s">
        <v>331</v>
      </c>
      <c r="C145" s="78" t="s">
        <v>238</v>
      </c>
      <c r="D145" s="78" t="s">
        <v>42</v>
      </c>
      <c r="E145" s="78" t="s">
        <v>332</v>
      </c>
      <c r="F145" s="78" t="s">
        <v>48</v>
      </c>
      <c r="G145" s="118">
        <v>675532</v>
      </c>
      <c r="H145" s="78"/>
      <c r="I145" s="79" t="s">
        <v>44</v>
      </c>
      <c r="J145" s="78">
        <v>1030987</v>
      </c>
      <c r="K145" s="79">
        <v>44470</v>
      </c>
      <c r="L145" s="79">
        <v>44834</v>
      </c>
      <c r="M145" s="84">
        <v>12615</v>
      </c>
      <c r="N145" s="84">
        <v>19482</v>
      </c>
      <c r="O145" s="95">
        <f t="shared" si="24"/>
        <v>0.6475207884200801</v>
      </c>
      <c r="P145" s="84">
        <f t="shared" si="35"/>
        <v>12615</v>
      </c>
      <c r="Q145" s="85">
        <f t="shared" si="32"/>
        <v>9.185137805275582E-4</v>
      </c>
      <c r="R145" s="86">
        <f t="shared" si="25"/>
        <v>7.9417078354059121E-4</v>
      </c>
      <c r="S145" s="87">
        <f t="shared" si="26"/>
        <v>681617.6</v>
      </c>
      <c r="T145" s="88">
        <f t="shared" si="27"/>
        <v>267883.73</v>
      </c>
      <c r="U145" s="88">
        <f t="shared" si="28"/>
        <v>267883.73</v>
      </c>
      <c r="V145" s="88">
        <f t="shared" si="29"/>
        <v>247860.94</v>
      </c>
      <c r="W145" s="89">
        <f t="shared" si="30"/>
        <v>1465246</v>
      </c>
      <c r="X145" s="82"/>
      <c r="Y145" s="90">
        <f t="shared" si="33"/>
        <v>347111.41</v>
      </c>
      <c r="Z145" s="90">
        <f t="shared" si="34"/>
        <v>347111.41</v>
      </c>
      <c r="AA145" s="90">
        <f t="shared" si="31"/>
        <v>694222.82</v>
      </c>
    </row>
    <row r="146" spans="1:27" s="16" customFormat="1" x14ac:dyDescent="0.2">
      <c r="A146" s="78">
        <v>4743</v>
      </c>
      <c r="B146" s="78" t="s">
        <v>333</v>
      </c>
      <c r="C146" s="78" t="s">
        <v>238</v>
      </c>
      <c r="D146" s="78" t="s">
        <v>42</v>
      </c>
      <c r="E146" s="78" t="s">
        <v>334</v>
      </c>
      <c r="F146" s="78" t="s">
        <v>48</v>
      </c>
      <c r="G146" s="118">
        <v>675677</v>
      </c>
      <c r="H146" s="78"/>
      <c r="I146" s="79" t="s">
        <v>44</v>
      </c>
      <c r="J146" s="78">
        <v>1026669</v>
      </c>
      <c r="K146" s="79">
        <v>44470</v>
      </c>
      <c r="L146" s="79">
        <v>44834</v>
      </c>
      <c r="M146" s="84">
        <v>9322</v>
      </c>
      <c r="N146" s="84">
        <v>13859</v>
      </c>
      <c r="O146" s="95">
        <f t="shared" si="24"/>
        <v>0.67263150299444407</v>
      </c>
      <c r="P146" s="84">
        <f t="shared" si="35"/>
        <v>9322</v>
      </c>
      <c r="Q146" s="85">
        <f t="shared" si="32"/>
        <v>6.7874637035892965E-4</v>
      </c>
      <c r="R146" s="86">
        <f t="shared" si="25"/>
        <v>5.8686167611299181E-4</v>
      </c>
      <c r="S146" s="87">
        <f t="shared" si="26"/>
        <v>503689.2</v>
      </c>
      <c r="T146" s="88">
        <f t="shared" si="27"/>
        <v>197955.78</v>
      </c>
      <c r="U146" s="88">
        <f t="shared" si="28"/>
        <v>197955.78</v>
      </c>
      <c r="V146" s="88">
        <f t="shared" si="29"/>
        <v>183159.71</v>
      </c>
      <c r="W146" s="89">
        <f t="shared" si="30"/>
        <v>1082760.47</v>
      </c>
      <c r="X146" s="82"/>
      <c r="Y146" s="90">
        <f t="shared" si="33"/>
        <v>256501.99</v>
      </c>
      <c r="Z146" s="90">
        <f t="shared" si="34"/>
        <v>256501.99</v>
      </c>
      <c r="AA146" s="90">
        <f t="shared" si="31"/>
        <v>513003.98</v>
      </c>
    </row>
    <row r="147" spans="1:27" s="16" customFormat="1" x14ac:dyDescent="0.2">
      <c r="A147" s="78">
        <v>5051</v>
      </c>
      <c r="B147" s="78" t="s">
        <v>335</v>
      </c>
      <c r="C147" s="78" t="s">
        <v>238</v>
      </c>
      <c r="D147" s="78" t="s">
        <v>42</v>
      </c>
      <c r="E147" s="78" t="s">
        <v>43</v>
      </c>
      <c r="F147" s="78" t="s">
        <v>43</v>
      </c>
      <c r="G147" s="118">
        <v>675409</v>
      </c>
      <c r="H147" s="78"/>
      <c r="I147" s="79" t="s">
        <v>44</v>
      </c>
      <c r="J147" s="78">
        <v>1032357</v>
      </c>
      <c r="K147" s="79">
        <v>44652</v>
      </c>
      <c r="L147" s="79">
        <v>44834</v>
      </c>
      <c r="M147" s="84">
        <v>20325</v>
      </c>
      <c r="N147" s="84">
        <v>21970</v>
      </c>
      <c r="O147" s="95">
        <f t="shared" si="24"/>
        <v>0.92512517068730082</v>
      </c>
      <c r="P147" s="84">
        <f t="shared" si="35"/>
        <v>40538.934426229513</v>
      </c>
      <c r="Q147" s="85">
        <f t="shared" si="32"/>
        <v>2.9516900450570626E-3</v>
      </c>
      <c r="R147" s="86">
        <f t="shared" si="25"/>
        <v>2.552107595495786E-3</v>
      </c>
      <c r="S147" s="87">
        <f t="shared" si="26"/>
        <v>2190412.29</v>
      </c>
      <c r="T147" s="88">
        <f t="shared" si="27"/>
        <v>860857.79</v>
      </c>
      <c r="U147" s="88">
        <f t="shared" si="28"/>
        <v>860857.79</v>
      </c>
      <c r="V147" s="88">
        <f t="shared" si="29"/>
        <v>796513.56</v>
      </c>
      <c r="W147" s="89">
        <f t="shared" si="30"/>
        <v>4708641.43</v>
      </c>
      <c r="X147" s="82"/>
      <c r="Y147" s="90">
        <f t="shared" si="33"/>
        <v>1115459.8999999999</v>
      </c>
      <c r="Z147" s="90">
        <f t="shared" si="34"/>
        <v>1115459.8999999999</v>
      </c>
      <c r="AA147" s="90">
        <f t="shared" si="31"/>
        <v>2230919.7999999998</v>
      </c>
    </row>
    <row r="148" spans="1:27" s="16" customFormat="1" x14ac:dyDescent="0.2">
      <c r="A148" s="78">
        <v>5259</v>
      </c>
      <c r="B148" s="78" t="s">
        <v>336</v>
      </c>
      <c r="C148" s="78" t="s">
        <v>238</v>
      </c>
      <c r="D148" s="78" t="s">
        <v>42</v>
      </c>
      <c r="E148" s="78" t="s">
        <v>220</v>
      </c>
      <c r="F148" s="78" t="s">
        <v>112</v>
      </c>
      <c r="G148" s="118">
        <v>675635</v>
      </c>
      <c r="H148" s="78"/>
      <c r="I148" s="79" t="s">
        <v>44</v>
      </c>
      <c r="J148" s="78">
        <v>1032360</v>
      </c>
      <c r="K148" s="79">
        <v>44652</v>
      </c>
      <c r="L148" s="79">
        <v>44834</v>
      </c>
      <c r="M148" s="84">
        <v>8244</v>
      </c>
      <c r="N148" s="84">
        <v>12165</v>
      </c>
      <c r="O148" s="95">
        <f t="shared" si="24"/>
        <v>0.67768187422934645</v>
      </c>
      <c r="P148" s="84">
        <f t="shared" si="35"/>
        <v>16442.950819672133</v>
      </c>
      <c r="Q148" s="85">
        <f t="shared" si="32"/>
        <v>1.1972316227035879E-3</v>
      </c>
      <c r="R148" s="86">
        <f t="shared" si="25"/>
        <v>1.0351574424239734E-3</v>
      </c>
      <c r="S148" s="87">
        <f t="shared" si="26"/>
        <v>888450.62</v>
      </c>
      <c r="T148" s="88">
        <f t="shared" si="27"/>
        <v>349171.54</v>
      </c>
      <c r="U148" s="88">
        <f t="shared" si="28"/>
        <v>349171.54</v>
      </c>
      <c r="V148" s="88">
        <f t="shared" si="29"/>
        <v>323072.95</v>
      </c>
      <c r="W148" s="89">
        <f t="shared" si="30"/>
        <v>1909866.65</v>
      </c>
      <c r="X148" s="82"/>
      <c r="Y148" s="90">
        <f t="shared" si="33"/>
        <v>452440.41</v>
      </c>
      <c r="Z148" s="90">
        <f t="shared" si="34"/>
        <v>452440.41</v>
      </c>
      <c r="AA148" s="90">
        <f t="shared" si="31"/>
        <v>904880.82</v>
      </c>
    </row>
    <row r="149" spans="1:27" s="16" customFormat="1" x14ac:dyDescent="0.2">
      <c r="A149" s="78">
        <v>5022</v>
      </c>
      <c r="B149" s="78" t="s">
        <v>337</v>
      </c>
      <c r="C149" s="78" t="s">
        <v>238</v>
      </c>
      <c r="D149" s="78" t="s">
        <v>42</v>
      </c>
      <c r="E149" s="78" t="s">
        <v>338</v>
      </c>
      <c r="F149" s="78" t="s">
        <v>48</v>
      </c>
      <c r="G149" s="118">
        <v>455797</v>
      </c>
      <c r="H149" s="78"/>
      <c r="I149" s="79" t="s">
        <v>44</v>
      </c>
      <c r="J149" s="78">
        <v>1032282</v>
      </c>
      <c r="K149" s="79">
        <v>44652</v>
      </c>
      <c r="L149" s="79">
        <v>44834</v>
      </c>
      <c r="M149" s="84">
        <v>15112</v>
      </c>
      <c r="N149" s="84">
        <v>19052</v>
      </c>
      <c r="O149" s="95">
        <f t="shared" si="24"/>
        <v>0.79319756456015111</v>
      </c>
      <c r="P149" s="84">
        <f t="shared" si="35"/>
        <v>30141.420765027324</v>
      </c>
      <c r="Q149" s="85">
        <f t="shared" si="32"/>
        <v>2.1946341924183187E-3</v>
      </c>
      <c r="R149" s="86">
        <f t="shared" si="25"/>
        <v>1.8975375145452553E-3</v>
      </c>
      <c r="S149" s="87">
        <f t="shared" si="26"/>
        <v>1628610.6</v>
      </c>
      <c r="T149" s="88">
        <f t="shared" si="27"/>
        <v>640063.12</v>
      </c>
      <c r="U149" s="88">
        <f t="shared" si="28"/>
        <v>640063.12</v>
      </c>
      <c r="V149" s="88">
        <f t="shared" si="29"/>
        <v>592222.04</v>
      </c>
      <c r="W149" s="89">
        <f t="shared" si="30"/>
        <v>3500958.8800000004</v>
      </c>
      <c r="X149" s="82"/>
      <c r="Y149" s="90">
        <f t="shared" si="33"/>
        <v>829364.33</v>
      </c>
      <c r="Z149" s="90">
        <f t="shared" si="34"/>
        <v>829364.33</v>
      </c>
      <c r="AA149" s="90">
        <f t="shared" si="31"/>
        <v>1658728.66</v>
      </c>
    </row>
    <row r="150" spans="1:27" s="16" customFormat="1" x14ac:dyDescent="0.2">
      <c r="A150" s="78">
        <v>5392</v>
      </c>
      <c r="B150" s="78" t="s">
        <v>339</v>
      </c>
      <c r="C150" s="78" t="s">
        <v>238</v>
      </c>
      <c r="D150" s="78" t="s">
        <v>42</v>
      </c>
      <c r="E150" s="78" t="s">
        <v>112</v>
      </c>
      <c r="F150" s="78" t="s">
        <v>112</v>
      </c>
      <c r="G150" s="118">
        <v>675785</v>
      </c>
      <c r="H150" s="78"/>
      <c r="I150" s="79" t="s">
        <v>44</v>
      </c>
      <c r="J150" s="78">
        <v>1032361</v>
      </c>
      <c r="K150" s="79">
        <v>44652</v>
      </c>
      <c r="L150" s="79">
        <v>44834</v>
      </c>
      <c r="M150" s="84">
        <v>12214</v>
      </c>
      <c r="N150" s="84">
        <v>17099</v>
      </c>
      <c r="O150" s="95">
        <f t="shared" si="24"/>
        <v>0.71431077840809409</v>
      </c>
      <c r="P150" s="84">
        <f t="shared" si="35"/>
        <v>24361.256830601091</v>
      </c>
      <c r="Q150" s="85">
        <f t="shared" si="32"/>
        <v>1.7737732944810311E-3</v>
      </c>
      <c r="R150" s="86">
        <f t="shared" si="25"/>
        <v>1.5336502913350812E-3</v>
      </c>
      <c r="S150" s="87">
        <f t="shared" si="26"/>
        <v>1316294.99</v>
      </c>
      <c r="T150" s="88">
        <f t="shared" si="27"/>
        <v>517319.41</v>
      </c>
      <c r="U150" s="88">
        <f t="shared" si="28"/>
        <v>517319.41</v>
      </c>
      <c r="V150" s="88">
        <f t="shared" si="29"/>
        <v>478652.72</v>
      </c>
      <c r="W150" s="89">
        <f t="shared" si="30"/>
        <v>2829586.5300000003</v>
      </c>
      <c r="X150" s="82"/>
      <c r="Y150" s="90">
        <f t="shared" si="33"/>
        <v>670318.68000000005</v>
      </c>
      <c r="Z150" s="90">
        <f t="shared" si="34"/>
        <v>670318.68000000005</v>
      </c>
      <c r="AA150" s="90">
        <f t="shared" si="31"/>
        <v>1340637.3600000001</v>
      </c>
    </row>
    <row r="151" spans="1:27" s="16" customFormat="1" x14ac:dyDescent="0.2">
      <c r="A151" s="78">
        <v>4781</v>
      </c>
      <c r="B151" s="78" t="s">
        <v>340</v>
      </c>
      <c r="C151" s="78" t="s">
        <v>238</v>
      </c>
      <c r="D151" s="78" t="s">
        <v>42</v>
      </c>
      <c r="E151" s="78" t="s">
        <v>106</v>
      </c>
      <c r="F151" s="78" t="s">
        <v>106</v>
      </c>
      <c r="G151" s="118">
        <v>455599</v>
      </c>
      <c r="H151" s="78"/>
      <c r="I151" s="79" t="s">
        <v>44</v>
      </c>
      <c r="J151" s="78">
        <v>1032358</v>
      </c>
      <c r="K151" s="79">
        <v>44652</v>
      </c>
      <c r="L151" s="79">
        <v>44834</v>
      </c>
      <c r="M151" s="84">
        <v>28145</v>
      </c>
      <c r="N151" s="84">
        <v>33126</v>
      </c>
      <c r="O151" s="95">
        <f t="shared" si="24"/>
        <v>0.84963472800821105</v>
      </c>
      <c r="P151" s="84">
        <f t="shared" si="35"/>
        <v>56136.202185792354</v>
      </c>
      <c r="Q151" s="85">
        <f t="shared" si="32"/>
        <v>4.0873464363164096E-3</v>
      </c>
      <c r="R151" s="86">
        <f t="shared" si="25"/>
        <v>3.5340254993962554E-3</v>
      </c>
      <c r="S151" s="87">
        <f t="shared" si="26"/>
        <v>3033168.7</v>
      </c>
      <c r="T151" s="88">
        <f t="shared" si="27"/>
        <v>1192070.98</v>
      </c>
      <c r="U151" s="88">
        <f t="shared" si="28"/>
        <v>1192070.98</v>
      </c>
      <c r="V151" s="88">
        <f t="shared" si="29"/>
        <v>1102970.44</v>
      </c>
      <c r="W151" s="89">
        <f t="shared" si="30"/>
        <v>6520281.0999999996</v>
      </c>
      <c r="X151" s="82"/>
      <c r="Y151" s="90">
        <f t="shared" si="33"/>
        <v>1544630.7</v>
      </c>
      <c r="Z151" s="90">
        <f t="shared" si="34"/>
        <v>1544630.7</v>
      </c>
      <c r="AA151" s="90">
        <f t="shared" si="31"/>
        <v>3089261.4</v>
      </c>
    </row>
    <row r="152" spans="1:27" s="16" customFormat="1" x14ac:dyDescent="0.2">
      <c r="A152" s="78">
        <v>4970</v>
      </c>
      <c r="B152" s="78" t="s">
        <v>341</v>
      </c>
      <c r="C152" s="78" t="s">
        <v>238</v>
      </c>
      <c r="D152" s="78" t="s">
        <v>42</v>
      </c>
      <c r="E152" s="78" t="s">
        <v>106</v>
      </c>
      <c r="F152" s="78" t="s">
        <v>106</v>
      </c>
      <c r="G152" s="118">
        <v>675956</v>
      </c>
      <c r="H152" s="78"/>
      <c r="I152" s="79" t="s">
        <v>44</v>
      </c>
      <c r="J152" s="78">
        <v>1032340</v>
      </c>
      <c r="K152" s="79">
        <v>44652</v>
      </c>
      <c r="L152" s="79">
        <v>44834</v>
      </c>
      <c r="M152" s="84">
        <v>30270</v>
      </c>
      <c r="N152" s="84">
        <v>34927</v>
      </c>
      <c r="O152" s="95">
        <f t="shared" si="24"/>
        <v>0.86666475792366937</v>
      </c>
      <c r="P152" s="84">
        <f t="shared" si="35"/>
        <v>60374.590163934423</v>
      </c>
      <c r="Q152" s="85">
        <f t="shared" si="32"/>
        <v>4.3959487165499272E-3</v>
      </c>
      <c r="R152" s="86">
        <f t="shared" si="25"/>
        <v>3.8008510167605132E-3</v>
      </c>
      <c r="S152" s="87">
        <f t="shared" si="26"/>
        <v>3262178.59</v>
      </c>
      <c r="T152" s="88">
        <f t="shared" si="27"/>
        <v>1282074.56</v>
      </c>
      <c r="U152" s="88">
        <f t="shared" si="28"/>
        <v>1282074.56</v>
      </c>
      <c r="V152" s="88">
        <f t="shared" si="29"/>
        <v>1186246.76</v>
      </c>
      <c r="W152" s="89">
        <f t="shared" si="30"/>
        <v>7012574.4700000007</v>
      </c>
      <c r="X152" s="82"/>
      <c r="Y152" s="90">
        <f t="shared" si="33"/>
        <v>1661253.2</v>
      </c>
      <c r="Z152" s="90">
        <f t="shared" si="34"/>
        <v>1661253.2</v>
      </c>
      <c r="AA152" s="90">
        <f t="shared" si="31"/>
        <v>3322506.4</v>
      </c>
    </row>
    <row r="153" spans="1:27" s="16" customFormat="1" x14ac:dyDescent="0.2">
      <c r="A153" s="78">
        <v>4543</v>
      </c>
      <c r="B153" s="78" t="s">
        <v>342</v>
      </c>
      <c r="C153" s="78" t="s">
        <v>238</v>
      </c>
      <c r="D153" s="78" t="s">
        <v>42</v>
      </c>
      <c r="E153" s="78" t="s">
        <v>334</v>
      </c>
      <c r="F153" s="78" t="s">
        <v>48</v>
      </c>
      <c r="G153" s="118">
        <v>675395</v>
      </c>
      <c r="H153" s="78"/>
      <c r="I153" s="79" t="s">
        <v>44</v>
      </c>
      <c r="J153" s="78">
        <v>1032355</v>
      </c>
      <c r="K153" s="79">
        <v>44652</v>
      </c>
      <c r="L153" s="79">
        <v>44834</v>
      </c>
      <c r="M153" s="84">
        <v>6466</v>
      </c>
      <c r="N153" s="84">
        <v>8403</v>
      </c>
      <c r="O153" s="95">
        <f t="shared" si="24"/>
        <v>0.7694870879447816</v>
      </c>
      <c r="P153" s="84">
        <f t="shared" si="35"/>
        <v>12896.666666666668</v>
      </c>
      <c r="Q153" s="85">
        <f t="shared" si="32"/>
        <v>9.3902227952467247E-4</v>
      </c>
      <c r="R153" s="86">
        <f t="shared" si="25"/>
        <v>8.119029624834318E-4</v>
      </c>
      <c r="S153" s="87">
        <f t="shared" si="26"/>
        <v>696836.7</v>
      </c>
      <c r="T153" s="88">
        <f t="shared" si="27"/>
        <v>273865.02</v>
      </c>
      <c r="U153" s="88">
        <f t="shared" si="28"/>
        <v>273865.02</v>
      </c>
      <c r="V153" s="88">
        <f t="shared" si="29"/>
        <v>253395.16</v>
      </c>
      <c r="W153" s="89">
        <f t="shared" si="30"/>
        <v>1497961.9</v>
      </c>
      <c r="X153" s="82"/>
      <c r="Y153" s="90">
        <f t="shared" si="33"/>
        <v>354861.68</v>
      </c>
      <c r="Z153" s="90">
        <f t="shared" si="34"/>
        <v>354861.68</v>
      </c>
      <c r="AA153" s="90">
        <f t="shared" si="31"/>
        <v>709723.36</v>
      </c>
    </row>
    <row r="154" spans="1:27" s="16" customFormat="1" x14ac:dyDescent="0.2">
      <c r="A154" s="78">
        <v>110148</v>
      </c>
      <c r="B154" s="78" t="s">
        <v>343</v>
      </c>
      <c r="C154" s="78" t="s">
        <v>238</v>
      </c>
      <c r="D154" s="78" t="s">
        <v>42</v>
      </c>
      <c r="E154" s="78" t="s">
        <v>344</v>
      </c>
      <c r="F154" s="78" t="s">
        <v>112</v>
      </c>
      <c r="G154" s="118" t="s">
        <v>345</v>
      </c>
      <c r="H154" s="78"/>
      <c r="I154" s="79" t="s">
        <v>44</v>
      </c>
      <c r="J154" s="78">
        <v>1032310</v>
      </c>
      <c r="K154" s="79">
        <v>44621</v>
      </c>
      <c r="L154" s="79">
        <v>44834</v>
      </c>
      <c r="M154" s="84">
        <v>18375</v>
      </c>
      <c r="N154" s="84">
        <v>27099</v>
      </c>
      <c r="O154" s="95">
        <f t="shared" si="24"/>
        <v>0.67806930145023803</v>
      </c>
      <c r="P154" s="84">
        <f t="shared" si="35"/>
        <v>31340.537383177569</v>
      </c>
      <c r="Q154" s="85">
        <f t="shared" si="32"/>
        <v>2.2819433591429006E-3</v>
      </c>
      <c r="R154" s="86">
        <f t="shared" si="25"/>
        <v>1.9730272794436241E-3</v>
      </c>
      <c r="S154" s="87">
        <f t="shared" si="26"/>
        <v>1693401.64</v>
      </c>
      <c r="T154" s="88">
        <f t="shared" si="27"/>
        <v>665526.76</v>
      </c>
      <c r="U154" s="88">
        <f t="shared" si="28"/>
        <v>665526.76</v>
      </c>
      <c r="V154" s="88">
        <f t="shared" si="29"/>
        <v>615782.42000000004</v>
      </c>
      <c r="W154" s="89">
        <f t="shared" si="30"/>
        <v>3640237.58</v>
      </c>
      <c r="X154" s="82"/>
      <c r="Y154" s="90">
        <f t="shared" si="33"/>
        <v>862358.95</v>
      </c>
      <c r="Z154" s="90">
        <f t="shared" si="34"/>
        <v>862358.95</v>
      </c>
      <c r="AA154" s="90">
        <f t="shared" si="31"/>
        <v>1724717.9</v>
      </c>
    </row>
    <row r="155" spans="1:27" s="16" customFormat="1" x14ac:dyDescent="0.2">
      <c r="A155" s="78">
        <v>4738</v>
      </c>
      <c r="B155" s="78" t="s">
        <v>346</v>
      </c>
      <c r="C155" s="78" t="s">
        <v>238</v>
      </c>
      <c r="D155" s="78" t="s">
        <v>42</v>
      </c>
      <c r="E155" s="78" t="s">
        <v>112</v>
      </c>
      <c r="F155" s="78" t="s">
        <v>112</v>
      </c>
      <c r="G155" s="118">
        <v>675414</v>
      </c>
      <c r="H155" s="78"/>
      <c r="I155" s="79" t="s">
        <v>44</v>
      </c>
      <c r="J155" s="78">
        <v>1027060</v>
      </c>
      <c r="K155" s="79">
        <v>44562</v>
      </c>
      <c r="L155" s="79">
        <v>44926</v>
      </c>
      <c r="M155" s="84">
        <v>15278</v>
      </c>
      <c r="N155" s="84">
        <v>19955</v>
      </c>
      <c r="O155" s="95">
        <f t="shared" si="24"/>
        <v>0.76562265096467053</v>
      </c>
      <c r="P155" s="84">
        <f t="shared" si="35"/>
        <v>15278</v>
      </c>
      <c r="Q155" s="85">
        <f t="shared" si="32"/>
        <v>1.112410110099091E-3</v>
      </c>
      <c r="R155" s="86">
        <f t="shared" si="25"/>
        <v>9.6181856765225151E-4</v>
      </c>
      <c r="S155" s="87">
        <f t="shared" si="26"/>
        <v>825505.64</v>
      </c>
      <c r="T155" s="88">
        <f t="shared" si="27"/>
        <v>324433.43</v>
      </c>
      <c r="U155" s="88">
        <f t="shared" si="28"/>
        <v>324433.43</v>
      </c>
      <c r="V155" s="88">
        <f t="shared" si="29"/>
        <v>300183.87</v>
      </c>
      <c r="W155" s="89">
        <f t="shared" si="30"/>
        <v>1774556.37</v>
      </c>
      <c r="X155" s="82"/>
      <c r="Y155" s="90">
        <f t="shared" si="33"/>
        <v>420385.9</v>
      </c>
      <c r="Z155" s="90">
        <f t="shared" si="34"/>
        <v>420385.9</v>
      </c>
      <c r="AA155" s="90">
        <f t="shared" si="31"/>
        <v>840771.8</v>
      </c>
    </row>
    <row r="156" spans="1:27" s="16" customFormat="1" x14ac:dyDescent="0.2">
      <c r="A156" s="78">
        <v>5032</v>
      </c>
      <c r="B156" s="78" t="s">
        <v>347</v>
      </c>
      <c r="C156" s="78" t="s">
        <v>238</v>
      </c>
      <c r="D156" s="78" t="s">
        <v>42</v>
      </c>
      <c r="E156" s="78" t="s">
        <v>112</v>
      </c>
      <c r="F156" s="78" t="s">
        <v>112</v>
      </c>
      <c r="G156" s="118">
        <v>675363</v>
      </c>
      <c r="H156" s="78"/>
      <c r="I156" s="79" t="s">
        <v>44</v>
      </c>
      <c r="J156" s="78">
        <v>1027203</v>
      </c>
      <c r="K156" s="79">
        <v>44562</v>
      </c>
      <c r="L156" s="79">
        <v>44926</v>
      </c>
      <c r="M156" s="84">
        <v>11654</v>
      </c>
      <c r="N156" s="84">
        <v>16463</v>
      </c>
      <c r="O156" s="95">
        <f t="shared" si="24"/>
        <v>0.70789042094393484</v>
      </c>
      <c r="P156" s="84">
        <f t="shared" si="35"/>
        <v>11654</v>
      </c>
      <c r="Q156" s="85">
        <f t="shared" si="32"/>
        <v>8.4854217980722649E-4</v>
      </c>
      <c r="R156" s="86">
        <f t="shared" si="25"/>
        <v>7.3367152686342049E-4</v>
      </c>
      <c r="S156" s="87">
        <f t="shared" si="26"/>
        <v>629692.54</v>
      </c>
      <c r="T156" s="88">
        <f t="shared" si="27"/>
        <v>247476.58</v>
      </c>
      <c r="U156" s="88">
        <f t="shared" si="28"/>
        <v>247476.58</v>
      </c>
      <c r="V156" s="88">
        <f t="shared" si="29"/>
        <v>228979.11</v>
      </c>
      <c r="W156" s="89">
        <f t="shared" si="30"/>
        <v>1353624.81</v>
      </c>
      <c r="X156" s="82"/>
      <c r="Y156" s="90">
        <f t="shared" si="33"/>
        <v>320668.76</v>
      </c>
      <c r="Z156" s="90">
        <f t="shared" si="34"/>
        <v>320668.76</v>
      </c>
      <c r="AA156" s="90">
        <f t="shared" si="31"/>
        <v>641337.52</v>
      </c>
    </row>
    <row r="157" spans="1:27" s="16" customFormat="1" x14ac:dyDescent="0.2">
      <c r="A157" s="78">
        <v>5341</v>
      </c>
      <c r="B157" s="78" t="s">
        <v>348</v>
      </c>
      <c r="C157" s="78" t="s">
        <v>238</v>
      </c>
      <c r="D157" s="78" t="s">
        <v>42</v>
      </c>
      <c r="E157" s="78" t="s">
        <v>112</v>
      </c>
      <c r="F157" s="78" t="s">
        <v>112</v>
      </c>
      <c r="G157" s="118">
        <v>675415</v>
      </c>
      <c r="H157" s="78"/>
      <c r="I157" s="79" t="s">
        <v>44</v>
      </c>
      <c r="J157" s="78">
        <v>1027407</v>
      </c>
      <c r="K157" s="79">
        <v>44562</v>
      </c>
      <c r="L157" s="79">
        <v>44926</v>
      </c>
      <c r="M157" s="84">
        <v>22119</v>
      </c>
      <c r="N157" s="84">
        <v>30103</v>
      </c>
      <c r="O157" s="95">
        <f t="shared" si="24"/>
        <v>0.73477726472444604</v>
      </c>
      <c r="P157" s="84">
        <f t="shared" si="35"/>
        <v>22119</v>
      </c>
      <c r="Q157" s="85">
        <f t="shared" si="32"/>
        <v>1.6105117963923154E-3</v>
      </c>
      <c r="R157" s="86">
        <f t="shared" si="25"/>
        <v>1.3924901752781877E-3</v>
      </c>
      <c r="S157" s="87">
        <f t="shared" si="26"/>
        <v>1195140.67</v>
      </c>
      <c r="T157" s="88">
        <f t="shared" si="27"/>
        <v>469704.34</v>
      </c>
      <c r="U157" s="88">
        <f t="shared" si="28"/>
        <v>469704.34</v>
      </c>
      <c r="V157" s="88">
        <f t="shared" si="29"/>
        <v>434596.61</v>
      </c>
      <c r="W157" s="89">
        <f t="shared" si="30"/>
        <v>2569145.96</v>
      </c>
      <c r="X157" s="82"/>
      <c r="Y157" s="90">
        <f t="shared" si="33"/>
        <v>608621.27</v>
      </c>
      <c r="Z157" s="90">
        <f t="shared" si="34"/>
        <v>608621.27</v>
      </c>
      <c r="AA157" s="90">
        <f t="shared" si="31"/>
        <v>1217242.54</v>
      </c>
    </row>
    <row r="158" spans="1:27" s="16" customFormat="1" x14ac:dyDescent="0.2">
      <c r="A158" s="78">
        <v>4567</v>
      </c>
      <c r="B158" s="78" t="s">
        <v>349</v>
      </c>
      <c r="C158" s="78" t="s">
        <v>238</v>
      </c>
      <c r="D158" s="78" t="s">
        <v>42</v>
      </c>
      <c r="E158" s="78" t="s">
        <v>59</v>
      </c>
      <c r="F158" s="78" t="s">
        <v>59</v>
      </c>
      <c r="G158" s="118">
        <v>455575</v>
      </c>
      <c r="H158" s="78"/>
      <c r="I158" s="79" t="s">
        <v>44</v>
      </c>
      <c r="J158" s="78">
        <v>1030773</v>
      </c>
      <c r="K158" s="79">
        <v>44562</v>
      </c>
      <c r="L158" s="79">
        <v>44926</v>
      </c>
      <c r="M158" s="84">
        <v>28734</v>
      </c>
      <c r="N158" s="84">
        <v>36821</v>
      </c>
      <c r="O158" s="95">
        <f t="shared" si="24"/>
        <v>0.78036989761277531</v>
      </c>
      <c r="P158" s="84">
        <f t="shared" si="35"/>
        <v>28734.000000000004</v>
      </c>
      <c r="Q158" s="85">
        <f t="shared" si="32"/>
        <v>2.0921581426618201E-3</v>
      </c>
      <c r="R158" s="86">
        <f t="shared" si="25"/>
        <v>1.808934070095549E-3</v>
      </c>
      <c r="S158" s="87">
        <f t="shared" si="26"/>
        <v>1552564.41</v>
      </c>
      <c r="T158" s="88">
        <f t="shared" si="27"/>
        <v>610176.06999999995</v>
      </c>
      <c r="U158" s="88">
        <f t="shared" si="28"/>
        <v>610176.06999999995</v>
      </c>
      <c r="V158" s="88">
        <f t="shared" si="29"/>
        <v>564568.87</v>
      </c>
      <c r="W158" s="89">
        <f t="shared" si="30"/>
        <v>3337485.42</v>
      </c>
      <c r="X158" s="82"/>
      <c r="Y158" s="90">
        <f t="shared" si="33"/>
        <v>790638.07</v>
      </c>
      <c r="Z158" s="90">
        <f t="shared" si="34"/>
        <v>790638.07</v>
      </c>
      <c r="AA158" s="90">
        <f t="shared" si="31"/>
        <v>1581276.14</v>
      </c>
    </row>
    <row r="159" spans="1:27" s="16" customFormat="1" x14ac:dyDescent="0.2">
      <c r="A159" s="78">
        <v>106397</v>
      </c>
      <c r="B159" s="78" t="s">
        <v>350</v>
      </c>
      <c r="C159" s="78" t="s">
        <v>351</v>
      </c>
      <c r="D159" s="78" t="s">
        <v>42</v>
      </c>
      <c r="E159" s="78" t="s">
        <v>152</v>
      </c>
      <c r="F159" s="78" t="s">
        <v>63</v>
      </c>
      <c r="G159" s="118">
        <v>676394</v>
      </c>
      <c r="H159" s="78"/>
      <c r="I159" s="79" t="s">
        <v>44</v>
      </c>
      <c r="J159" s="78">
        <v>1027208</v>
      </c>
      <c r="K159" s="79">
        <v>44562</v>
      </c>
      <c r="L159" s="79">
        <v>44926</v>
      </c>
      <c r="M159" s="84">
        <v>16728</v>
      </c>
      <c r="N159" s="84">
        <v>30712</v>
      </c>
      <c r="O159" s="95">
        <f t="shared" si="24"/>
        <v>0.54467309195102886</v>
      </c>
      <c r="P159" s="84">
        <f t="shared" si="35"/>
        <v>16728</v>
      </c>
      <c r="Q159" s="85">
        <f t="shared" si="32"/>
        <v>1.2179864067114541E-3</v>
      </c>
      <c r="R159" s="86">
        <f t="shared" si="25"/>
        <v>1.0531025657603654E-3</v>
      </c>
      <c r="S159" s="87">
        <f t="shared" si="26"/>
        <v>903852.49</v>
      </c>
      <c r="T159" s="88">
        <f t="shared" si="27"/>
        <v>355224.66</v>
      </c>
      <c r="U159" s="88">
        <f t="shared" si="28"/>
        <v>355224.66</v>
      </c>
      <c r="V159" s="88">
        <f t="shared" si="29"/>
        <v>328673.63</v>
      </c>
      <c r="W159" s="89">
        <f t="shared" si="30"/>
        <v>1942975.44</v>
      </c>
      <c r="X159" s="82"/>
      <c r="Y159" s="90">
        <f t="shared" si="33"/>
        <v>460283.76</v>
      </c>
      <c r="Z159" s="90">
        <f t="shared" si="34"/>
        <v>460283.76</v>
      </c>
      <c r="AA159" s="90">
        <f t="shared" si="31"/>
        <v>920567.52</v>
      </c>
    </row>
    <row r="160" spans="1:27" s="16" customFormat="1" x14ac:dyDescent="0.2">
      <c r="A160" s="78">
        <v>4395</v>
      </c>
      <c r="B160" s="78" t="s">
        <v>352</v>
      </c>
      <c r="C160" s="78" t="s">
        <v>353</v>
      </c>
      <c r="D160" s="78" t="s">
        <v>42</v>
      </c>
      <c r="E160" s="78" t="s">
        <v>354</v>
      </c>
      <c r="F160" s="78" t="s">
        <v>48</v>
      </c>
      <c r="G160" s="118">
        <v>675038</v>
      </c>
      <c r="H160" s="78"/>
      <c r="I160" s="79" t="s">
        <v>44</v>
      </c>
      <c r="J160" s="78">
        <v>1026243</v>
      </c>
      <c r="K160" s="79">
        <v>44562</v>
      </c>
      <c r="L160" s="79">
        <v>44926</v>
      </c>
      <c r="M160" s="84">
        <v>8708</v>
      </c>
      <c r="N160" s="84">
        <v>14030</v>
      </c>
      <c r="O160" s="95">
        <f t="shared" si="24"/>
        <v>0.6206699928724162</v>
      </c>
      <c r="P160" s="84">
        <f t="shared" si="35"/>
        <v>8708</v>
      </c>
      <c r="Q160" s="85">
        <f t="shared" si="32"/>
        <v>6.3404026958652215E-4</v>
      </c>
      <c r="R160" s="86">
        <f t="shared" si="25"/>
        <v>5.4820762450031452E-4</v>
      </c>
      <c r="S160" s="87">
        <f t="shared" si="26"/>
        <v>470513.36</v>
      </c>
      <c r="T160" s="88">
        <f t="shared" si="27"/>
        <v>184917.28</v>
      </c>
      <c r="U160" s="88">
        <f t="shared" si="28"/>
        <v>184917.28</v>
      </c>
      <c r="V160" s="88">
        <f t="shared" si="29"/>
        <v>171095.77</v>
      </c>
      <c r="W160" s="89">
        <f t="shared" si="30"/>
        <v>1011443.6900000001</v>
      </c>
      <c r="X160" s="82"/>
      <c r="Y160" s="90">
        <f t="shared" si="33"/>
        <v>239607.31</v>
      </c>
      <c r="Z160" s="90">
        <f t="shared" si="34"/>
        <v>239607.31</v>
      </c>
      <c r="AA160" s="90">
        <f t="shared" si="31"/>
        <v>479214.62</v>
      </c>
    </row>
    <row r="161" spans="1:27" s="16" customFormat="1" x14ac:dyDescent="0.2">
      <c r="A161" s="78">
        <v>4307</v>
      </c>
      <c r="B161" s="78" t="s">
        <v>355</v>
      </c>
      <c r="C161" s="78" t="s">
        <v>194</v>
      </c>
      <c r="D161" s="78" t="s">
        <v>42</v>
      </c>
      <c r="E161" s="78" t="s">
        <v>217</v>
      </c>
      <c r="F161" s="78" t="s">
        <v>67</v>
      </c>
      <c r="G161" s="118">
        <v>675788</v>
      </c>
      <c r="H161" s="78"/>
      <c r="I161" s="79" t="s">
        <v>44</v>
      </c>
      <c r="J161" s="78">
        <v>1031635</v>
      </c>
      <c r="K161" s="79">
        <v>44562</v>
      </c>
      <c r="L161" s="79">
        <v>44926</v>
      </c>
      <c r="M161" s="84">
        <v>14148</v>
      </c>
      <c r="N161" s="84">
        <v>18155</v>
      </c>
      <c r="O161" s="95">
        <f t="shared" si="24"/>
        <v>0.77928945194161392</v>
      </c>
      <c r="P161" s="84">
        <f t="shared" si="35"/>
        <v>14148</v>
      </c>
      <c r="Q161" s="85">
        <f t="shared" si="32"/>
        <v>1.0301334099804909E-3</v>
      </c>
      <c r="R161" s="86">
        <f t="shared" si="25"/>
        <v>8.906800036093765E-4</v>
      </c>
      <c r="S161" s="87">
        <f t="shared" si="26"/>
        <v>764449.13</v>
      </c>
      <c r="T161" s="88">
        <f t="shared" si="27"/>
        <v>300437.5</v>
      </c>
      <c r="U161" s="88">
        <f t="shared" si="28"/>
        <v>300437.5</v>
      </c>
      <c r="V161" s="88">
        <f t="shared" si="29"/>
        <v>277981.5</v>
      </c>
      <c r="W161" s="89">
        <f t="shared" si="30"/>
        <v>1643305.63</v>
      </c>
      <c r="X161" s="82"/>
      <c r="Y161" s="90">
        <f t="shared" si="33"/>
        <v>389293.08</v>
      </c>
      <c r="Z161" s="90">
        <f t="shared" si="34"/>
        <v>389293.08</v>
      </c>
      <c r="AA161" s="90">
        <f t="shared" si="31"/>
        <v>778586.16</v>
      </c>
    </row>
    <row r="162" spans="1:27" s="16" customFormat="1" x14ac:dyDescent="0.2">
      <c r="A162" s="78">
        <v>5218</v>
      </c>
      <c r="B162" s="78" t="s">
        <v>356</v>
      </c>
      <c r="C162" s="78" t="s">
        <v>357</v>
      </c>
      <c r="D162" s="78" t="s">
        <v>42</v>
      </c>
      <c r="E162" s="78" t="s">
        <v>358</v>
      </c>
      <c r="F162" s="78" t="s">
        <v>63</v>
      </c>
      <c r="G162" s="118">
        <v>455684</v>
      </c>
      <c r="H162" s="78"/>
      <c r="I162" s="79" t="s">
        <v>44</v>
      </c>
      <c r="J162" s="78">
        <v>1025976</v>
      </c>
      <c r="K162" s="79">
        <v>44562</v>
      </c>
      <c r="L162" s="79">
        <v>44926</v>
      </c>
      <c r="M162" s="84">
        <v>30799</v>
      </c>
      <c r="N162" s="84">
        <v>40572</v>
      </c>
      <c r="O162" s="95">
        <f t="shared" si="24"/>
        <v>0.75911958986493144</v>
      </c>
      <c r="P162" s="84">
        <f t="shared" si="35"/>
        <v>30799</v>
      </c>
      <c r="Q162" s="85">
        <f t="shared" si="32"/>
        <v>2.2425133512856332E-3</v>
      </c>
      <c r="R162" s="86">
        <f t="shared" si="25"/>
        <v>1.9389350742977937E-3</v>
      </c>
      <c r="S162" s="87">
        <f t="shared" si="26"/>
        <v>1664141.13</v>
      </c>
      <c r="T162" s="88">
        <f t="shared" si="27"/>
        <v>654027.04</v>
      </c>
      <c r="U162" s="88">
        <f t="shared" si="28"/>
        <v>654027.04</v>
      </c>
      <c r="V162" s="88">
        <f t="shared" si="29"/>
        <v>605142.23</v>
      </c>
      <c r="W162" s="89">
        <f t="shared" si="30"/>
        <v>3577337.44</v>
      </c>
      <c r="X162" s="82"/>
      <c r="Y162" s="90">
        <f t="shared" si="33"/>
        <v>847458.13</v>
      </c>
      <c r="Z162" s="90">
        <f t="shared" si="34"/>
        <v>847458.13</v>
      </c>
      <c r="AA162" s="90">
        <f t="shared" si="31"/>
        <v>1694916.26</v>
      </c>
    </row>
    <row r="163" spans="1:27" s="16" customFormat="1" x14ac:dyDescent="0.2">
      <c r="A163" s="78">
        <v>5106</v>
      </c>
      <c r="B163" s="78" t="s">
        <v>359</v>
      </c>
      <c r="C163" s="78" t="s">
        <v>194</v>
      </c>
      <c r="D163" s="78" t="s">
        <v>42</v>
      </c>
      <c r="E163" s="78" t="s">
        <v>72</v>
      </c>
      <c r="F163" s="78" t="s">
        <v>72</v>
      </c>
      <c r="G163" s="118">
        <v>455626</v>
      </c>
      <c r="H163" s="78"/>
      <c r="I163" s="79" t="s">
        <v>44</v>
      </c>
      <c r="J163" s="78">
        <v>1031169</v>
      </c>
      <c r="K163" s="79">
        <v>44562</v>
      </c>
      <c r="L163" s="79">
        <v>44926</v>
      </c>
      <c r="M163" s="84">
        <v>18503</v>
      </c>
      <c r="N163" s="84">
        <v>33246</v>
      </c>
      <c r="O163" s="95">
        <f t="shared" si="24"/>
        <v>0.5565481561691632</v>
      </c>
      <c r="P163" s="84">
        <f t="shared" si="35"/>
        <v>18503</v>
      </c>
      <c r="Q163" s="85">
        <f t="shared" si="32"/>
        <v>1.347226356012795E-3</v>
      </c>
      <c r="R163" s="86">
        <f t="shared" si="25"/>
        <v>1.1648467703409876E-3</v>
      </c>
      <c r="S163" s="87">
        <f t="shared" si="26"/>
        <v>999759.84</v>
      </c>
      <c r="T163" s="88">
        <f t="shared" si="27"/>
        <v>392917.38</v>
      </c>
      <c r="U163" s="88">
        <f t="shared" si="28"/>
        <v>392917.38</v>
      </c>
      <c r="V163" s="88">
        <f t="shared" si="29"/>
        <v>363549.03</v>
      </c>
      <c r="W163" s="89">
        <f t="shared" si="30"/>
        <v>2149143.63</v>
      </c>
      <c r="X163" s="82"/>
      <c r="Y163" s="90">
        <f t="shared" si="33"/>
        <v>509124.25</v>
      </c>
      <c r="Z163" s="90">
        <f t="shared" si="34"/>
        <v>509124.25</v>
      </c>
      <c r="AA163" s="90">
        <f t="shared" si="31"/>
        <v>1018248.5</v>
      </c>
    </row>
    <row r="164" spans="1:27" s="16" customFormat="1" x14ac:dyDescent="0.2">
      <c r="A164" s="78">
        <v>4308</v>
      </c>
      <c r="B164" s="78" t="s">
        <v>360</v>
      </c>
      <c r="C164" s="78" t="s">
        <v>126</v>
      </c>
      <c r="D164" s="78" t="s">
        <v>42</v>
      </c>
      <c r="E164" s="78" t="s">
        <v>361</v>
      </c>
      <c r="F164" s="78" t="s">
        <v>63</v>
      </c>
      <c r="G164" s="118">
        <v>676190</v>
      </c>
      <c r="H164" s="78"/>
      <c r="I164" s="79" t="s">
        <v>44</v>
      </c>
      <c r="J164" s="78">
        <v>1028824</v>
      </c>
      <c r="K164" s="79">
        <v>44562</v>
      </c>
      <c r="L164" s="79">
        <v>44926</v>
      </c>
      <c r="M164" s="84">
        <v>15349</v>
      </c>
      <c r="N164" s="84">
        <v>30236</v>
      </c>
      <c r="O164" s="95">
        <f t="shared" si="24"/>
        <v>0.50763989945760024</v>
      </c>
      <c r="P164" s="84">
        <f t="shared" si="35"/>
        <v>15349.000000000002</v>
      </c>
      <c r="Q164" s="85">
        <f t="shared" si="32"/>
        <v>1.1175797080711447E-3</v>
      </c>
      <c r="R164" s="86">
        <f t="shared" si="25"/>
        <v>9.6628833583547644E-4</v>
      </c>
      <c r="S164" s="87">
        <f t="shared" si="26"/>
        <v>829341.93</v>
      </c>
      <c r="T164" s="88">
        <f t="shared" si="27"/>
        <v>325941.13</v>
      </c>
      <c r="U164" s="88">
        <f t="shared" si="28"/>
        <v>325941.13</v>
      </c>
      <c r="V164" s="88">
        <f t="shared" si="29"/>
        <v>301578.88</v>
      </c>
      <c r="W164" s="89">
        <f t="shared" si="30"/>
        <v>1782803.0699999998</v>
      </c>
      <c r="X164" s="82"/>
      <c r="Y164" s="90">
        <f t="shared" si="33"/>
        <v>422339.52</v>
      </c>
      <c r="Z164" s="90">
        <f t="shared" si="34"/>
        <v>422339.52</v>
      </c>
      <c r="AA164" s="90">
        <f t="shared" si="31"/>
        <v>844679.04</v>
      </c>
    </row>
    <row r="165" spans="1:27" s="16" customFormat="1" x14ac:dyDescent="0.2">
      <c r="A165" s="78">
        <v>110316</v>
      </c>
      <c r="B165" s="78" t="s">
        <v>362</v>
      </c>
      <c r="C165" s="78" t="s">
        <v>194</v>
      </c>
      <c r="D165" s="78" t="s">
        <v>42</v>
      </c>
      <c r="E165" s="78" t="s">
        <v>66</v>
      </c>
      <c r="F165" s="78" t="s">
        <v>67</v>
      </c>
      <c r="G165" s="118">
        <v>676485</v>
      </c>
      <c r="H165" s="78"/>
      <c r="I165" s="79" t="s">
        <v>44</v>
      </c>
      <c r="J165" s="78">
        <v>1030949</v>
      </c>
      <c r="K165" s="79">
        <v>44562</v>
      </c>
      <c r="L165" s="79">
        <v>44926</v>
      </c>
      <c r="M165" s="84">
        <v>23240</v>
      </c>
      <c r="N165" s="84">
        <v>38678</v>
      </c>
      <c r="O165" s="95">
        <f t="shared" si="24"/>
        <v>0.60085836909871249</v>
      </c>
      <c r="P165" s="84">
        <f t="shared" si="35"/>
        <v>23240</v>
      </c>
      <c r="Q165" s="85">
        <f t="shared" si="32"/>
        <v>1.6921331953595284E-3</v>
      </c>
      <c r="R165" s="86">
        <f t="shared" si="25"/>
        <v>1.4630621489879778E-3</v>
      </c>
      <c r="S165" s="87">
        <f t="shared" si="26"/>
        <v>1255710.8899999999</v>
      </c>
      <c r="T165" s="88">
        <f t="shared" si="27"/>
        <v>493509.15</v>
      </c>
      <c r="U165" s="88">
        <f t="shared" si="28"/>
        <v>493509.15</v>
      </c>
      <c r="V165" s="88">
        <f t="shared" si="29"/>
        <v>456622.14</v>
      </c>
      <c r="W165" s="89">
        <f t="shared" si="30"/>
        <v>2699351.33</v>
      </c>
      <c r="X165" s="82"/>
      <c r="Y165" s="90">
        <f t="shared" si="33"/>
        <v>639466.43999999994</v>
      </c>
      <c r="Z165" s="90">
        <f t="shared" si="34"/>
        <v>639466.43999999994</v>
      </c>
      <c r="AA165" s="90">
        <f t="shared" si="31"/>
        <v>1278932.8799999999</v>
      </c>
    </row>
    <row r="166" spans="1:27" s="16" customFormat="1" x14ac:dyDescent="0.2">
      <c r="A166" s="78">
        <v>4247</v>
      </c>
      <c r="B166" s="78" t="s">
        <v>363</v>
      </c>
      <c r="C166" s="78" t="s">
        <v>364</v>
      </c>
      <c r="D166" s="78" t="s">
        <v>42</v>
      </c>
      <c r="E166" s="78" t="s">
        <v>354</v>
      </c>
      <c r="F166" s="78" t="s">
        <v>48</v>
      </c>
      <c r="G166" s="118">
        <v>675364</v>
      </c>
      <c r="H166" s="78"/>
      <c r="I166" s="79" t="s">
        <v>44</v>
      </c>
      <c r="J166" s="78">
        <v>1028570</v>
      </c>
      <c r="K166" s="79">
        <v>44562</v>
      </c>
      <c r="L166" s="79">
        <v>44926</v>
      </c>
      <c r="M166" s="84">
        <v>4954</v>
      </c>
      <c r="N166" s="84">
        <v>9327</v>
      </c>
      <c r="O166" s="95">
        <f t="shared" si="24"/>
        <v>0.53114613487723816</v>
      </c>
      <c r="P166" s="84">
        <f t="shared" si="35"/>
        <v>4954</v>
      </c>
      <c r="Q166" s="85">
        <f t="shared" si="32"/>
        <v>3.6070687821906645E-4</v>
      </c>
      <c r="R166" s="86">
        <f t="shared" si="25"/>
        <v>3.1187650112248031E-4</v>
      </c>
      <c r="S166" s="87">
        <f t="shared" si="26"/>
        <v>267676.07</v>
      </c>
      <c r="T166" s="88">
        <f t="shared" si="27"/>
        <v>105199.84</v>
      </c>
      <c r="U166" s="88">
        <f t="shared" si="28"/>
        <v>105199.84</v>
      </c>
      <c r="V166" s="88">
        <f t="shared" si="29"/>
        <v>97336.75</v>
      </c>
      <c r="W166" s="89">
        <f t="shared" si="30"/>
        <v>575412.5</v>
      </c>
      <c r="X166" s="82"/>
      <c r="Y166" s="90">
        <f t="shared" si="33"/>
        <v>136313.10999999999</v>
      </c>
      <c r="Z166" s="90">
        <f t="shared" si="34"/>
        <v>136313.10999999999</v>
      </c>
      <c r="AA166" s="90">
        <f t="shared" si="31"/>
        <v>272626.21999999997</v>
      </c>
    </row>
    <row r="167" spans="1:27" s="16" customFormat="1" x14ac:dyDescent="0.2">
      <c r="A167" s="78">
        <v>5263</v>
      </c>
      <c r="B167" s="78" t="s">
        <v>365</v>
      </c>
      <c r="C167" s="78" t="s">
        <v>57</v>
      </c>
      <c r="D167" s="78" t="s">
        <v>42</v>
      </c>
      <c r="E167" s="78" t="s">
        <v>106</v>
      </c>
      <c r="F167" s="78" t="s">
        <v>106</v>
      </c>
      <c r="G167" s="118">
        <v>675118</v>
      </c>
      <c r="H167" s="78"/>
      <c r="I167" s="79" t="s">
        <v>44</v>
      </c>
      <c r="J167" s="78">
        <v>1031711</v>
      </c>
      <c r="K167" s="79">
        <v>44317</v>
      </c>
      <c r="L167" s="79">
        <v>44651</v>
      </c>
      <c r="M167" s="84">
        <v>13805</v>
      </c>
      <c r="N167" s="84">
        <v>25164</v>
      </c>
      <c r="O167" s="95">
        <f t="shared" si="24"/>
        <v>0.54860117628357974</v>
      </c>
      <c r="P167" s="84">
        <f t="shared" si="35"/>
        <v>15041.268656716416</v>
      </c>
      <c r="Q167" s="85">
        <f t="shared" si="32"/>
        <v>1.0951734076742974E-3</v>
      </c>
      <c r="R167" s="86">
        <f t="shared" si="25"/>
        <v>9.4691526869195497E-4</v>
      </c>
      <c r="S167" s="87">
        <f t="shared" si="26"/>
        <v>812714.5</v>
      </c>
      <c r="T167" s="88">
        <f t="shared" si="27"/>
        <v>319406.36</v>
      </c>
      <c r="U167" s="88">
        <f t="shared" si="28"/>
        <v>319406.36</v>
      </c>
      <c r="V167" s="88">
        <f t="shared" si="29"/>
        <v>295532.53999999998</v>
      </c>
      <c r="W167" s="89">
        <f t="shared" si="30"/>
        <v>1747059.7599999998</v>
      </c>
      <c r="X167" s="82"/>
      <c r="Y167" s="90">
        <f t="shared" si="33"/>
        <v>413872.05</v>
      </c>
      <c r="Z167" s="90">
        <f t="shared" si="34"/>
        <v>413872.05</v>
      </c>
      <c r="AA167" s="90">
        <f t="shared" si="31"/>
        <v>827744.1</v>
      </c>
    </row>
    <row r="168" spans="1:27" s="16" customFormat="1" x14ac:dyDescent="0.2">
      <c r="A168" s="78">
        <v>4769</v>
      </c>
      <c r="B168" s="78" t="s">
        <v>366</v>
      </c>
      <c r="C168" s="78" t="s">
        <v>57</v>
      </c>
      <c r="D168" s="78" t="s">
        <v>42</v>
      </c>
      <c r="E168" s="78" t="s">
        <v>269</v>
      </c>
      <c r="F168" s="78" t="s">
        <v>63</v>
      </c>
      <c r="G168" s="118">
        <v>675051</v>
      </c>
      <c r="H168" s="78"/>
      <c r="I168" s="79" t="s">
        <v>44</v>
      </c>
      <c r="J168" s="78">
        <v>1031806</v>
      </c>
      <c r="K168" s="79">
        <v>44287</v>
      </c>
      <c r="L168" s="79">
        <v>44651</v>
      </c>
      <c r="M168" s="84">
        <v>10398</v>
      </c>
      <c r="N168" s="84">
        <v>16470</v>
      </c>
      <c r="O168" s="95">
        <f t="shared" si="24"/>
        <v>0.63132969034608377</v>
      </c>
      <c r="P168" s="84">
        <f t="shared" si="35"/>
        <v>10398</v>
      </c>
      <c r="Q168" s="85">
        <f t="shared" si="32"/>
        <v>7.5709126356920725E-4</v>
      </c>
      <c r="R168" s="86">
        <f t="shared" si="25"/>
        <v>6.5460069815735775E-4</v>
      </c>
      <c r="S168" s="87">
        <f t="shared" si="26"/>
        <v>561827.96</v>
      </c>
      <c r="T168" s="88">
        <f t="shared" si="27"/>
        <v>220805</v>
      </c>
      <c r="U168" s="88">
        <f t="shared" si="28"/>
        <v>220805</v>
      </c>
      <c r="V168" s="88">
        <f t="shared" si="29"/>
        <v>204301.08</v>
      </c>
      <c r="W168" s="89">
        <f t="shared" si="30"/>
        <v>1207739.04</v>
      </c>
      <c r="X168" s="82"/>
      <c r="Y168" s="90">
        <f t="shared" si="33"/>
        <v>286108.95</v>
      </c>
      <c r="Z168" s="90">
        <f t="shared" si="34"/>
        <v>286108.95</v>
      </c>
      <c r="AA168" s="90">
        <f t="shared" si="31"/>
        <v>572217.9</v>
      </c>
    </row>
    <row r="169" spans="1:27" s="16" customFormat="1" x14ac:dyDescent="0.2">
      <c r="A169" s="78">
        <v>5344</v>
      </c>
      <c r="B169" s="78" t="s">
        <v>367</v>
      </c>
      <c r="C169" s="78" t="s">
        <v>57</v>
      </c>
      <c r="D169" s="78" t="s">
        <v>42</v>
      </c>
      <c r="E169" s="78" t="s">
        <v>228</v>
      </c>
      <c r="F169" s="78" t="s">
        <v>43</v>
      </c>
      <c r="G169" s="118">
        <v>675446</v>
      </c>
      <c r="H169" s="78"/>
      <c r="I169" s="79" t="s">
        <v>44</v>
      </c>
      <c r="J169" s="78">
        <v>1031719</v>
      </c>
      <c r="K169" s="79">
        <v>44287</v>
      </c>
      <c r="L169" s="79">
        <v>44651</v>
      </c>
      <c r="M169" s="84">
        <v>9749</v>
      </c>
      <c r="N169" s="84">
        <v>17883</v>
      </c>
      <c r="O169" s="95">
        <f t="shared" si="24"/>
        <v>0.54515461611586424</v>
      </c>
      <c r="P169" s="84">
        <f t="shared" si="35"/>
        <v>9749</v>
      </c>
      <c r="Q169" s="85">
        <f t="shared" si="32"/>
        <v>7.0983676943029447E-4</v>
      </c>
      <c r="R169" s="86">
        <f t="shared" si="25"/>
        <v>6.1374323969379501E-4</v>
      </c>
      <c r="S169" s="87">
        <f t="shared" si="26"/>
        <v>526760.99</v>
      </c>
      <c r="T169" s="88">
        <f t="shared" si="27"/>
        <v>207023.27</v>
      </c>
      <c r="U169" s="88">
        <f t="shared" si="28"/>
        <v>207023.27</v>
      </c>
      <c r="V169" s="88">
        <f t="shared" si="29"/>
        <v>191549.45</v>
      </c>
      <c r="W169" s="89">
        <f t="shared" si="30"/>
        <v>1132356.98</v>
      </c>
      <c r="X169" s="82"/>
      <c r="Y169" s="90">
        <f t="shared" si="33"/>
        <v>268251.21999999997</v>
      </c>
      <c r="Z169" s="90">
        <f t="shared" si="34"/>
        <v>268251.21999999997</v>
      </c>
      <c r="AA169" s="90">
        <f t="shared" si="31"/>
        <v>536502.43999999994</v>
      </c>
    </row>
    <row r="170" spans="1:27" s="16" customFormat="1" x14ac:dyDescent="0.2">
      <c r="A170" s="78">
        <v>4571</v>
      </c>
      <c r="B170" s="78" t="s">
        <v>368</v>
      </c>
      <c r="C170" s="78" t="s">
        <v>57</v>
      </c>
      <c r="D170" s="78" t="s">
        <v>42</v>
      </c>
      <c r="E170" s="78" t="s">
        <v>369</v>
      </c>
      <c r="F170" s="78" t="s">
        <v>59</v>
      </c>
      <c r="G170" s="118">
        <v>675494</v>
      </c>
      <c r="H170" s="78"/>
      <c r="I170" s="79" t="s">
        <v>98</v>
      </c>
      <c r="J170" s="78">
        <v>1031001</v>
      </c>
      <c r="K170" s="79">
        <v>44562</v>
      </c>
      <c r="L170" s="79">
        <v>44926</v>
      </c>
      <c r="M170" s="84">
        <v>4918</v>
      </c>
      <c r="N170" s="84">
        <v>6800</v>
      </c>
      <c r="O170" s="95">
        <f t="shared" si="24"/>
        <v>0.72323529411764709</v>
      </c>
      <c r="P170" s="84">
        <f t="shared" si="35"/>
        <v>4918</v>
      </c>
      <c r="Q170" s="85">
        <f t="shared" si="32"/>
        <v>3.5808567361351811E-4</v>
      </c>
      <c r="R170" s="86">
        <f t="shared" si="25"/>
        <v>3.0961013979014093E-4</v>
      </c>
      <c r="S170" s="87">
        <f t="shared" si="26"/>
        <v>265730.90000000002</v>
      </c>
      <c r="T170" s="88">
        <f t="shared" si="27"/>
        <v>104435.37</v>
      </c>
      <c r="U170" s="88">
        <f t="shared" si="28"/>
        <v>104435.37</v>
      </c>
      <c r="V170" s="88">
        <f t="shared" si="29"/>
        <v>96629.42</v>
      </c>
      <c r="W170" s="89">
        <f t="shared" si="30"/>
        <v>571231.06000000006</v>
      </c>
      <c r="X170" s="82"/>
      <c r="Y170" s="90">
        <f t="shared" si="33"/>
        <v>135322.54999999999</v>
      </c>
      <c r="Z170" s="90">
        <f t="shared" si="34"/>
        <v>135322.54999999999</v>
      </c>
      <c r="AA170" s="90">
        <f t="shared" si="31"/>
        <v>270645.09999999998</v>
      </c>
    </row>
    <row r="171" spans="1:27" s="16" customFormat="1" x14ac:dyDescent="0.2">
      <c r="A171" s="78">
        <v>106753</v>
      </c>
      <c r="B171" s="78" t="s">
        <v>370</v>
      </c>
      <c r="C171" s="78" t="s">
        <v>194</v>
      </c>
      <c r="D171" s="78" t="s">
        <v>42</v>
      </c>
      <c r="E171" s="78" t="s">
        <v>91</v>
      </c>
      <c r="F171" s="78" t="s">
        <v>48</v>
      </c>
      <c r="G171" s="118">
        <v>676415</v>
      </c>
      <c r="H171" s="78"/>
      <c r="I171" s="79" t="s">
        <v>44</v>
      </c>
      <c r="J171" s="78">
        <v>1028346</v>
      </c>
      <c r="K171" s="79">
        <v>44562</v>
      </c>
      <c r="L171" s="79">
        <v>44926</v>
      </c>
      <c r="M171" s="84">
        <v>23100</v>
      </c>
      <c r="N171" s="84">
        <v>41110</v>
      </c>
      <c r="O171" s="95">
        <f t="shared" si="24"/>
        <v>0.56190707856969102</v>
      </c>
      <c r="P171" s="84">
        <f t="shared" si="35"/>
        <v>23100</v>
      </c>
      <c r="Q171" s="85">
        <f t="shared" si="32"/>
        <v>1.6819396218935071E-3</v>
      </c>
      <c r="R171" s="86">
        <f t="shared" si="25"/>
        <v>1.4542485215844358E-3</v>
      </c>
      <c r="S171" s="87">
        <f t="shared" si="26"/>
        <v>1248146.3700000001</v>
      </c>
      <c r="T171" s="88">
        <f t="shared" si="27"/>
        <v>490536.2</v>
      </c>
      <c r="U171" s="88">
        <f t="shared" si="28"/>
        <v>490536.2</v>
      </c>
      <c r="V171" s="88">
        <f t="shared" si="29"/>
        <v>453871.41</v>
      </c>
      <c r="W171" s="89">
        <f t="shared" si="30"/>
        <v>2683090.1800000002</v>
      </c>
      <c r="X171" s="82"/>
      <c r="Y171" s="90">
        <f t="shared" si="33"/>
        <v>635614.23</v>
      </c>
      <c r="Z171" s="90">
        <f t="shared" si="34"/>
        <v>635614.23</v>
      </c>
      <c r="AA171" s="90">
        <f t="shared" si="31"/>
        <v>1271228.46</v>
      </c>
    </row>
    <row r="172" spans="1:27" s="16" customFormat="1" x14ac:dyDescent="0.2">
      <c r="A172" s="78">
        <v>105650</v>
      </c>
      <c r="B172" s="78" t="s">
        <v>371</v>
      </c>
      <c r="C172" s="78" t="s">
        <v>57</v>
      </c>
      <c r="D172" s="78" t="s">
        <v>42</v>
      </c>
      <c r="E172" s="78" t="s">
        <v>164</v>
      </c>
      <c r="F172" s="78" t="s">
        <v>124</v>
      </c>
      <c r="G172" s="118">
        <v>676347</v>
      </c>
      <c r="H172" s="78"/>
      <c r="I172" s="79" t="s">
        <v>98</v>
      </c>
      <c r="J172" s="78">
        <v>1025385</v>
      </c>
      <c r="K172" s="79">
        <v>44440</v>
      </c>
      <c r="L172" s="79">
        <v>44712</v>
      </c>
      <c r="M172" s="84">
        <v>10867</v>
      </c>
      <c r="N172" s="84">
        <v>19727</v>
      </c>
      <c r="O172" s="95">
        <f t="shared" si="24"/>
        <v>0.55086936685760635</v>
      </c>
      <c r="P172" s="84">
        <f t="shared" si="35"/>
        <v>14529.139194139194</v>
      </c>
      <c r="Q172" s="85">
        <f t="shared" si="32"/>
        <v>1.0578846269536195E-3</v>
      </c>
      <c r="R172" s="86">
        <f t="shared" si="25"/>
        <v>9.1467442393815593E-4</v>
      </c>
      <c r="S172" s="87">
        <f t="shared" si="26"/>
        <v>785042.96</v>
      </c>
      <c r="T172" s="88">
        <f t="shared" si="27"/>
        <v>308531.12</v>
      </c>
      <c r="U172" s="88">
        <f t="shared" si="28"/>
        <v>308531.12</v>
      </c>
      <c r="V172" s="88">
        <f t="shared" si="29"/>
        <v>285470.17</v>
      </c>
      <c r="W172" s="89">
        <f t="shared" si="30"/>
        <v>1687575.37</v>
      </c>
      <c r="X172" s="82"/>
      <c r="Y172" s="90">
        <f t="shared" si="33"/>
        <v>399780.42</v>
      </c>
      <c r="Z172" s="90">
        <f t="shared" si="34"/>
        <v>399780.42</v>
      </c>
      <c r="AA172" s="90">
        <f t="shared" si="31"/>
        <v>799560.84</v>
      </c>
    </row>
    <row r="173" spans="1:27" s="16" customFormat="1" x14ac:dyDescent="0.2">
      <c r="A173" s="78">
        <v>4216</v>
      </c>
      <c r="B173" s="78" t="s">
        <v>372</v>
      </c>
      <c r="C173" s="78" t="s">
        <v>57</v>
      </c>
      <c r="D173" s="78" t="s">
        <v>42</v>
      </c>
      <c r="E173" s="78" t="s">
        <v>332</v>
      </c>
      <c r="F173" s="78" t="s">
        <v>48</v>
      </c>
      <c r="G173" s="118">
        <v>455536</v>
      </c>
      <c r="H173" s="78"/>
      <c r="I173" s="79" t="s">
        <v>53</v>
      </c>
      <c r="J173" s="78">
        <v>1026657</v>
      </c>
      <c r="K173" s="79">
        <v>43739</v>
      </c>
      <c r="L173" s="79">
        <v>44104</v>
      </c>
      <c r="M173" s="84">
        <v>18393</v>
      </c>
      <c r="N173" s="84">
        <v>31891</v>
      </c>
      <c r="O173" s="95">
        <f t="shared" si="24"/>
        <v>0.57674579034837414</v>
      </c>
      <c r="P173" s="84">
        <f t="shared" si="35"/>
        <v>18342.745901639344</v>
      </c>
      <c r="Q173" s="85">
        <f t="shared" si="32"/>
        <v>1.3355580565494354E-3</v>
      </c>
      <c r="R173" s="86">
        <f t="shared" si="25"/>
        <v>1.1547580566778348E-3</v>
      </c>
      <c r="S173" s="87">
        <f t="shared" si="26"/>
        <v>991100.94</v>
      </c>
      <c r="T173" s="88">
        <f t="shared" si="27"/>
        <v>389514.33</v>
      </c>
      <c r="U173" s="88">
        <f t="shared" si="28"/>
        <v>389514.33</v>
      </c>
      <c r="V173" s="88">
        <f t="shared" si="29"/>
        <v>360400.34</v>
      </c>
      <c r="W173" s="89">
        <f t="shared" si="30"/>
        <v>2130529.94</v>
      </c>
      <c r="X173" s="82"/>
      <c r="Y173" s="90">
        <f t="shared" si="33"/>
        <v>504714.74</v>
      </c>
      <c r="Z173" s="90">
        <f t="shared" si="34"/>
        <v>504714.74</v>
      </c>
      <c r="AA173" s="90">
        <f t="shared" si="31"/>
        <v>1009429.48</v>
      </c>
    </row>
    <row r="174" spans="1:27" s="16" customFormat="1" x14ac:dyDescent="0.2">
      <c r="A174" s="78">
        <v>4522</v>
      </c>
      <c r="B174" s="78" t="s">
        <v>373</v>
      </c>
      <c r="C174" s="78" t="s">
        <v>57</v>
      </c>
      <c r="D174" s="78" t="s">
        <v>42</v>
      </c>
      <c r="E174" s="78" t="s">
        <v>374</v>
      </c>
      <c r="F174" s="78" t="s">
        <v>106</v>
      </c>
      <c r="G174" s="118">
        <v>676117</v>
      </c>
      <c r="H174" s="78"/>
      <c r="I174" s="79" t="s">
        <v>98</v>
      </c>
      <c r="J174" s="78">
        <v>1031530</v>
      </c>
      <c r="K174" s="79">
        <v>44470</v>
      </c>
      <c r="L174" s="79">
        <v>44834</v>
      </c>
      <c r="M174" s="84">
        <v>8938</v>
      </c>
      <c r="N174" s="84">
        <v>15475</v>
      </c>
      <c r="O174" s="95">
        <f t="shared" si="24"/>
        <v>0.57757673667205167</v>
      </c>
      <c r="P174" s="84">
        <f t="shared" si="35"/>
        <v>8938</v>
      </c>
      <c r="Q174" s="85">
        <f t="shared" si="32"/>
        <v>6.5078685456641415E-4</v>
      </c>
      <c r="R174" s="86">
        <f t="shared" si="25"/>
        <v>5.6268715523470506E-4</v>
      </c>
      <c r="S174" s="87">
        <f t="shared" si="26"/>
        <v>482940.79</v>
      </c>
      <c r="T174" s="88">
        <f t="shared" si="27"/>
        <v>189801.41</v>
      </c>
      <c r="U174" s="88">
        <f t="shared" si="28"/>
        <v>189801.41</v>
      </c>
      <c r="V174" s="88">
        <f t="shared" si="29"/>
        <v>175614.83</v>
      </c>
      <c r="W174" s="89">
        <f t="shared" si="30"/>
        <v>1038158.44</v>
      </c>
      <c r="X174" s="82"/>
      <c r="Y174" s="90">
        <f t="shared" si="33"/>
        <v>245935.93</v>
      </c>
      <c r="Z174" s="90">
        <f t="shared" si="34"/>
        <v>245935.93</v>
      </c>
      <c r="AA174" s="90">
        <f t="shared" si="31"/>
        <v>491871.86</v>
      </c>
    </row>
    <row r="175" spans="1:27" s="16" customFormat="1" x14ac:dyDescent="0.2">
      <c r="A175" s="78">
        <v>4795</v>
      </c>
      <c r="B175" s="78" t="s">
        <v>375</v>
      </c>
      <c r="C175" s="78" t="s">
        <v>57</v>
      </c>
      <c r="D175" s="78" t="s">
        <v>42</v>
      </c>
      <c r="E175" s="78" t="s">
        <v>43</v>
      </c>
      <c r="F175" s="78" t="s">
        <v>43</v>
      </c>
      <c r="G175" s="118">
        <v>455390</v>
      </c>
      <c r="H175" s="78"/>
      <c r="I175" s="79" t="s">
        <v>98</v>
      </c>
      <c r="J175" s="78">
        <v>1030651</v>
      </c>
      <c r="K175" s="79">
        <v>44440</v>
      </c>
      <c r="L175" s="79">
        <v>44651</v>
      </c>
      <c r="M175" s="84">
        <v>12141</v>
      </c>
      <c r="N175" s="84">
        <v>14615</v>
      </c>
      <c r="O175" s="95">
        <f t="shared" si="24"/>
        <v>0.83072186110160795</v>
      </c>
      <c r="P175" s="84">
        <f t="shared" si="35"/>
        <v>20903.136792452831</v>
      </c>
      <c r="Q175" s="85">
        <f t="shared" si="32"/>
        <v>1.5219832897439989E-3</v>
      </c>
      <c r="R175" s="86">
        <f t="shared" si="25"/>
        <v>1.3159461375282144E-3</v>
      </c>
      <c r="S175" s="87">
        <f t="shared" si="26"/>
        <v>1129444.77</v>
      </c>
      <c r="T175" s="88">
        <f t="shared" si="27"/>
        <v>443885.08</v>
      </c>
      <c r="U175" s="88">
        <f t="shared" si="28"/>
        <v>443885.08</v>
      </c>
      <c r="V175" s="88">
        <f t="shared" si="29"/>
        <v>410707.19</v>
      </c>
      <c r="W175" s="89">
        <f t="shared" si="30"/>
        <v>2427922.12</v>
      </c>
      <c r="X175" s="82"/>
      <c r="Y175" s="90">
        <f t="shared" si="33"/>
        <v>575165.86</v>
      </c>
      <c r="Z175" s="90">
        <f t="shared" si="34"/>
        <v>575165.86</v>
      </c>
      <c r="AA175" s="90">
        <f t="shared" si="31"/>
        <v>1150331.72</v>
      </c>
    </row>
    <row r="176" spans="1:27" s="16" customFormat="1" x14ac:dyDescent="0.2">
      <c r="A176" s="78">
        <v>4124</v>
      </c>
      <c r="B176" s="78" t="s">
        <v>376</v>
      </c>
      <c r="C176" s="78" t="s">
        <v>57</v>
      </c>
      <c r="D176" s="78" t="s">
        <v>42</v>
      </c>
      <c r="E176" s="78" t="s">
        <v>377</v>
      </c>
      <c r="F176" s="78" t="s">
        <v>48</v>
      </c>
      <c r="G176" s="118">
        <v>676046</v>
      </c>
      <c r="H176" s="78"/>
      <c r="I176" s="79" t="s">
        <v>53</v>
      </c>
      <c r="J176" s="78">
        <v>1031129</v>
      </c>
      <c r="K176" s="79">
        <v>43983</v>
      </c>
      <c r="L176" s="79">
        <v>44104</v>
      </c>
      <c r="M176" s="84">
        <v>3688</v>
      </c>
      <c r="N176" s="84">
        <v>7908</v>
      </c>
      <c r="O176" s="95">
        <f t="shared" si="24"/>
        <v>0.46636317653009612</v>
      </c>
      <c r="P176" s="84">
        <f t="shared" si="35"/>
        <v>11033.77049180328</v>
      </c>
      <c r="Q176" s="85">
        <f t="shared" si="32"/>
        <v>8.0338250082438722E-4</v>
      </c>
      <c r="R176" s="86">
        <f t="shared" si="25"/>
        <v>6.9462529979250618E-4</v>
      </c>
      <c r="S176" s="87">
        <f t="shared" si="26"/>
        <v>596180.11</v>
      </c>
      <c r="T176" s="88">
        <f t="shared" si="27"/>
        <v>234305.8</v>
      </c>
      <c r="U176" s="88">
        <f t="shared" si="28"/>
        <v>234305.8</v>
      </c>
      <c r="V176" s="88">
        <f t="shared" si="29"/>
        <v>216792.77</v>
      </c>
      <c r="W176" s="89">
        <f t="shared" si="30"/>
        <v>1281584.48</v>
      </c>
      <c r="X176" s="82"/>
      <c r="Y176" s="90">
        <f t="shared" si="33"/>
        <v>303602.67</v>
      </c>
      <c r="Z176" s="90">
        <f t="shared" si="34"/>
        <v>303602.67</v>
      </c>
      <c r="AA176" s="90">
        <f t="shared" si="31"/>
        <v>607205.34</v>
      </c>
    </row>
    <row r="177" spans="1:27" s="16" customFormat="1" x14ac:dyDescent="0.2">
      <c r="A177" s="78">
        <v>5173</v>
      </c>
      <c r="B177" s="78" t="s">
        <v>378</v>
      </c>
      <c r="C177" s="78" t="s">
        <v>57</v>
      </c>
      <c r="D177" s="78" t="s">
        <v>42</v>
      </c>
      <c r="E177" s="78" t="s">
        <v>379</v>
      </c>
      <c r="F177" s="78" t="s">
        <v>48</v>
      </c>
      <c r="G177" s="118">
        <v>455737</v>
      </c>
      <c r="H177" s="78"/>
      <c r="I177" s="79" t="s">
        <v>98</v>
      </c>
      <c r="J177" s="78">
        <v>1031673</v>
      </c>
      <c r="K177" s="79">
        <v>44470</v>
      </c>
      <c r="L177" s="79">
        <v>44804</v>
      </c>
      <c r="M177" s="84">
        <v>11765</v>
      </c>
      <c r="N177" s="84">
        <v>16209</v>
      </c>
      <c r="O177" s="95">
        <f t="shared" si="24"/>
        <v>0.72583132827441543</v>
      </c>
      <c r="P177" s="84">
        <f t="shared" si="35"/>
        <v>12818.582089552239</v>
      </c>
      <c r="Q177" s="85">
        <f t="shared" si="32"/>
        <v>9.3333684471482152E-4</v>
      </c>
      <c r="R177" s="86">
        <f t="shared" si="25"/>
        <v>8.0698718842164808E-4</v>
      </c>
      <c r="S177" s="87">
        <f t="shared" si="26"/>
        <v>692617.61</v>
      </c>
      <c r="T177" s="88">
        <f t="shared" si="27"/>
        <v>272206.87</v>
      </c>
      <c r="U177" s="88">
        <f t="shared" si="28"/>
        <v>272206.87</v>
      </c>
      <c r="V177" s="88">
        <f t="shared" si="29"/>
        <v>251860.95</v>
      </c>
      <c r="W177" s="89">
        <f t="shared" si="30"/>
        <v>1488892.3</v>
      </c>
      <c r="X177" s="82"/>
      <c r="Y177" s="90">
        <f t="shared" si="33"/>
        <v>352713.13</v>
      </c>
      <c r="Z177" s="90">
        <f t="shared" si="34"/>
        <v>352713.13</v>
      </c>
      <c r="AA177" s="90">
        <f t="shared" si="31"/>
        <v>705426.26</v>
      </c>
    </row>
    <row r="178" spans="1:27" s="16" customFormat="1" x14ac:dyDescent="0.2">
      <c r="A178" s="78">
        <v>4922</v>
      </c>
      <c r="B178" s="78" t="s">
        <v>380</v>
      </c>
      <c r="C178" s="78" t="s">
        <v>57</v>
      </c>
      <c r="D178" s="78" t="s">
        <v>42</v>
      </c>
      <c r="E178" s="78" t="s">
        <v>381</v>
      </c>
      <c r="F178" s="78" t="s">
        <v>79</v>
      </c>
      <c r="G178" s="118">
        <v>675319</v>
      </c>
      <c r="H178" s="78"/>
      <c r="I178" s="79" t="s">
        <v>98</v>
      </c>
      <c r="J178" s="78">
        <v>1030929</v>
      </c>
      <c r="K178" s="79">
        <v>44440</v>
      </c>
      <c r="L178" s="79">
        <v>44712</v>
      </c>
      <c r="M178" s="84">
        <v>7941</v>
      </c>
      <c r="N178" s="84">
        <v>13398</v>
      </c>
      <c r="O178" s="95">
        <f t="shared" si="24"/>
        <v>0.59270040304523064</v>
      </c>
      <c r="P178" s="84">
        <f t="shared" si="35"/>
        <v>10617.087912087913</v>
      </c>
      <c r="Q178" s="85">
        <f t="shared" si="32"/>
        <v>7.7304332590767395E-4</v>
      </c>
      <c r="R178" s="86">
        <f t="shared" si="25"/>
        <v>6.6839326405566371E-4</v>
      </c>
      <c r="S178" s="87">
        <f t="shared" si="26"/>
        <v>573665.79</v>
      </c>
      <c r="T178" s="88">
        <f t="shared" si="27"/>
        <v>225457.4</v>
      </c>
      <c r="U178" s="88">
        <f t="shared" si="28"/>
        <v>225457.4</v>
      </c>
      <c r="V178" s="88">
        <f t="shared" si="29"/>
        <v>208605.74</v>
      </c>
      <c r="W178" s="89">
        <f t="shared" si="30"/>
        <v>1233186.33</v>
      </c>
      <c r="X178" s="82"/>
      <c r="Y178" s="90">
        <f t="shared" si="33"/>
        <v>292137.32</v>
      </c>
      <c r="Z178" s="90">
        <f t="shared" si="34"/>
        <v>292137.32</v>
      </c>
      <c r="AA178" s="90">
        <f t="shared" si="31"/>
        <v>584274.64</v>
      </c>
    </row>
    <row r="179" spans="1:27" s="16" customFormat="1" x14ac:dyDescent="0.2">
      <c r="A179" s="78">
        <v>106305</v>
      </c>
      <c r="B179" s="78" t="s">
        <v>382</v>
      </c>
      <c r="C179" s="78" t="s">
        <v>194</v>
      </c>
      <c r="D179" s="78" t="s">
        <v>42</v>
      </c>
      <c r="E179" s="78" t="s">
        <v>66</v>
      </c>
      <c r="F179" s="78" t="s">
        <v>67</v>
      </c>
      <c r="G179" s="118">
        <v>676390</v>
      </c>
      <c r="H179" s="78"/>
      <c r="I179" s="79" t="s">
        <v>44</v>
      </c>
      <c r="J179" s="78">
        <v>1026963</v>
      </c>
      <c r="K179" s="79">
        <v>44348</v>
      </c>
      <c r="L179" s="79">
        <v>44804</v>
      </c>
      <c r="M179" s="84">
        <v>17732</v>
      </c>
      <c r="N179" s="84">
        <v>37342</v>
      </c>
      <c r="O179" s="95">
        <f t="shared" si="24"/>
        <v>0.47485405173798939</v>
      </c>
      <c r="P179" s="84">
        <f t="shared" si="35"/>
        <v>14162.319474835886</v>
      </c>
      <c r="Q179" s="85">
        <f t="shared" si="32"/>
        <v>1.0311760286857369E-3</v>
      </c>
      <c r="R179" s="86">
        <f t="shared" si="25"/>
        <v>8.9158147872236146E-4</v>
      </c>
      <c r="S179" s="87">
        <f t="shared" si="26"/>
        <v>765222.84</v>
      </c>
      <c r="T179" s="88">
        <f t="shared" si="27"/>
        <v>300741.58</v>
      </c>
      <c r="U179" s="88">
        <f t="shared" si="28"/>
        <v>300741.58</v>
      </c>
      <c r="V179" s="88">
        <f t="shared" si="29"/>
        <v>278262.84999999998</v>
      </c>
      <c r="W179" s="89">
        <f t="shared" si="30"/>
        <v>1644968.85</v>
      </c>
      <c r="X179" s="82"/>
      <c r="Y179" s="90">
        <f t="shared" si="33"/>
        <v>389687.09</v>
      </c>
      <c r="Z179" s="90">
        <f t="shared" si="34"/>
        <v>389687.09</v>
      </c>
      <c r="AA179" s="90">
        <f t="shared" si="31"/>
        <v>779374.18</v>
      </c>
    </row>
    <row r="180" spans="1:27" s="16" customFormat="1" x14ac:dyDescent="0.2">
      <c r="A180" s="78">
        <v>5390</v>
      </c>
      <c r="B180" s="78" t="s">
        <v>383</v>
      </c>
      <c r="C180" s="78" t="s">
        <v>357</v>
      </c>
      <c r="D180" s="78" t="s">
        <v>42</v>
      </c>
      <c r="E180" s="78" t="s">
        <v>62</v>
      </c>
      <c r="F180" s="78" t="s">
        <v>63</v>
      </c>
      <c r="G180" s="118">
        <v>676005</v>
      </c>
      <c r="H180" s="78"/>
      <c r="I180" s="79" t="s">
        <v>44</v>
      </c>
      <c r="J180" s="78">
        <v>1028701</v>
      </c>
      <c r="K180" s="79">
        <v>44562</v>
      </c>
      <c r="L180" s="79">
        <v>44926</v>
      </c>
      <c r="M180" s="84">
        <v>21472</v>
      </c>
      <c r="N180" s="84">
        <v>35694</v>
      </c>
      <c r="O180" s="95">
        <f t="shared" si="24"/>
        <v>0.60155768476494653</v>
      </c>
      <c r="P180" s="84">
        <f t="shared" si="35"/>
        <v>21472</v>
      </c>
      <c r="Q180" s="85">
        <f t="shared" si="32"/>
        <v>1.5634029247314886E-3</v>
      </c>
      <c r="R180" s="86">
        <f t="shared" si="25"/>
        <v>1.3517586257775327E-3</v>
      </c>
      <c r="S180" s="87">
        <f t="shared" si="26"/>
        <v>1160181.77</v>
      </c>
      <c r="T180" s="88">
        <f t="shared" si="27"/>
        <v>455965.08</v>
      </c>
      <c r="U180" s="88">
        <f t="shared" si="28"/>
        <v>455965.08</v>
      </c>
      <c r="V180" s="88">
        <f t="shared" si="29"/>
        <v>421884.28</v>
      </c>
      <c r="W180" s="89">
        <f t="shared" si="30"/>
        <v>2493996.21</v>
      </c>
      <c r="X180" s="82"/>
      <c r="Y180" s="90">
        <f t="shared" si="33"/>
        <v>590818.56000000006</v>
      </c>
      <c r="Z180" s="90">
        <f t="shared" si="34"/>
        <v>590818.56000000006</v>
      </c>
      <c r="AA180" s="90">
        <f t="shared" si="31"/>
        <v>1181637.1200000001</v>
      </c>
    </row>
    <row r="181" spans="1:27" s="16" customFormat="1" x14ac:dyDescent="0.2">
      <c r="A181" s="78">
        <v>4985</v>
      </c>
      <c r="B181" s="78" t="s">
        <v>384</v>
      </c>
      <c r="C181" s="78" t="s">
        <v>57</v>
      </c>
      <c r="D181" s="78" t="s">
        <v>42</v>
      </c>
      <c r="E181" s="78" t="s">
        <v>166</v>
      </c>
      <c r="F181" s="78" t="s">
        <v>166</v>
      </c>
      <c r="G181" s="118">
        <v>675479</v>
      </c>
      <c r="H181" s="78"/>
      <c r="I181" s="79" t="s">
        <v>53</v>
      </c>
      <c r="J181" s="78">
        <v>1016942</v>
      </c>
      <c r="K181" s="79">
        <v>44562</v>
      </c>
      <c r="L181" s="79">
        <v>44926</v>
      </c>
      <c r="M181" s="84">
        <v>30791</v>
      </c>
      <c r="N181" s="84">
        <v>38628</v>
      </c>
      <c r="O181" s="95">
        <f t="shared" si="24"/>
        <v>0.79711608159884018</v>
      </c>
      <c r="P181" s="84">
        <f t="shared" si="35"/>
        <v>30791.000000000004</v>
      </c>
      <c r="Q181" s="85">
        <f t="shared" si="32"/>
        <v>2.2419308613732896E-3</v>
      </c>
      <c r="R181" s="86">
        <f t="shared" si="25"/>
        <v>1.9384314384461631E-3</v>
      </c>
      <c r="S181" s="87">
        <f t="shared" si="26"/>
        <v>1663708.87</v>
      </c>
      <c r="T181" s="88">
        <f t="shared" si="27"/>
        <v>653857.15</v>
      </c>
      <c r="U181" s="88">
        <f t="shared" si="28"/>
        <v>653857.15</v>
      </c>
      <c r="V181" s="88">
        <f t="shared" si="29"/>
        <v>604985.04</v>
      </c>
      <c r="W181" s="89">
        <f t="shared" si="30"/>
        <v>3576408.21</v>
      </c>
      <c r="X181" s="82"/>
      <c r="Y181" s="90">
        <f t="shared" si="33"/>
        <v>847238</v>
      </c>
      <c r="Z181" s="90">
        <f t="shared" si="34"/>
        <v>847238</v>
      </c>
      <c r="AA181" s="90">
        <f t="shared" si="31"/>
        <v>1694476</v>
      </c>
    </row>
    <row r="182" spans="1:27" s="16" customFormat="1" x14ac:dyDescent="0.2">
      <c r="A182" s="78">
        <v>4418</v>
      </c>
      <c r="B182" s="78" t="s">
        <v>385</v>
      </c>
      <c r="C182" s="78" t="s">
        <v>194</v>
      </c>
      <c r="D182" s="78" t="s">
        <v>42</v>
      </c>
      <c r="E182" s="78" t="s">
        <v>277</v>
      </c>
      <c r="F182" s="78" t="s">
        <v>63</v>
      </c>
      <c r="G182" s="118">
        <v>455849</v>
      </c>
      <c r="H182" s="78"/>
      <c r="I182" s="79" t="s">
        <v>44</v>
      </c>
      <c r="J182" s="78">
        <v>1026287</v>
      </c>
      <c r="K182" s="79">
        <v>44562</v>
      </c>
      <c r="L182" s="79">
        <v>44926</v>
      </c>
      <c r="M182" s="84">
        <v>7731</v>
      </c>
      <c r="N182" s="84">
        <v>13646</v>
      </c>
      <c r="O182" s="95">
        <f t="shared" si="24"/>
        <v>0.56653964531730905</v>
      </c>
      <c r="P182" s="84">
        <f t="shared" si="35"/>
        <v>7731.0000000000009</v>
      </c>
      <c r="Q182" s="85">
        <f t="shared" si="32"/>
        <v>5.6290368904150236E-4</v>
      </c>
      <c r="R182" s="86">
        <f t="shared" si="25"/>
        <v>4.8670109611988199E-4</v>
      </c>
      <c r="S182" s="87">
        <f t="shared" si="26"/>
        <v>417723.79</v>
      </c>
      <c r="T182" s="88">
        <f t="shared" si="27"/>
        <v>164170.35999999999</v>
      </c>
      <c r="U182" s="88">
        <f t="shared" si="28"/>
        <v>164170.35999999999</v>
      </c>
      <c r="V182" s="88">
        <f t="shared" si="29"/>
        <v>151899.56</v>
      </c>
      <c r="W182" s="89">
        <f t="shared" si="30"/>
        <v>897964.06999999983</v>
      </c>
      <c r="X182" s="82"/>
      <c r="Y182" s="90">
        <f t="shared" si="33"/>
        <v>212724.4</v>
      </c>
      <c r="Z182" s="90">
        <f t="shared" si="34"/>
        <v>212724.4</v>
      </c>
      <c r="AA182" s="90">
        <f t="shared" si="31"/>
        <v>425448.8</v>
      </c>
    </row>
    <row r="183" spans="1:27" s="16" customFormat="1" x14ac:dyDescent="0.2">
      <c r="A183" s="78">
        <v>4159</v>
      </c>
      <c r="B183" s="78" t="s">
        <v>386</v>
      </c>
      <c r="C183" s="78" t="s">
        <v>387</v>
      </c>
      <c r="D183" s="78" t="s">
        <v>71</v>
      </c>
      <c r="E183" s="78" t="s">
        <v>43</v>
      </c>
      <c r="F183" s="78" t="s">
        <v>43</v>
      </c>
      <c r="G183" s="118" t="s">
        <v>388</v>
      </c>
      <c r="H183" s="78"/>
      <c r="I183" s="79" t="s">
        <v>44</v>
      </c>
      <c r="J183" s="78">
        <v>415903</v>
      </c>
      <c r="K183" s="79">
        <v>44378</v>
      </c>
      <c r="L183" s="79">
        <v>44742</v>
      </c>
      <c r="M183" s="84">
        <v>11753</v>
      </c>
      <c r="N183" s="84">
        <v>13566</v>
      </c>
      <c r="O183" s="95">
        <f t="shared" si="24"/>
        <v>0.8663570691434469</v>
      </c>
      <c r="P183" s="84">
        <f t="shared" si="35"/>
        <v>11753.000000000002</v>
      </c>
      <c r="Q183" s="85">
        <f t="shared" si="32"/>
        <v>0</v>
      </c>
      <c r="R183" s="86">
        <f t="shared" si="25"/>
        <v>7.399040205273539E-4</v>
      </c>
      <c r="S183" s="87">
        <f t="shared" si="26"/>
        <v>0</v>
      </c>
      <c r="T183" s="88">
        <f t="shared" si="27"/>
        <v>249578.87</v>
      </c>
      <c r="U183" s="88">
        <f t="shared" si="28"/>
        <v>249578.87</v>
      </c>
      <c r="V183" s="88">
        <f t="shared" si="29"/>
        <v>0</v>
      </c>
      <c r="W183" s="89">
        <f t="shared" si="30"/>
        <v>499157.74</v>
      </c>
      <c r="X183" s="82"/>
      <c r="Y183" s="90">
        <f t="shared" si="33"/>
        <v>0</v>
      </c>
      <c r="Z183" s="90">
        <f t="shared" si="34"/>
        <v>0</v>
      </c>
      <c r="AA183" s="90">
        <f t="shared" si="31"/>
        <v>0</v>
      </c>
    </row>
    <row r="184" spans="1:27" s="16" customFormat="1" x14ac:dyDescent="0.2">
      <c r="A184" s="78">
        <v>4179</v>
      </c>
      <c r="B184" s="78" t="s">
        <v>389</v>
      </c>
      <c r="C184" s="78" t="s">
        <v>387</v>
      </c>
      <c r="D184" s="78" t="s">
        <v>71</v>
      </c>
      <c r="E184" s="78" t="s">
        <v>43</v>
      </c>
      <c r="F184" s="78" t="s">
        <v>43</v>
      </c>
      <c r="G184" s="118" t="s">
        <v>390</v>
      </c>
      <c r="H184" s="78"/>
      <c r="I184" s="79" t="s">
        <v>44</v>
      </c>
      <c r="J184" s="78">
        <v>417903</v>
      </c>
      <c r="K184" s="79">
        <v>44378</v>
      </c>
      <c r="L184" s="79">
        <v>44742</v>
      </c>
      <c r="M184" s="84">
        <v>12230</v>
      </c>
      <c r="N184" s="84">
        <v>14098</v>
      </c>
      <c r="O184" s="95">
        <f t="shared" si="24"/>
        <v>0.86749893601929351</v>
      </c>
      <c r="P184" s="84">
        <f t="shared" si="35"/>
        <v>12230</v>
      </c>
      <c r="Q184" s="85">
        <f t="shared" si="32"/>
        <v>0</v>
      </c>
      <c r="R184" s="86">
        <f t="shared" si="25"/>
        <v>7.6993330818085062E-4</v>
      </c>
      <c r="S184" s="87">
        <f t="shared" si="26"/>
        <v>0</v>
      </c>
      <c r="T184" s="88">
        <f t="shared" si="27"/>
        <v>259708.13</v>
      </c>
      <c r="U184" s="88">
        <f t="shared" si="28"/>
        <v>259708.13</v>
      </c>
      <c r="V184" s="88">
        <f t="shared" si="29"/>
        <v>0</v>
      </c>
      <c r="W184" s="89">
        <f t="shared" si="30"/>
        <v>519416.26</v>
      </c>
      <c r="X184" s="82"/>
      <c r="Y184" s="90">
        <f t="shared" si="33"/>
        <v>0</v>
      </c>
      <c r="Z184" s="90">
        <f t="shared" si="34"/>
        <v>0</v>
      </c>
      <c r="AA184" s="90">
        <f t="shared" si="31"/>
        <v>0</v>
      </c>
    </row>
    <row r="185" spans="1:27" s="16" customFormat="1" x14ac:dyDescent="0.2">
      <c r="A185" s="78">
        <v>4026</v>
      </c>
      <c r="B185" s="78" t="s">
        <v>391</v>
      </c>
      <c r="C185" s="78" t="s">
        <v>194</v>
      </c>
      <c r="D185" s="78" t="s">
        <v>42</v>
      </c>
      <c r="E185" s="78" t="s">
        <v>91</v>
      </c>
      <c r="F185" s="78" t="s">
        <v>48</v>
      </c>
      <c r="G185" s="118">
        <v>675021</v>
      </c>
      <c r="H185" s="78"/>
      <c r="I185" s="79" t="s">
        <v>44</v>
      </c>
      <c r="J185" s="78">
        <v>1026421</v>
      </c>
      <c r="K185" s="79">
        <v>44440</v>
      </c>
      <c r="L185" s="79">
        <v>44804</v>
      </c>
      <c r="M185" s="84">
        <v>7557</v>
      </c>
      <c r="N185" s="84">
        <v>9306</v>
      </c>
      <c r="O185" s="95">
        <f t="shared" si="24"/>
        <v>0.81205673758865249</v>
      </c>
      <c r="P185" s="84">
        <f t="shared" si="35"/>
        <v>7557</v>
      </c>
      <c r="Q185" s="85">
        <f t="shared" si="32"/>
        <v>5.5023453344801875E-4</v>
      </c>
      <c r="R185" s="86">
        <f t="shared" si="25"/>
        <v>4.7574701634690825E-4</v>
      </c>
      <c r="S185" s="87">
        <f t="shared" si="26"/>
        <v>408322.17</v>
      </c>
      <c r="T185" s="88">
        <f t="shared" si="27"/>
        <v>160475.42000000001</v>
      </c>
      <c r="U185" s="88">
        <f t="shared" si="28"/>
        <v>160475.42000000001</v>
      </c>
      <c r="V185" s="88">
        <f t="shared" si="29"/>
        <v>148480.79</v>
      </c>
      <c r="W185" s="89">
        <f t="shared" si="30"/>
        <v>877753.8</v>
      </c>
      <c r="X185" s="82"/>
      <c r="Y185" s="90">
        <f t="shared" si="33"/>
        <v>207936.66</v>
      </c>
      <c r="Z185" s="90">
        <f t="shared" si="34"/>
        <v>207936.66</v>
      </c>
      <c r="AA185" s="90">
        <f t="shared" si="31"/>
        <v>415873.32</v>
      </c>
    </row>
    <row r="186" spans="1:27" s="16" customFormat="1" x14ac:dyDescent="0.2">
      <c r="A186" s="78">
        <v>4413</v>
      </c>
      <c r="B186" s="78" t="s">
        <v>392</v>
      </c>
      <c r="C186" s="78" t="s">
        <v>194</v>
      </c>
      <c r="D186" s="78" t="s">
        <v>42</v>
      </c>
      <c r="E186" s="78" t="s">
        <v>91</v>
      </c>
      <c r="F186" s="78" t="s">
        <v>48</v>
      </c>
      <c r="G186" s="118">
        <v>675035</v>
      </c>
      <c r="H186" s="78"/>
      <c r="I186" s="79" t="s">
        <v>44</v>
      </c>
      <c r="J186" s="78">
        <v>1026315</v>
      </c>
      <c r="K186" s="79">
        <v>44440</v>
      </c>
      <c r="L186" s="79">
        <v>44804</v>
      </c>
      <c r="M186" s="84">
        <v>10427</v>
      </c>
      <c r="N186" s="84">
        <v>13513</v>
      </c>
      <c r="O186" s="95">
        <f t="shared" si="24"/>
        <v>0.77162732183822991</v>
      </c>
      <c r="P186" s="84">
        <f t="shared" si="35"/>
        <v>10427</v>
      </c>
      <c r="Q186" s="85">
        <f t="shared" si="32"/>
        <v>7.592027895014545E-4</v>
      </c>
      <c r="R186" s="86">
        <f t="shared" si="25"/>
        <v>6.5642637811951995E-4</v>
      </c>
      <c r="S186" s="87">
        <f t="shared" si="26"/>
        <v>563394.9</v>
      </c>
      <c r="T186" s="88">
        <f t="shared" si="27"/>
        <v>221420.82</v>
      </c>
      <c r="U186" s="88">
        <f t="shared" si="28"/>
        <v>221420.82</v>
      </c>
      <c r="V186" s="88">
        <f t="shared" si="29"/>
        <v>204870.87</v>
      </c>
      <c r="W186" s="89">
        <f t="shared" si="30"/>
        <v>1211107.4100000001</v>
      </c>
      <c r="X186" s="82"/>
      <c r="Y186" s="90">
        <f t="shared" si="33"/>
        <v>286906.90999999997</v>
      </c>
      <c r="Z186" s="90">
        <f t="shared" si="34"/>
        <v>286906.90999999997</v>
      </c>
      <c r="AA186" s="90">
        <f t="shared" si="31"/>
        <v>573813.81999999995</v>
      </c>
    </row>
    <row r="187" spans="1:27" s="16" customFormat="1" x14ac:dyDescent="0.2">
      <c r="A187" s="78">
        <v>4668</v>
      </c>
      <c r="B187" s="78" t="s">
        <v>393</v>
      </c>
      <c r="C187" s="78" t="s">
        <v>194</v>
      </c>
      <c r="D187" s="78" t="s">
        <v>42</v>
      </c>
      <c r="E187" s="78" t="s">
        <v>66</v>
      </c>
      <c r="F187" s="78" t="s">
        <v>67</v>
      </c>
      <c r="G187" s="118">
        <v>676424</v>
      </c>
      <c r="H187" s="78"/>
      <c r="I187" s="79" t="s">
        <v>44</v>
      </c>
      <c r="J187" s="78">
        <v>1028704</v>
      </c>
      <c r="K187" s="79">
        <v>44562</v>
      </c>
      <c r="L187" s="79">
        <v>44926</v>
      </c>
      <c r="M187" s="84">
        <v>15440</v>
      </c>
      <c r="N187" s="84">
        <v>22832</v>
      </c>
      <c r="O187" s="95">
        <f t="shared" si="24"/>
        <v>0.67624386825508054</v>
      </c>
      <c r="P187" s="84">
        <f t="shared" si="35"/>
        <v>15440</v>
      </c>
      <c r="Q187" s="85">
        <f t="shared" si="32"/>
        <v>1.1242055308240584E-3</v>
      </c>
      <c r="R187" s="86">
        <f t="shared" si="25"/>
        <v>9.7201719364777873E-4</v>
      </c>
      <c r="S187" s="87">
        <f t="shared" si="26"/>
        <v>834258.87</v>
      </c>
      <c r="T187" s="88">
        <f t="shared" si="27"/>
        <v>327873.55</v>
      </c>
      <c r="U187" s="88">
        <f t="shared" si="28"/>
        <v>327873.55</v>
      </c>
      <c r="V187" s="88">
        <f t="shared" si="29"/>
        <v>303366.86</v>
      </c>
      <c r="W187" s="89">
        <f t="shared" si="30"/>
        <v>1793372.83</v>
      </c>
      <c r="X187" s="82"/>
      <c r="Y187" s="90">
        <f t="shared" si="33"/>
        <v>424843.45</v>
      </c>
      <c r="Z187" s="90">
        <f t="shared" si="34"/>
        <v>424843.45</v>
      </c>
      <c r="AA187" s="90">
        <f t="shared" si="31"/>
        <v>849686.9</v>
      </c>
    </row>
    <row r="188" spans="1:27" s="16" customFormat="1" x14ac:dyDescent="0.2">
      <c r="A188" s="78">
        <v>4384</v>
      </c>
      <c r="B188" s="78" t="s">
        <v>394</v>
      </c>
      <c r="C188" s="78" t="s">
        <v>194</v>
      </c>
      <c r="D188" s="78" t="s">
        <v>42</v>
      </c>
      <c r="E188" s="78" t="s">
        <v>395</v>
      </c>
      <c r="F188" s="78" t="s">
        <v>48</v>
      </c>
      <c r="G188" s="118">
        <v>455893</v>
      </c>
      <c r="H188" s="78"/>
      <c r="I188" s="79" t="s">
        <v>44</v>
      </c>
      <c r="J188" s="78">
        <v>1026065</v>
      </c>
      <c r="K188" s="79">
        <v>44562</v>
      </c>
      <c r="L188" s="79">
        <v>44926</v>
      </c>
      <c r="M188" s="84">
        <v>5273</v>
      </c>
      <c r="N188" s="84">
        <v>11303</v>
      </c>
      <c r="O188" s="95">
        <f t="shared" si="24"/>
        <v>0.46651331504910198</v>
      </c>
      <c r="P188" s="84">
        <f t="shared" si="35"/>
        <v>5273</v>
      </c>
      <c r="Q188" s="85">
        <f t="shared" si="32"/>
        <v>3.8393366347378631E-4</v>
      </c>
      <c r="R188" s="86">
        <f t="shared" si="25"/>
        <v>3.3195898070626536E-4</v>
      </c>
      <c r="S188" s="87">
        <f t="shared" si="26"/>
        <v>284912.37</v>
      </c>
      <c r="T188" s="88">
        <f t="shared" si="27"/>
        <v>111973.91</v>
      </c>
      <c r="U188" s="88">
        <f t="shared" si="28"/>
        <v>111973.91</v>
      </c>
      <c r="V188" s="88">
        <f t="shared" si="29"/>
        <v>103604.5</v>
      </c>
      <c r="W188" s="89">
        <f t="shared" si="30"/>
        <v>612464.69000000006</v>
      </c>
      <c r="X188" s="82"/>
      <c r="Y188" s="90">
        <f t="shared" si="33"/>
        <v>145090.64000000001</v>
      </c>
      <c r="Z188" s="90">
        <f t="shared" si="34"/>
        <v>145090.64000000001</v>
      </c>
      <c r="AA188" s="90">
        <f t="shared" si="31"/>
        <v>290181.28000000003</v>
      </c>
    </row>
    <row r="189" spans="1:27" s="16" customFormat="1" x14ac:dyDescent="0.2">
      <c r="A189" s="78">
        <v>4381</v>
      </c>
      <c r="B189" s="78" t="s">
        <v>396</v>
      </c>
      <c r="C189" s="78" t="s">
        <v>194</v>
      </c>
      <c r="D189" s="78" t="s">
        <v>42</v>
      </c>
      <c r="E189" s="78" t="s">
        <v>217</v>
      </c>
      <c r="F189" s="78" t="s">
        <v>67</v>
      </c>
      <c r="G189" s="118">
        <v>675367</v>
      </c>
      <c r="H189" s="78"/>
      <c r="I189" s="79" t="s">
        <v>44</v>
      </c>
      <c r="J189" s="78">
        <v>1026653</v>
      </c>
      <c r="K189" s="79">
        <v>44562</v>
      </c>
      <c r="L189" s="79">
        <v>44926</v>
      </c>
      <c r="M189" s="84">
        <v>20369</v>
      </c>
      <c r="N189" s="84">
        <v>28489</v>
      </c>
      <c r="O189" s="95">
        <f t="shared" si="24"/>
        <v>0.71497771069535609</v>
      </c>
      <c r="P189" s="84">
        <f t="shared" si="35"/>
        <v>20369</v>
      </c>
      <c r="Q189" s="85">
        <f t="shared" si="32"/>
        <v>1.4830921280670497E-3</v>
      </c>
      <c r="R189" s="86">
        <f t="shared" si="25"/>
        <v>1.2823198327339123E-3</v>
      </c>
      <c r="S189" s="87">
        <f t="shared" si="26"/>
        <v>1100584.1299999999</v>
      </c>
      <c r="T189" s="88">
        <f t="shared" si="27"/>
        <v>432542.51</v>
      </c>
      <c r="U189" s="88">
        <f t="shared" si="28"/>
        <v>432542.51</v>
      </c>
      <c r="V189" s="88">
        <f t="shared" si="29"/>
        <v>400212.41</v>
      </c>
      <c r="W189" s="89">
        <f t="shared" si="30"/>
        <v>2365881.56</v>
      </c>
      <c r="X189" s="82"/>
      <c r="Y189" s="90">
        <f t="shared" si="33"/>
        <v>560468.67000000004</v>
      </c>
      <c r="Z189" s="90">
        <f t="shared" si="34"/>
        <v>560468.67000000004</v>
      </c>
      <c r="AA189" s="90">
        <f t="shared" si="31"/>
        <v>1120937.3400000001</v>
      </c>
    </row>
    <row r="190" spans="1:27" s="16" customFormat="1" x14ac:dyDescent="0.2">
      <c r="A190" s="78">
        <v>5060</v>
      </c>
      <c r="B190" s="78" t="s">
        <v>397</v>
      </c>
      <c r="C190" s="78" t="s">
        <v>194</v>
      </c>
      <c r="D190" s="78" t="s">
        <v>42</v>
      </c>
      <c r="E190" s="78" t="s">
        <v>398</v>
      </c>
      <c r="F190" s="78" t="s">
        <v>63</v>
      </c>
      <c r="G190" s="118">
        <v>675664</v>
      </c>
      <c r="H190" s="78"/>
      <c r="I190" s="79" t="s">
        <v>44</v>
      </c>
      <c r="J190" s="78">
        <v>1026707</v>
      </c>
      <c r="K190" s="79">
        <v>44562</v>
      </c>
      <c r="L190" s="79">
        <v>44926</v>
      </c>
      <c r="M190" s="84">
        <v>17413</v>
      </c>
      <c r="N190" s="84">
        <v>24596</v>
      </c>
      <c r="O190" s="95">
        <f t="shared" si="24"/>
        <v>0.70796064400715564</v>
      </c>
      <c r="P190" s="84">
        <f t="shared" si="35"/>
        <v>17413</v>
      </c>
      <c r="Q190" s="85">
        <f t="shared" si="32"/>
        <v>1.2678621054559153E-3</v>
      </c>
      <c r="R190" s="86">
        <f t="shared" si="25"/>
        <v>1.0962263855562675E-3</v>
      </c>
      <c r="S190" s="87">
        <f t="shared" si="26"/>
        <v>940864.62</v>
      </c>
      <c r="T190" s="88">
        <f t="shared" si="27"/>
        <v>369770.86</v>
      </c>
      <c r="U190" s="88">
        <f t="shared" si="28"/>
        <v>369770.86</v>
      </c>
      <c r="V190" s="88">
        <f t="shared" si="29"/>
        <v>342132.59</v>
      </c>
      <c r="W190" s="89">
        <f t="shared" si="30"/>
        <v>2022538.93</v>
      </c>
      <c r="X190" s="82"/>
      <c r="Y190" s="90">
        <f t="shared" si="33"/>
        <v>479132.06</v>
      </c>
      <c r="Z190" s="90">
        <f t="shared" si="34"/>
        <v>479132.06</v>
      </c>
      <c r="AA190" s="90">
        <f t="shared" si="31"/>
        <v>958264.12</v>
      </c>
    </row>
    <row r="191" spans="1:27" s="16" customFormat="1" x14ac:dyDescent="0.2">
      <c r="A191" s="78">
        <v>103091</v>
      </c>
      <c r="B191" s="78" t="s">
        <v>399</v>
      </c>
      <c r="C191" s="78" t="s">
        <v>194</v>
      </c>
      <c r="D191" s="78" t="s">
        <v>42</v>
      </c>
      <c r="E191" s="78" t="s">
        <v>91</v>
      </c>
      <c r="F191" s="78" t="s">
        <v>48</v>
      </c>
      <c r="G191" s="118">
        <v>676144</v>
      </c>
      <c r="H191" s="78"/>
      <c r="I191" s="79" t="s">
        <v>44</v>
      </c>
      <c r="J191" s="78">
        <v>1026671</v>
      </c>
      <c r="K191" s="79">
        <v>44440</v>
      </c>
      <c r="L191" s="79">
        <v>44804</v>
      </c>
      <c r="M191" s="84">
        <v>27531</v>
      </c>
      <c r="N191" s="84">
        <v>46550</v>
      </c>
      <c r="O191" s="95">
        <f t="shared" si="24"/>
        <v>0.59142857142857141</v>
      </c>
      <c r="P191" s="84">
        <f t="shared" si="35"/>
        <v>27531</v>
      </c>
      <c r="Q191" s="85">
        <f t="shared" si="32"/>
        <v>2.0045662220930798E-3</v>
      </c>
      <c r="R191" s="86">
        <f t="shared" si="25"/>
        <v>1.7331998289065412E-3</v>
      </c>
      <c r="S191" s="87">
        <f t="shared" si="26"/>
        <v>1487563.54</v>
      </c>
      <c r="T191" s="88">
        <f t="shared" si="27"/>
        <v>584629.97</v>
      </c>
      <c r="U191" s="88">
        <f t="shared" si="28"/>
        <v>584629.97</v>
      </c>
      <c r="V191" s="88">
        <f t="shared" si="29"/>
        <v>540932.19999999995</v>
      </c>
      <c r="W191" s="89">
        <f t="shared" si="30"/>
        <v>3197755.6799999997</v>
      </c>
      <c r="X191" s="82"/>
      <c r="Y191" s="90">
        <f t="shared" si="33"/>
        <v>757536.6</v>
      </c>
      <c r="Z191" s="90">
        <f t="shared" si="34"/>
        <v>757536.6</v>
      </c>
      <c r="AA191" s="90">
        <f t="shared" si="31"/>
        <v>1515073.2</v>
      </c>
    </row>
    <row r="192" spans="1:27" s="16" customFormat="1" x14ac:dyDescent="0.2">
      <c r="A192" s="78">
        <v>4755</v>
      </c>
      <c r="B192" s="78" t="s">
        <v>400</v>
      </c>
      <c r="C192" s="78" t="s">
        <v>194</v>
      </c>
      <c r="D192" s="78" t="s">
        <v>42</v>
      </c>
      <c r="E192" s="78" t="s">
        <v>67</v>
      </c>
      <c r="F192" s="78" t="s">
        <v>67</v>
      </c>
      <c r="G192" s="118">
        <v>455653</v>
      </c>
      <c r="H192" s="78"/>
      <c r="I192" s="79" t="s">
        <v>98</v>
      </c>
      <c r="J192" s="78">
        <v>1027269</v>
      </c>
      <c r="K192" s="79">
        <v>44562</v>
      </c>
      <c r="L192" s="79">
        <v>44926</v>
      </c>
      <c r="M192" s="84">
        <v>45562</v>
      </c>
      <c r="N192" s="84">
        <v>56038</v>
      </c>
      <c r="O192" s="95">
        <f t="shared" si="24"/>
        <v>0.81305542667475639</v>
      </c>
      <c r="P192" s="84">
        <f t="shared" si="35"/>
        <v>45562</v>
      </c>
      <c r="Q192" s="85">
        <f t="shared" si="32"/>
        <v>3.3174256732775745E-3</v>
      </c>
      <c r="R192" s="86">
        <f t="shared" si="25"/>
        <v>2.8683320840013015E-3</v>
      </c>
      <c r="S192" s="87">
        <f t="shared" si="26"/>
        <v>2461820.12</v>
      </c>
      <c r="T192" s="88">
        <f t="shared" si="27"/>
        <v>967524.27</v>
      </c>
      <c r="U192" s="88">
        <f t="shared" si="28"/>
        <v>967524.27</v>
      </c>
      <c r="V192" s="88">
        <f t="shared" si="29"/>
        <v>895207.32</v>
      </c>
      <c r="W192" s="89">
        <f t="shared" si="30"/>
        <v>5292075.9800000004</v>
      </c>
      <c r="X192" s="82"/>
      <c r="Y192" s="90">
        <f t="shared" si="33"/>
        <v>1253673.4099999999</v>
      </c>
      <c r="Z192" s="90">
        <f t="shared" si="34"/>
        <v>1253673.4099999999</v>
      </c>
      <c r="AA192" s="90">
        <f t="shared" si="31"/>
        <v>2507346.8199999998</v>
      </c>
    </row>
    <row r="193" spans="1:27" s="16" customFormat="1" x14ac:dyDescent="0.2">
      <c r="A193" s="78">
        <v>5216</v>
      </c>
      <c r="B193" s="78" t="s">
        <v>401</v>
      </c>
      <c r="C193" s="78" t="s">
        <v>57</v>
      </c>
      <c r="D193" s="78" t="s">
        <v>42</v>
      </c>
      <c r="E193" s="78" t="s">
        <v>402</v>
      </c>
      <c r="F193" s="78" t="s">
        <v>79</v>
      </c>
      <c r="G193" s="118">
        <v>675897</v>
      </c>
      <c r="H193" s="78"/>
      <c r="I193" s="79" t="s">
        <v>98</v>
      </c>
      <c r="J193" s="78">
        <v>1015690</v>
      </c>
      <c r="K193" s="79">
        <v>44440</v>
      </c>
      <c r="L193" s="79">
        <v>44712</v>
      </c>
      <c r="M193" s="84">
        <v>9617</v>
      </c>
      <c r="N193" s="84">
        <v>13428</v>
      </c>
      <c r="O193" s="95">
        <f t="shared" si="24"/>
        <v>0.71619005064045282</v>
      </c>
      <c r="P193" s="84">
        <f t="shared" si="35"/>
        <v>12857.893772893773</v>
      </c>
      <c r="Q193" s="85">
        <f t="shared" si="32"/>
        <v>9.3619917708778495E-4</v>
      </c>
      <c r="R193" s="86">
        <f t="shared" si="25"/>
        <v>8.0946203506149315E-4</v>
      </c>
      <c r="S193" s="87">
        <f t="shared" si="26"/>
        <v>694741.71</v>
      </c>
      <c r="T193" s="88">
        <f t="shared" si="27"/>
        <v>273041.65999999997</v>
      </c>
      <c r="U193" s="88">
        <f t="shared" si="28"/>
        <v>273041.65999999997</v>
      </c>
      <c r="V193" s="88">
        <f t="shared" si="29"/>
        <v>252633.35</v>
      </c>
      <c r="W193" s="89">
        <f t="shared" si="30"/>
        <v>1493458.38</v>
      </c>
      <c r="X193" s="82"/>
      <c r="Y193" s="90">
        <f t="shared" si="33"/>
        <v>353794.82</v>
      </c>
      <c r="Z193" s="90">
        <f t="shared" si="34"/>
        <v>353794.82</v>
      </c>
      <c r="AA193" s="90">
        <f t="shared" si="31"/>
        <v>707589.64</v>
      </c>
    </row>
    <row r="194" spans="1:27" s="16" customFormat="1" x14ac:dyDescent="0.2">
      <c r="A194" s="78">
        <v>5127</v>
      </c>
      <c r="B194" s="78" t="s">
        <v>403</v>
      </c>
      <c r="C194" s="78" t="s">
        <v>194</v>
      </c>
      <c r="D194" s="78" t="s">
        <v>42</v>
      </c>
      <c r="E194" s="78" t="s">
        <v>67</v>
      </c>
      <c r="F194" s="78" t="s">
        <v>67</v>
      </c>
      <c r="G194" s="118">
        <v>675447</v>
      </c>
      <c r="H194" s="78"/>
      <c r="I194" s="79" t="s">
        <v>44</v>
      </c>
      <c r="J194" s="78">
        <v>1029294</v>
      </c>
      <c r="K194" s="79">
        <v>44562</v>
      </c>
      <c r="L194" s="79">
        <v>44926</v>
      </c>
      <c r="M194" s="84">
        <v>17968</v>
      </c>
      <c r="N194" s="84">
        <v>22473</v>
      </c>
      <c r="O194" s="95">
        <f t="shared" ref="O194:O256" si="36">M194/N194</f>
        <v>0.79953722244471148</v>
      </c>
      <c r="P194" s="84">
        <f t="shared" si="35"/>
        <v>17968</v>
      </c>
      <c r="Q194" s="85">
        <f t="shared" si="32"/>
        <v>1.3082723431247852E-3</v>
      </c>
      <c r="R194" s="86">
        <f t="shared" ref="R194:R256" si="37">P194/R$3</f>
        <v>1.1311661227631662E-3</v>
      </c>
      <c r="S194" s="87">
        <f t="shared" ref="S194:S225" si="38">IF(Q194&gt;0,ROUND($S$3*Q194,2),0)</f>
        <v>970852.55</v>
      </c>
      <c r="T194" s="88">
        <f t="shared" ref="T194:T225" si="39">IF(R194&gt;0,ROUND($T$3*R194,2),0)</f>
        <v>381556.47</v>
      </c>
      <c r="U194" s="88">
        <f t="shared" ref="U194:U225" si="40">IF(R194&gt;0,ROUND($U$3*R194,2),0)</f>
        <v>381556.47</v>
      </c>
      <c r="V194" s="88">
        <f t="shared" ref="V194:V225" si="41">IF(Q194&gt;0,ROUND($V$3*Q194,2),0)</f>
        <v>353037.29</v>
      </c>
      <c r="W194" s="89">
        <f t="shared" ref="W194:W256" si="42">S194+T194+U194+V194</f>
        <v>2087002.78</v>
      </c>
      <c r="X194" s="82"/>
      <c r="Y194" s="90">
        <f t="shared" si="33"/>
        <v>494403.31</v>
      </c>
      <c r="Z194" s="90">
        <f t="shared" si="34"/>
        <v>494403.31</v>
      </c>
      <c r="AA194" s="90">
        <f t="shared" ref="AA194:AA256" si="43">SUM(Y194:Z194)</f>
        <v>988806.62</v>
      </c>
    </row>
    <row r="195" spans="1:27" s="16" customFormat="1" x14ac:dyDescent="0.2">
      <c r="A195" s="78">
        <v>113</v>
      </c>
      <c r="B195" s="78" t="s">
        <v>404</v>
      </c>
      <c r="C195" s="78" t="s">
        <v>194</v>
      </c>
      <c r="D195" s="78" t="s">
        <v>42</v>
      </c>
      <c r="E195" s="78" t="s">
        <v>67</v>
      </c>
      <c r="F195" s="78" t="s">
        <v>67</v>
      </c>
      <c r="G195" s="118">
        <v>675754</v>
      </c>
      <c r="H195" s="78"/>
      <c r="I195" s="79" t="s">
        <v>44</v>
      </c>
      <c r="J195" s="78">
        <v>1028658</v>
      </c>
      <c r="K195" s="79">
        <v>44562</v>
      </c>
      <c r="L195" s="79">
        <v>44926</v>
      </c>
      <c r="M195" s="84">
        <v>18394</v>
      </c>
      <c r="N195" s="84">
        <v>37817</v>
      </c>
      <c r="O195" s="95">
        <f t="shared" si="36"/>
        <v>0.48639500753629322</v>
      </c>
      <c r="P195" s="84">
        <f t="shared" si="35"/>
        <v>18394</v>
      </c>
      <c r="Q195" s="85">
        <f t="shared" si="32"/>
        <v>1.339289930957107E-3</v>
      </c>
      <c r="R195" s="86">
        <f t="shared" si="37"/>
        <v>1.1579847318625156E-3</v>
      </c>
      <c r="S195" s="87">
        <f t="shared" si="38"/>
        <v>993870.32</v>
      </c>
      <c r="T195" s="88">
        <f t="shared" si="39"/>
        <v>390602.72</v>
      </c>
      <c r="U195" s="88">
        <f t="shared" si="40"/>
        <v>390602.72</v>
      </c>
      <c r="V195" s="88">
        <f t="shared" si="41"/>
        <v>361407.39</v>
      </c>
      <c r="W195" s="89">
        <f t="shared" si="42"/>
        <v>2136483.15</v>
      </c>
      <c r="X195" s="82"/>
      <c r="Y195" s="90">
        <f t="shared" si="33"/>
        <v>506125.03</v>
      </c>
      <c r="Z195" s="90">
        <f t="shared" si="34"/>
        <v>506125.03</v>
      </c>
      <c r="AA195" s="90">
        <f t="shared" si="43"/>
        <v>1012250.06</v>
      </c>
    </row>
    <row r="196" spans="1:27" s="16" customFormat="1" x14ac:dyDescent="0.2">
      <c r="A196" s="78">
        <v>5089</v>
      </c>
      <c r="B196" s="78" t="s">
        <v>405</v>
      </c>
      <c r="C196" s="78" t="s">
        <v>57</v>
      </c>
      <c r="D196" s="78" t="s">
        <v>42</v>
      </c>
      <c r="E196" s="78" t="s">
        <v>406</v>
      </c>
      <c r="F196" s="78" t="s">
        <v>72</v>
      </c>
      <c r="G196" s="118">
        <v>455915</v>
      </c>
      <c r="H196" s="78"/>
      <c r="I196" s="79" t="s">
        <v>53</v>
      </c>
      <c r="J196" s="78">
        <v>1001761</v>
      </c>
      <c r="K196" s="79">
        <v>44562</v>
      </c>
      <c r="L196" s="79">
        <v>44926</v>
      </c>
      <c r="M196" s="84">
        <v>33542</v>
      </c>
      <c r="N196" s="84">
        <v>45660</v>
      </c>
      <c r="O196" s="95">
        <f t="shared" si="36"/>
        <v>0.73460359176522116</v>
      </c>
      <c r="P196" s="84">
        <f t="shared" si="35"/>
        <v>33542</v>
      </c>
      <c r="Q196" s="85">
        <f t="shared" si="32"/>
        <v>2.4422345799806067E-3</v>
      </c>
      <c r="R196" s="86">
        <f t="shared" si="37"/>
        <v>2.1116192169257637E-3</v>
      </c>
      <c r="S196" s="87">
        <f t="shared" si="38"/>
        <v>1812351.75</v>
      </c>
      <c r="T196" s="88">
        <f t="shared" si="39"/>
        <v>712275.56</v>
      </c>
      <c r="U196" s="88">
        <f t="shared" si="40"/>
        <v>712275.56</v>
      </c>
      <c r="V196" s="88">
        <f t="shared" si="41"/>
        <v>659037</v>
      </c>
      <c r="W196" s="89">
        <f t="shared" si="42"/>
        <v>3895939.87</v>
      </c>
      <c r="X196" s="82"/>
      <c r="Y196" s="90">
        <f t="shared" si="33"/>
        <v>922933.88</v>
      </c>
      <c r="Z196" s="90">
        <f t="shared" si="34"/>
        <v>922933.88</v>
      </c>
      <c r="AA196" s="90">
        <f t="shared" si="43"/>
        <v>1845867.76</v>
      </c>
    </row>
    <row r="197" spans="1:27" s="16" customFormat="1" x14ac:dyDescent="0.2">
      <c r="A197" s="78">
        <v>104115</v>
      </c>
      <c r="B197" s="78" t="s">
        <v>407</v>
      </c>
      <c r="C197" s="78" t="s">
        <v>57</v>
      </c>
      <c r="D197" s="78" t="s">
        <v>42</v>
      </c>
      <c r="E197" s="78" t="s">
        <v>150</v>
      </c>
      <c r="F197" s="78" t="s">
        <v>63</v>
      </c>
      <c r="G197" s="118">
        <v>676241</v>
      </c>
      <c r="H197" s="78"/>
      <c r="I197" s="79" t="s">
        <v>98</v>
      </c>
      <c r="J197" s="78">
        <v>1030125</v>
      </c>
      <c r="K197" s="79">
        <v>44440</v>
      </c>
      <c r="L197" s="79">
        <v>44712</v>
      </c>
      <c r="M197" s="84">
        <v>10224</v>
      </c>
      <c r="N197" s="84">
        <v>17981</v>
      </c>
      <c r="O197" s="95">
        <f t="shared" si="36"/>
        <v>0.56860018908848231</v>
      </c>
      <c r="P197" s="84">
        <f t="shared" si="35"/>
        <v>13669.45054945055</v>
      </c>
      <c r="Q197" s="85">
        <f t="shared" si="32"/>
        <v>9.9528963154263427E-4</v>
      </c>
      <c r="R197" s="86">
        <f t="shared" si="37"/>
        <v>8.6055317110000072E-4</v>
      </c>
      <c r="S197" s="87">
        <f t="shared" si="38"/>
        <v>738591.99</v>
      </c>
      <c r="T197" s="88">
        <f t="shared" si="39"/>
        <v>290275.34000000003</v>
      </c>
      <c r="U197" s="88">
        <f t="shared" si="40"/>
        <v>290275.34000000003</v>
      </c>
      <c r="V197" s="88">
        <f t="shared" si="41"/>
        <v>268578.90999999997</v>
      </c>
      <c r="W197" s="89">
        <f t="shared" si="42"/>
        <v>1587721.58</v>
      </c>
      <c r="X197" s="82"/>
      <c r="Y197" s="90">
        <f t="shared" si="33"/>
        <v>376125.43</v>
      </c>
      <c r="Z197" s="90">
        <f t="shared" si="34"/>
        <v>376125.43</v>
      </c>
      <c r="AA197" s="90">
        <f t="shared" si="43"/>
        <v>752250.86</v>
      </c>
    </row>
    <row r="198" spans="1:27" s="16" customFormat="1" x14ac:dyDescent="0.2">
      <c r="A198" s="78">
        <v>102785</v>
      </c>
      <c r="B198" s="78" t="s">
        <v>408</v>
      </c>
      <c r="C198" s="78" t="s">
        <v>57</v>
      </c>
      <c r="D198" s="78" t="s">
        <v>42</v>
      </c>
      <c r="E198" s="78" t="s">
        <v>43</v>
      </c>
      <c r="F198" s="78" t="s">
        <v>43</v>
      </c>
      <c r="G198" s="118">
        <v>676136</v>
      </c>
      <c r="H198" s="78"/>
      <c r="I198" s="79" t="s">
        <v>98</v>
      </c>
      <c r="J198" s="78">
        <v>1025459</v>
      </c>
      <c r="K198" s="79">
        <v>44440</v>
      </c>
      <c r="L198" s="79">
        <v>44712</v>
      </c>
      <c r="M198" s="84">
        <v>9421</v>
      </c>
      <c r="N198" s="84">
        <v>22439</v>
      </c>
      <c r="O198" s="95">
        <f t="shared" si="36"/>
        <v>0.41984936940148848</v>
      </c>
      <c r="P198" s="84">
        <f t="shared" si="35"/>
        <v>12595.842490842491</v>
      </c>
      <c r="Q198" s="85">
        <f t="shared" ref="Q198:Q261" si="44">IF(D198="NSGO",P198/Q$3,0)</f>
        <v>9.1711889854882212E-4</v>
      </c>
      <c r="R198" s="86">
        <f t="shared" si="37"/>
        <v>7.9296473248563243E-4</v>
      </c>
      <c r="S198" s="87">
        <f t="shared" si="38"/>
        <v>680582.47</v>
      </c>
      <c r="T198" s="88">
        <f t="shared" si="39"/>
        <v>267476.92</v>
      </c>
      <c r="U198" s="88">
        <f t="shared" si="40"/>
        <v>267476.92</v>
      </c>
      <c r="V198" s="88">
        <f t="shared" si="41"/>
        <v>247484.53</v>
      </c>
      <c r="W198" s="89">
        <f t="shared" si="42"/>
        <v>1463020.8399999999</v>
      </c>
      <c r="X198" s="82"/>
      <c r="Y198" s="90">
        <f t="shared" ref="Y198:Y261" si="45">IF($D198="NSGO",ROUND($Q198*$Y$3,2),0)</f>
        <v>346584.28</v>
      </c>
      <c r="Z198" s="90">
        <f t="shared" ref="Z198:Z261" si="46">IF($D198="NSGO",ROUND($Q198*$Z$3,2),0)</f>
        <v>346584.28</v>
      </c>
      <c r="AA198" s="90">
        <f t="shared" si="43"/>
        <v>693168.56</v>
      </c>
    </row>
    <row r="199" spans="1:27" s="16" customFormat="1" x14ac:dyDescent="0.2">
      <c r="A199" s="78">
        <v>4750</v>
      </c>
      <c r="B199" s="78" t="s">
        <v>409</v>
      </c>
      <c r="C199" s="78" t="s">
        <v>173</v>
      </c>
      <c r="D199" s="78" t="s">
        <v>42</v>
      </c>
      <c r="E199" s="78" t="s">
        <v>206</v>
      </c>
      <c r="F199" s="78" t="s">
        <v>79</v>
      </c>
      <c r="G199" s="118">
        <v>675388</v>
      </c>
      <c r="H199" s="78"/>
      <c r="I199" s="79" t="s">
        <v>44</v>
      </c>
      <c r="J199" s="78">
        <v>1030443</v>
      </c>
      <c r="K199" s="79">
        <v>44562</v>
      </c>
      <c r="L199" s="79">
        <v>44926</v>
      </c>
      <c r="M199" s="84">
        <v>10985</v>
      </c>
      <c r="N199" s="84">
        <v>16577</v>
      </c>
      <c r="O199" s="95">
        <f t="shared" si="36"/>
        <v>0.66266513844483321</v>
      </c>
      <c r="P199" s="84">
        <f t="shared" ref="P199:P262" si="47">IFERROR((M199/((L199-K199)+1)*365),0)</f>
        <v>10985</v>
      </c>
      <c r="Q199" s="85">
        <f t="shared" si="44"/>
        <v>7.9983146088745351E-4</v>
      </c>
      <c r="R199" s="86">
        <f t="shared" si="37"/>
        <v>6.9155497877078039E-4</v>
      </c>
      <c r="S199" s="87">
        <f t="shared" si="38"/>
        <v>593544.93000000005</v>
      </c>
      <c r="T199" s="88">
        <f t="shared" si="39"/>
        <v>233270.14</v>
      </c>
      <c r="U199" s="88">
        <f t="shared" si="40"/>
        <v>233270.14</v>
      </c>
      <c r="V199" s="88">
        <f t="shared" si="41"/>
        <v>215834.52</v>
      </c>
      <c r="W199" s="89">
        <f t="shared" si="42"/>
        <v>1275919.73</v>
      </c>
      <c r="X199" s="82"/>
      <c r="Y199" s="90">
        <f t="shared" si="45"/>
        <v>302260.71000000002</v>
      </c>
      <c r="Z199" s="90">
        <f t="shared" si="46"/>
        <v>302260.71000000002</v>
      </c>
      <c r="AA199" s="90">
        <f t="shared" si="43"/>
        <v>604521.42000000004</v>
      </c>
    </row>
    <row r="200" spans="1:27" s="16" customFormat="1" x14ac:dyDescent="0.2">
      <c r="A200" s="78">
        <v>4924</v>
      </c>
      <c r="B200" s="78" t="s">
        <v>410</v>
      </c>
      <c r="C200" s="78" t="s">
        <v>57</v>
      </c>
      <c r="D200" s="78" t="s">
        <v>42</v>
      </c>
      <c r="E200" s="78" t="s">
        <v>143</v>
      </c>
      <c r="F200" s="78" t="s">
        <v>63</v>
      </c>
      <c r="G200" s="118">
        <v>675802</v>
      </c>
      <c r="H200" s="78"/>
      <c r="I200" s="79" t="s">
        <v>53</v>
      </c>
      <c r="J200" s="78">
        <v>1031153</v>
      </c>
      <c r="K200" s="79">
        <v>43922</v>
      </c>
      <c r="L200" s="79">
        <v>44104</v>
      </c>
      <c r="M200" s="84">
        <v>9975</v>
      </c>
      <c r="N200" s="84">
        <v>18011</v>
      </c>
      <c r="O200" s="95">
        <f t="shared" si="36"/>
        <v>0.55382821609016708</v>
      </c>
      <c r="P200" s="84">
        <f t="shared" si="47"/>
        <v>19895.491803278688</v>
      </c>
      <c r="Q200" s="85">
        <f t="shared" si="44"/>
        <v>1.4486154095667502E-3</v>
      </c>
      <c r="R200" s="86">
        <f t="shared" si="37"/>
        <v>1.252510369745164E-3</v>
      </c>
      <c r="S200" s="87">
        <f t="shared" si="38"/>
        <v>1074999.3899999999</v>
      </c>
      <c r="T200" s="88">
        <f t="shared" si="39"/>
        <v>422487.4</v>
      </c>
      <c r="U200" s="88">
        <f t="shared" si="40"/>
        <v>422487.4</v>
      </c>
      <c r="V200" s="88">
        <f t="shared" si="41"/>
        <v>390908.87</v>
      </c>
      <c r="W200" s="89">
        <f t="shared" si="42"/>
        <v>2310883.06</v>
      </c>
      <c r="X200" s="82"/>
      <c r="Y200" s="90">
        <f t="shared" si="45"/>
        <v>547439.73</v>
      </c>
      <c r="Z200" s="90">
        <f t="shared" si="46"/>
        <v>547439.73</v>
      </c>
      <c r="AA200" s="90">
        <f t="shared" si="43"/>
        <v>1094879.46</v>
      </c>
    </row>
    <row r="201" spans="1:27" s="16" customFormat="1" x14ac:dyDescent="0.2">
      <c r="A201" s="78">
        <v>106743</v>
      </c>
      <c r="B201" s="78" t="s">
        <v>411</v>
      </c>
      <c r="C201" s="78" t="s">
        <v>57</v>
      </c>
      <c r="D201" s="78" t="s">
        <v>42</v>
      </c>
      <c r="E201" s="78" t="s">
        <v>412</v>
      </c>
      <c r="F201" s="78" t="s">
        <v>112</v>
      </c>
      <c r="G201" s="118">
        <v>676419</v>
      </c>
      <c r="H201" s="78"/>
      <c r="I201" s="79" t="s">
        <v>44</v>
      </c>
      <c r="J201" s="78">
        <v>1031646</v>
      </c>
      <c r="K201" s="79">
        <v>44470</v>
      </c>
      <c r="L201" s="79">
        <v>44834</v>
      </c>
      <c r="M201" s="84">
        <v>23364</v>
      </c>
      <c r="N201" s="84">
        <v>30100</v>
      </c>
      <c r="O201" s="95">
        <f t="shared" si="36"/>
        <v>0.77621262458471763</v>
      </c>
      <c r="P201" s="84">
        <f t="shared" si="47"/>
        <v>23364</v>
      </c>
      <c r="Q201" s="85">
        <f t="shared" si="44"/>
        <v>1.7011617890008615E-3</v>
      </c>
      <c r="R201" s="86">
        <f t="shared" si="37"/>
        <v>1.4708685046882579E-3</v>
      </c>
      <c r="S201" s="87">
        <f t="shared" si="38"/>
        <v>1262410.8999999999</v>
      </c>
      <c r="T201" s="88">
        <f t="shared" si="39"/>
        <v>496142.33</v>
      </c>
      <c r="U201" s="88">
        <f t="shared" si="40"/>
        <v>496142.33</v>
      </c>
      <c r="V201" s="88">
        <f t="shared" si="41"/>
        <v>459058.51</v>
      </c>
      <c r="W201" s="89">
        <f t="shared" si="42"/>
        <v>2713754.0700000003</v>
      </c>
      <c r="X201" s="82"/>
      <c r="Y201" s="90">
        <f t="shared" si="45"/>
        <v>642878.4</v>
      </c>
      <c r="Z201" s="90">
        <f t="shared" si="46"/>
        <v>642878.4</v>
      </c>
      <c r="AA201" s="90">
        <f t="shared" si="43"/>
        <v>1285756.8</v>
      </c>
    </row>
    <row r="202" spans="1:27" s="16" customFormat="1" x14ac:dyDescent="0.2">
      <c r="A202" s="78">
        <v>5388</v>
      </c>
      <c r="B202" s="78" t="s">
        <v>413</v>
      </c>
      <c r="C202" s="78" t="s">
        <v>57</v>
      </c>
      <c r="D202" s="78" t="s">
        <v>42</v>
      </c>
      <c r="E202" s="78" t="s">
        <v>72</v>
      </c>
      <c r="F202" s="78" t="s">
        <v>72</v>
      </c>
      <c r="G202" s="118">
        <v>675779</v>
      </c>
      <c r="H202" s="78"/>
      <c r="I202" s="79" t="s">
        <v>98</v>
      </c>
      <c r="J202" s="78">
        <v>1031596</v>
      </c>
      <c r="K202" s="79">
        <v>44440</v>
      </c>
      <c r="L202" s="79">
        <v>44651</v>
      </c>
      <c r="M202" s="84">
        <v>17826</v>
      </c>
      <c r="N202" s="84">
        <v>21113</v>
      </c>
      <c r="O202" s="95">
        <f t="shared" si="36"/>
        <v>0.84431392980628051</v>
      </c>
      <c r="P202" s="84">
        <f t="shared" si="47"/>
        <v>30690.990566037737</v>
      </c>
      <c r="Q202" s="85">
        <f t="shared" si="44"/>
        <v>2.234649050570507E-3</v>
      </c>
      <c r="R202" s="86">
        <f t="shared" si="37"/>
        <v>1.9321353963905733E-3</v>
      </c>
      <c r="S202" s="87">
        <f t="shared" si="38"/>
        <v>1658305.13</v>
      </c>
      <c r="T202" s="88">
        <f t="shared" si="39"/>
        <v>651733.42000000004</v>
      </c>
      <c r="U202" s="88">
        <f t="shared" si="40"/>
        <v>651733.42000000004</v>
      </c>
      <c r="V202" s="88">
        <f t="shared" si="41"/>
        <v>603020.05000000005</v>
      </c>
      <c r="W202" s="89">
        <f t="shared" si="42"/>
        <v>3564792.0199999996</v>
      </c>
      <c r="X202" s="82"/>
      <c r="Y202" s="90">
        <f t="shared" si="45"/>
        <v>844486.17</v>
      </c>
      <c r="Z202" s="90">
        <f t="shared" si="46"/>
        <v>844486.17</v>
      </c>
      <c r="AA202" s="90">
        <f t="shared" si="43"/>
        <v>1688972.34</v>
      </c>
    </row>
    <row r="203" spans="1:27" s="16" customFormat="1" x14ac:dyDescent="0.2">
      <c r="A203" s="78">
        <v>4938</v>
      </c>
      <c r="B203" s="78" t="s">
        <v>414</v>
      </c>
      <c r="C203" s="78" t="s">
        <v>57</v>
      </c>
      <c r="D203" s="78" t="s">
        <v>42</v>
      </c>
      <c r="E203" s="78" t="s">
        <v>415</v>
      </c>
      <c r="F203" s="78" t="s">
        <v>48</v>
      </c>
      <c r="G203" s="118">
        <v>455570</v>
      </c>
      <c r="H203" s="78"/>
      <c r="I203" s="79" t="s">
        <v>98</v>
      </c>
      <c r="J203" s="78">
        <v>1020867</v>
      </c>
      <c r="K203" s="79">
        <v>44440</v>
      </c>
      <c r="L203" s="79">
        <v>44712</v>
      </c>
      <c r="M203" s="84">
        <v>12131</v>
      </c>
      <c r="N203" s="84">
        <v>21358</v>
      </c>
      <c r="O203" s="95">
        <f t="shared" si="36"/>
        <v>0.56798389362299839</v>
      </c>
      <c r="P203" s="84">
        <f t="shared" si="47"/>
        <v>16219.102564102564</v>
      </c>
      <c r="Q203" s="85">
        <f t="shared" si="44"/>
        <v>1.1809329538579516E-3</v>
      </c>
      <c r="R203" s="86">
        <f t="shared" si="37"/>
        <v>1.0210651915702374E-3</v>
      </c>
      <c r="S203" s="87">
        <f t="shared" si="38"/>
        <v>876355.58</v>
      </c>
      <c r="T203" s="88">
        <f t="shared" si="39"/>
        <v>344418.05</v>
      </c>
      <c r="U203" s="88">
        <f t="shared" si="40"/>
        <v>344418.05</v>
      </c>
      <c r="V203" s="88">
        <f t="shared" si="41"/>
        <v>318674.76</v>
      </c>
      <c r="W203" s="89">
        <f t="shared" si="42"/>
        <v>1883866.44</v>
      </c>
      <c r="X203" s="82"/>
      <c r="Y203" s="90">
        <f t="shared" si="45"/>
        <v>446281.06</v>
      </c>
      <c r="Z203" s="90">
        <f t="shared" si="46"/>
        <v>446281.06</v>
      </c>
      <c r="AA203" s="90">
        <f t="shared" si="43"/>
        <v>892562.12</v>
      </c>
    </row>
    <row r="204" spans="1:27" s="16" customFormat="1" x14ac:dyDescent="0.2">
      <c r="A204" s="78">
        <v>5248</v>
      </c>
      <c r="B204" s="78" t="s">
        <v>416</v>
      </c>
      <c r="C204" s="78" t="s">
        <v>57</v>
      </c>
      <c r="D204" s="78" t="s">
        <v>42</v>
      </c>
      <c r="E204" s="78" t="s">
        <v>377</v>
      </c>
      <c r="F204" s="78" t="s">
        <v>48</v>
      </c>
      <c r="G204" s="118">
        <v>675944</v>
      </c>
      <c r="H204" s="78"/>
      <c r="I204" s="79" t="s">
        <v>53</v>
      </c>
      <c r="J204" s="78">
        <v>1031131</v>
      </c>
      <c r="K204" s="79">
        <v>43983</v>
      </c>
      <c r="L204" s="79">
        <v>44104</v>
      </c>
      <c r="M204" s="84">
        <v>3966</v>
      </c>
      <c r="N204" s="84">
        <v>7732</v>
      </c>
      <c r="O204" s="95">
        <f t="shared" si="36"/>
        <v>0.51293326435592346</v>
      </c>
      <c r="P204" s="84">
        <f t="shared" si="47"/>
        <v>11865.49180327869</v>
      </c>
      <c r="Q204" s="85">
        <f t="shared" si="44"/>
        <v>8.6394116005138828E-4</v>
      </c>
      <c r="R204" s="86">
        <f t="shared" si="37"/>
        <v>7.4698588367057468E-4</v>
      </c>
      <c r="S204" s="87">
        <f t="shared" si="38"/>
        <v>641119.93999999994</v>
      </c>
      <c r="T204" s="88">
        <f t="shared" si="39"/>
        <v>251967.68</v>
      </c>
      <c r="U204" s="88">
        <f t="shared" si="40"/>
        <v>251967.68</v>
      </c>
      <c r="V204" s="88">
        <f t="shared" si="41"/>
        <v>233134.52</v>
      </c>
      <c r="W204" s="89">
        <f t="shared" si="42"/>
        <v>1378189.8199999998</v>
      </c>
      <c r="X204" s="82"/>
      <c r="Y204" s="90">
        <f t="shared" si="45"/>
        <v>326488.12</v>
      </c>
      <c r="Z204" s="90">
        <f t="shared" si="46"/>
        <v>326488.12</v>
      </c>
      <c r="AA204" s="90">
        <f t="shared" si="43"/>
        <v>652976.24</v>
      </c>
    </row>
    <row r="205" spans="1:27" s="16" customFormat="1" x14ac:dyDescent="0.2">
      <c r="A205" s="78">
        <v>4013</v>
      </c>
      <c r="B205" s="78" t="s">
        <v>417</v>
      </c>
      <c r="C205" s="78" t="s">
        <v>173</v>
      </c>
      <c r="D205" s="78" t="s">
        <v>42</v>
      </c>
      <c r="E205" s="78" t="s">
        <v>204</v>
      </c>
      <c r="F205" s="78" t="s">
        <v>79</v>
      </c>
      <c r="G205" s="118">
        <v>675140</v>
      </c>
      <c r="H205" s="78"/>
      <c r="I205" s="79" t="s">
        <v>44</v>
      </c>
      <c r="J205" s="78">
        <v>1030406</v>
      </c>
      <c r="K205" s="79">
        <v>44562</v>
      </c>
      <c r="L205" s="79">
        <v>44926</v>
      </c>
      <c r="M205" s="84">
        <v>8404</v>
      </c>
      <c r="N205" s="84">
        <v>14629</v>
      </c>
      <c r="O205" s="95">
        <f t="shared" si="36"/>
        <v>0.5744753571672705</v>
      </c>
      <c r="P205" s="84">
        <f t="shared" si="47"/>
        <v>8404</v>
      </c>
      <c r="Q205" s="85">
        <f t="shared" si="44"/>
        <v>6.1190565291744737E-4</v>
      </c>
      <c r="R205" s="86">
        <f t="shared" si="37"/>
        <v>5.2906946213833754E-4</v>
      </c>
      <c r="S205" s="87">
        <f t="shared" si="38"/>
        <v>454087.54</v>
      </c>
      <c r="T205" s="88">
        <f t="shared" si="39"/>
        <v>178461.74</v>
      </c>
      <c r="U205" s="88">
        <f t="shared" si="40"/>
        <v>178461.74</v>
      </c>
      <c r="V205" s="88">
        <f t="shared" si="41"/>
        <v>165122.74</v>
      </c>
      <c r="W205" s="89">
        <f t="shared" si="42"/>
        <v>976133.76</v>
      </c>
      <c r="X205" s="82"/>
      <c r="Y205" s="90">
        <f t="shared" si="45"/>
        <v>231242.51</v>
      </c>
      <c r="Z205" s="90">
        <f t="shared" si="46"/>
        <v>231242.51</v>
      </c>
      <c r="AA205" s="90">
        <f t="shared" si="43"/>
        <v>462485.02</v>
      </c>
    </row>
    <row r="206" spans="1:27" s="16" customFormat="1" x14ac:dyDescent="0.2">
      <c r="A206" s="78">
        <v>4910</v>
      </c>
      <c r="B206" s="78" t="s">
        <v>418</v>
      </c>
      <c r="C206" s="78" t="s">
        <v>173</v>
      </c>
      <c r="D206" s="78" t="s">
        <v>42</v>
      </c>
      <c r="E206" s="78" t="s">
        <v>204</v>
      </c>
      <c r="F206" s="78" t="s">
        <v>79</v>
      </c>
      <c r="G206" s="118">
        <v>455954</v>
      </c>
      <c r="H206" s="78"/>
      <c r="I206" s="79" t="s">
        <v>44</v>
      </c>
      <c r="J206" s="78">
        <v>1026416</v>
      </c>
      <c r="K206" s="79">
        <v>44562</v>
      </c>
      <c r="L206" s="79">
        <v>44926</v>
      </c>
      <c r="M206" s="84">
        <v>6164</v>
      </c>
      <c r="N206" s="84">
        <v>8464</v>
      </c>
      <c r="O206" s="95">
        <f t="shared" si="36"/>
        <v>0.72826086956521741</v>
      </c>
      <c r="P206" s="84">
        <f t="shared" si="47"/>
        <v>6164</v>
      </c>
      <c r="Q206" s="85">
        <f t="shared" si="44"/>
        <v>4.488084774611073E-4</v>
      </c>
      <c r="R206" s="86">
        <f t="shared" si="37"/>
        <v>3.8805142368166504E-4</v>
      </c>
      <c r="S206" s="87">
        <f t="shared" si="38"/>
        <v>333055.15999999997</v>
      </c>
      <c r="T206" s="88">
        <f t="shared" si="39"/>
        <v>130894.6</v>
      </c>
      <c r="U206" s="88">
        <f t="shared" si="40"/>
        <v>130894.6</v>
      </c>
      <c r="V206" s="88">
        <f t="shared" si="41"/>
        <v>121110.97</v>
      </c>
      <c r="W206" s="89">
        <f t="shared" si="42"/>
        <v>715955.33</v>
      </c>
      <c r="X206" s="82"/>
      <c r="Y206" s="90">
        <f t="shared" si="45"/>
        <v>169607.19</v>
      </c>
      <c r="Z206" s="90">
        <f t="shared" si="46"/>
        <v>169607.19</v>
      </c>
      <c r="AA206" s="90">
        <f t="shared" si="43"/>
        <v>339214.38</v>
      </c>
    </row>
    <row r="207" spans="1:27" s="16" customFormat="1" x14ac:dyDescent="0.2">
      <c r="A207" s="78">
        <v>110494</v>
      </c>
      <c r="B207" s="78" t="s">
        <v>419</v>
      </c>
      <c r="C207" s="78" t="s">
        <v>85</v>
      </c>
      <c r="D207" s="78" t="s">
        <v>42</v>
      </c>
      <c r="E207" s="78" t="s">
        <v>86</v>
      </c>
      <c r="F207" s="78" t="s">
        <v>72</v>
      </c>
      <c r="G207" s="118">
        <v>676499</v>
      </c>
      <c r="H207" s="78"/>
      <c r="I207" s="79" t="s">
        <v>44</v>
      </c>
      <c r="J207" s="78">
        <v>1031700</v>
      </c>
      <c r="K207" s="79">
        <v>44562</v>
      </c>
      <c r="L207" s="79">
        <v>44926</v>
      </c>
      <c r="M207" s="84">
        <v>16742</v>
      </c>
      <c r="N207" s="84">
        <v>34319</v>
      </c>
      <c r="O207" s="95">
        <f t="shared" si="36"/>
        <v>0.48783472711908854</v>
      </c>
      <c r="P207" s="84">
        <f t="shared" si="47"/>
        <v>16742</v>
      </c>
      <c r="Q207" s="85">
        <f t="shared" si="44"/>
        <v>1.2190057640580562E-3</v>
      </c>
      <c r="R207" s="86">
        <f t="shared" si="37"/>
        <v>1.0539839285007195E-3</v>
      </c>
      <c r="S207" s="87">
        <f t="shared" si="38"/>
        <v>904608.94</v>
      </c>
      <c r="T207" s="88">
        <f t="shared" si="39"/>
        <v>355521.95</v>
      </c>
      <c r="U207" s="88">
        <f t="shared" si="40"/>
        <v>355521.95</v>
      </c>
      <c r="V207" s="88">
        <f t="shared" si="41"/>
        <v>328948.71000000002</v>
      </c>
      <c r="W207" s="89">
        <f t="shared" si="42"/>
        <v>1944601.5499999998</v>
      </c>
      <c r="X207" s="82"/>
      <c r="Y207" s="90">
        <f t="shared" si="45"/>
        <v>460668.98</v>
      </c>
      <c r="Z207" s="90">
        <f t="shared" si="46"/>
        <v>460668.98</v>
      </c>
      <c r="AA207" s="90">
        <f t="shared" si="43"/>
        <v>921337.96</v>
      </c>
    </row>
    <row r="208" spans="1:27" s="16" customFormat="1" x14ac:dyDescent="0.2">
      <c r="A208" s="78">
        <v>106540</v>
      </c>
      <c r="B208" s="78" t="s">
        <v>420</v>
      </c>
      <c r="C208" s="78" t="s">
        <v>55</v>
      </c>
      <c r="D208" s="78" t="s">
        <v>42</v>
      </c>
      <c r="E208" s="78" t="s">
        <v>220</v>
      </c>
      <c r="F208" s="78" t="s">
        <v>112</v>
      </c>
      <c r="G208" s="118">
        <v>676398</v>
      </c>
      <c r="H208" s="78"/>
      <c r="I208" s="79" t="s">
        <v>44</v>
      </c>
      <c r="J208" s="78">
        <v>1030246</v>
      </c>
      <c r="K208" s="79">
        <v>44562</v>
      </c>
      <c r="L208" s="79">
        <v>44926</v>
      </c>
      <c r="M208" s="84">
        <v>21593</v>
      </c>
      <c r="N208" s="84">
        <v>40057</v>
      </c>
      <c r="O208" s="95">
        <f t="shared" si="36"/>
        <v>0.5390568439973038</v>
      </c>
      <c r="P208" s="84">
        <f t="shared" si="47"/>
        <v>21593</v>
      </c>
      <c r="Q208" s="85">
        <f t="shared" si="44"/>
        <v>1.5722130846556927E-3</v>
      </c>
      <c r="R208" s="86">
        <f t="shared" si="37"/>
        <v>1.3593761180334511E-3</v>
      </c>
      <c r="S208" s="87">
        <f t="shared" si="38"/>
        <v>1166719.68</v>
      </c>
      <c r="T208" s="88">
        <f t="shared" si="39"/>
        <v>458534.56</v>
      </c>
      <c r="U208" s="88">
        <f t="shared" si="40"/>
        <v>458534.56</v>
      </c>
      <c r="V208" s="88">
        <f t="shared" si="41"/>
        <v>424261.7</v>
      </c>
      <c r="W208" s="89">
        <f t="shared" si="42"/>
        <v>2508050.5</v>
      </c>
      <c r="X208" s="82"/>
      <c r="Y208" s="90">
        <f t="shared" si="45"/>
        <v>594147.97</v>
      </c>
      <c r="Z208" s="90">
        <f t="shared" si="46"/>
        <v>594147.97</v>
      </c>
      <c r="AA208" s="90">
        <f t="shared" si="43"/>
        <v>1188295.94</v>
      </c>
    </row>
    <row r="209" spans="1:27" s="16" customFormat="1" x14ac:dyDescent="0.2">
      <c r="A209" s="78">
        <v>4501</v>
      </c>
      <c r="B209" s="78" t="s">
        <v>421</v>
      </c>
      <c r="C209" s="78" t="s">
        <v>211</v>
      </c>
      <c r="D209" s="78" t="s">
        <v>42</v>
      </c>
      <c r="E209" s="78" t="s">
        <v>422</v>
      </c>
      <c r="F209" s="78" t="s">
        <v>52</v>
      </c>
      <c r="G209" s="118">
        <v>675700</v>
      </c>
      <c r="H209" s="78"/>
      <c r="I209" s="79" t="s">
        <v>44</v>
      </c>
      <c r="J209" s="78">
        <v>1026275</v>
      </c>
      <c r="K209" s="79">
        <v>44470</v>
      </c>
      <c r="L209" s="79">
        <v>44834</v>
      </c>
      <c r="M209" s="84">
        <v>11769</v>
      </c>
      <c r="N209" s="84">
        <v>22063</v>
      </c>
      <c r="O209" s="95">
        <f t="shared" si="36"/>
        <v>0.53342700448715041</v>
      </c>
      <c r="P209" s="84">
        <f t="shared" si="47"/>
        <v>11768.999999999998</v>
      </c>
      <c r="Q209" s="85">
        <f t="shared" si="44"/>
        <v>8.5691547229717249E-4</v>
      </c>
      <c r="R209" s="86">
        <f t="shared" si="37"/>
        <v>7.409112922306157E-4</v>
      </c>
      <c r="S209" s="87">
        <f t="shared" si="38"/>
        <v>635906.26</v>
      </c>
      <c r="T209" s="88">
        <f t="shared" si="39"/>
        <v>249918.64</v>
      </c>
      <c r="U209" s="88">
        <f t="shared" si="40"/>
        <v>249918.64</v>
      </c>
      <c r="V209" s="88">
        <f t="shared" si="41"/>
        <v>231238.64</v>
      </c>
      <c r="W209" s="89">
        <f t="shared" si="42"/>
        <v>1366982.1800000002</v>
      </c>
      <c r="X209" s="82"/>
      <c r="Y209" s="90">
        <f t="shared" si="45"/>
        <v>323833.07</v>
      </c>
      <c r="Z209" s="90">
        <f t="shared" si="46"/>
        <v>323833.07</v>
      </c>
      <c r="AA209" s="90">
        <f t="shared" si="43"/>
        <v>647666.14</v>
      </c>
    </row>
    <row r="210" spans="1:27" s="16" customFormat="1" x14ac:dyDescent="0.2">
      <c r="A210" s="78">
        <v>4619</v>
      </c>
      <c r="B210" s="78" t="s">
        <v>423</v>
      </c>
      <c r="C210" s="78" t="s">
        <v>57</v>
      </c>
      <c r="D210" s="78" t="s">
        <v>42</v>
      </c>
      <c r="E210" s="78" t="s">
        <v>166</v>
      </c>
      <c r="F210" s="78" t="s">
        <v>166</v>
      </c>
      <c r="G210" s="118">
        <v>675568</v>
      </c>
      <c r="H210" s="78"/>
      <c r="I210" s="79" t="s">
        <v>53</v>
      </c>
      <c r="J210" s="78">
        <v>1016941</v>
      </c>
      <c r="K210" s="79">
        <v>44562</v>
      </c>
      <c r="L210" s="79">
        <v>44926</v>
      </c>
      <c r="M210" s="84">
        <v>28780</v>
      </c>
      <c r="N210" s="84">
        <v>36398</v>
      </c>
      <c r="O210" s="95">
        <f t="shared" si="36"/>
        <v>0.79070278586735532</v>
      </c>
      <c r="P210" s="84">
        <f t="shared" si="47"/>
        <v>28780</v>
      </c>
      <c r="Q210" s="85">
        <f t="shared" si="44"/>
        <v>2.0955074596577983E-3</v>
      </c>
      <c r="R210" s="86">
        <f t="shared" si="37"/>
        <v>1.8118299762424268E-3</v>
      </c>
      <c r="S210" s="87">
        <f t="shared" si="38"/>
        <v>1555049.89</v>
      </c>
      <c r="T210" s="88">
        <f t="shared" si="39"/>
        <v>611152.9</v>
      </c>
      <c r="U210" s="88">
        <f t="shared" si="40"/>
        <v>611152.9</v>
      </c>
      <c r="V210" s="88">
        <f t="shared" si="41"/>
        <v>565472.68999999994</v>
      </c>
      <c r="W210" s="89">
        <f t="shared" si="42"/>
        <v>3342828.38</v>
      </c>
      <c r="X210" s="82"/>
      <c r="Y210" s="90">
        <f t="shared" si="45"/>
        <v>791903.79</v>
      </c>
      <c r="Z210" s="90">
        <f t="shared" si="46"/>
        <v>791903.79</v>
      </c>
      <c r="AA210" s="90">
        <f t="shared" si="43"/>
        <v>1583807.58</v>
      </c>
    </row>
    <row r="211" spans="1:27" s="16" customFormat="1" x14ac:dyDescent="0.2">
      <c r="A211" s="78">
        <v>103979</v>
      </c>
      <c r="B211" s="78" t="s">
        <v>424</v>
      </c>
      <c r="C211" s="78" t="s">
        <v>57</v>
      </c>
      <c r="D211" s="78" t="s">
        <v>42</v>
      </c>
      <c r="E211" s="78" t="s">
        <v>398</v>
      </c>
      <c r="F211" s="78" t="s">
        <v>63</v>
      </c>
      <c r="G211" s="118">
        <v>676235</v>
      </c>
      <c r="H211" s="78"/>
      <c r="I211" s="79" t="s">
        <v>98</v>
      </c>
      <c r="J211" s="78">
        <v>1032035</v>
      </c>
      <c r="K211" s="79">
        <v>44470</v>
      </c>
      <c r="L211" s="79">
        <v>44804</v>
      </c>
      <c r="M211" s="84">
        <v>9009</v>
      </c>
      <c r="N211" s="84">
        <v>15593</v>
      </c>
      <c r="O211" s="95">
        <f t="shared" si="36"/>
        <v>0.57775925094593727</v>
      </c>
      <c r="P211" s="84">
        <f t="shared" si="47"/>
        <v>9815.7761194029845</v>
      </c>
      <c r="Q211" s="85">
        <f t="shared" si="44"/>
        <v>7.146988214225097E-4</v>
      </c>
      <c r="R211" s="86">
        <f t="shared" si="37"/>
        <v>6.1794709566431163E-4</v>
      </c>
      <c r="S211" s="87">
        <f t="shared" si="38"/>
        <v>530369.06000000006</v>
      </c>
      <c r="T211" s="88">
        <f t="shared" si="39"/>
        <v>208441.28</v>
      </c>
      <c r="U211" s="88">
        <f t="shared" si="40"/>
        <v>208441.28</v>
      </c>
      <c r="V211" s="88">
        <f t="shared" si="41"/>
        <v>192861.48</v>
      </c>
      <c r="W211" s="89">
        <f t="shared" si="42"/>
        <v>1140113.1000000001</v>
      </c>
      <c r="X211" s="82"/>
      <c r="Y211" s="90">
        <f t="shared" si="45"/>
        <v>270088.62</v>
      </c>
      <c r="Z211" s="90">
        <f t="shared" si="46"/>
        <v>270088.62</v>
      </c>
      <c r="AA211" s="90">
        <f t="shared" si="43"/>
        <v>540177.24</v>
      </c>
    </row>
    <row r="212" spans="1:27" s="16" customFormat="1" x14ac:dyDescent="0.2">
      <c r="A212" s="78">
        <v>106549</v>
      </c>
      <c r="B212" s="78" t="s">
        <v>425</v>
      </c>
      <c r="C212" s="78" t="s">
        <v>57</v>
      </c>
      <c r="D212" s="78" t="s">
        <v>42</v>
      </c>
      <c r="E212" s="78" t="s">
        <v>426</v>
      </c>
      <c r="F212" s="78" t="s">
        <v>79</v>
      </c>
      <c r="G212" s="118">
        <v>676399</v>
      </c>
      <c r="H212" s="78"/>
      <c r="I212" s="79" t="s">
        <v>98</v>
      </c>
      <c r="J212" s="78">
        <v>1031404</v>
      </c>
      <c r="K212" s="79">
        <v>44470</v>
      </c>
      <c r="L212" s="79">
        <v>44804</v>
      </c>
      <c r="M212" s="84">
        <v>6115</v>
      </c>
      <c r="N212" s="84">
        <v>9392</v>
      </c>
      <c r="O212" s="95">
        <f t="shared" si="36"/>
        <v>0.65108603066439519</v>
      </c>
      <c r="P212" s="84">
        <f t="shared" si="47"/>
        <v>6662.6119402985078</v>
      </c>
      <c r="Q212" s="85">
        <f t="shared" si="44"/>
        <v>4.8511303063588046E-4</v>
      </c>
      <c r="R212" s="86">
        <f t="shared" si="37"/>
        <v>4.1944127982986642E-4</v>
      </c>
      <c r="S212" s="87">
        <f t="shared" si="38"/>
        <v>359996.32</v>
      </c>
      <c r="T212" s="88">
        <f t="shared" si="39"/>
        <v>141482.79</v>
      </c>
      <c r="U212" s="88">
        <f t="shared" si="40"/>
        <v>141482.79</v>
      </c>
      <c r="V212" s="88">
        <f t="shared" si="41"/>
        <v>130907.75</v>
      </c>
      <c r="W212" s="89">
        <f t="shared" si="42"/>
        <v>773869.65</v>
      </c>
      <c r="X212" s="82"/>
      <c r="Y212" s="90">
        <f t="shared" si="45"/>
        <v>183326.88</v>
      </c>
      <c r="Z212" s="90">
        <f t="shared" si="46"/>
        <v>183326.88</v>
      </c>
      <c r="AA212" s="90">
        <f t="shared" si="43"/>
        <v>366653.76</v>
      </c>
    </row>
    <row r="213" spans="1:27" s="16" customFormat="1" x14ac:dyDescent="0.2">
      <c r="A213" s="78">
        <v>4627</v>
      </c>
      <c r="B213" s="78" t="s">
        <v>427</v>
      </c>
      <c r="C213" s="78" t="s">
        <v>57</v>
      </c>
      <c r="D213" s="78" t="s">
        <v>42</v>
      </c>
      <c r="E213" s="78" t="s">
        <v>428</v>
      </c>
      <c r="F213" s="78" t="s">
        <v>79</v>
      </c>
      <c r="G213" s="118">
        <v>676030</v>
      </c>
      <c r="H213" s="78"/>
      <c r="I213" s="79" t="s">
        <v>98</v>
      </c>
      <c r="J213" s="78">
        <v>1025771</v>
      </c>
      <c r="K213" s="79">
        <v>44562</v>
      </c>
      <c r="L213" s="79">
        <v>44926</v>
      </c>
      <c r="M213" s="84">
        <v>7086</v>
      </c>
      <c r="N213" s="84">
        <v>12473</v>
      </c>
      <c r="O213" s="95">
        <f t="shared" si="36"/>
        <v>0.56810711136053882</v>
      </c>
      <c r="P213" s="84">
        <f t="shared" si="47"/>
        <v>7086.0000000000009</v>
      </c>
      <c r="Q213" s="85">
        <f t="shared" si="44"/>
        <v>5.1594043985876161E-4</v>
      </c>
      <c r="R213" s="86">
        <f t="shared" si="37"/>
        <v>4.4609545558213477E-4</v>
      </c>
      <c r="S213" s="87">
        <f t="shared" si="38"/>
        <v>382872.95</v>
      </c>
      <c r="T213" s="88">
        <f t="shared" si="39"/>
        <v>150473.57</v>
      </c>
      <c r="U213" s="88">
        <f t="shared" si="40"/>
        <v>150473.57</v>
      </c>
      <c r="V213" s="88">
        <f t="shared" si="41"/>
        <v>139226.53</v>
      </c>
      <c r="W213" s="89">
        <f t="shared" si="42"/>
        <v>823046.62000000011</v>
      </c>
      <c r="X213" s="82"/>
      <c r="Y213" s="90">
        <f t="shared" si="45"/>
        <v>194976.73</v>
      </c>
      <c r="Z213" s="90">
        <f t="shared" si="46"/>
        <v>194976.73</v>
      </c>
      <c r="AA213" s="90">
        <f t="shared" si="43"/>
        <v>389953.46</v>
      </c>
    </row>
    <row r="214" spans="1:27" s="16" customFormat="1" x14ac:dyDescent="0.2">
      <c r="A214" s="78">
        <v>4258</v>
      </c>
      <c r="B214" s="78" t="s">
        <v>429</v>
      </c>
      <c r="C214" s="78" t="s">
        <v>57</v>
      </c>
      <c r="D214" s="78" t="s">
        <v>42</v>
      </c>
      <c r="E214" s="78" t="s">
        <v>428</v>
      </c>
      <c r="F214" s="78" t="s">
        <v>79</v>
      </c>
      <c r="G214" s="118">
        <v>675938</v>
      </c>
      <c r="H214" s="78"/>
      <c r="I214" s="79" t="s">
        <v>53</v>
      </c>
      <c r="J214" s="78">
        <v>1004004</v>
      </c>
      <c r="K214" s="79">
        <v>44562</v>
      </c>
      <c r="L214" s="79">
        <v>44926</v>
      </c>
      <c r="M214" s="84">
        <v>9328</v>
      </c>
      <c r="N214" s="84">
        <v>21550</v>
      </c>
      <c r="O214" s="95">
        <f t="shared" si="36"/>
        <v>0.43285382830626451</v>
      </c>
      <c r="P214" s="84">
        <f t="shared" si="47"/>
        <v>9328</v>
      </c>
      <c r="Q214" s="85">
        <f t="shared" si="44"/>
        <v>6.7918323779318768E-4</v>
      </c>
      <c r="R214" s="86">
        <f t="shared" si="37"/>
        <v>5.8723940300171504E-4</v>
      </c>
      <c r="S214" s="87">
        <f t="shared" si="38"/>
        <v>504013.39</v>
      </c>
      <c r="T214" s="88">
        <f t="shared" si="39"/>
        <v>198083.19</v>
      </c>
      <c r="U214" s="88">
        <f t="shared" si="40"/>
        <v>198083.19</v>
      </c>
      <c r="V214" s="88">
        <f t="shared" si="41"/>
        <v>183277.6</v>
      </c>
      <c r="W214" s="89">
        <f t="shared" si="42"/>
        <v>1083457.3700000001</v>
      </c>
      <c r="X214" s="82"/>
      <c r="Y214" s="90">
        <f t="shared" si="45"/>
        <v>256667.08</v>
      </c>
      <c r="Z214" s="90">
        <f t="shared" si="46"/>
        <v>256667.08</v>
      </c>
      <c r="AA214" s="90">
        <f t="shared" si="43"/>
        <v>513334.16</v>
      </c>
    </row>
    <row r="215" spans="1:27" s="16" customFormat="1" x14ac:dyDescent="0.2">
      <c r="A215" s="78">
        <v>5123</v>
      </c>
      <c r="B215" s="78" t="s">
        <v>430</v>
      </c>
      <c r="C215" s="78" t="s">
        <v>57</v>
      </c>
      <c r="D215" s="78" t="s">
        <v>42</v>
      </c>
      <c r="E215" s="78" t="s">
        <v>431</v>
      </c>
      <c r="F215" s="78" t="s">
        <v>48</v>
      </c>
      <c r="G215" s="118">
        <v>675928</v>
      </c>
      <c r="H215" s="78"/>
      <c r="I215" s="79" t="s">
        <v>98</v>
      </c>
      <c r="J215" s="78">
        <v>1030953</v>
      </c>
      <c r="K215" s="79">
        <v>44440</v>
      </c>
      <c r="L215" s="79">
        <v>44651</v>
      </c>
      <c r="M215" s="84">
        <v>14444</v>
      </c>
      <c r="N215" s="84">
        <v>16612</v>
      </c>
      <c r="O215" s="95">
        <f t="shared" si="36"/>
        <v>0.86949193354201781</v>
      </c>
      <c r="P215" s="84">
        <f t="shared" si="47"/>
        <v>24868.207547169812</v>
      </c>
      <c r="Q215" s="85">
        <f t="shared" si="44"/>
        <v>1.8106850042881408E-3</v>
      </c>
      <c r="R215" s="86">
        <f t="shared" si="37"/>
        <v>1.5655651108193336E-3</v>
      </c>
      <c r="S215" s="87">
        <f t="shared" si="38"/>
        <v>1343686.71</v>
      </c>
      <c r="T215" s="88">
        <f t="shared" si="39"/>
        <v>528084.68000000005</v>
      </c>
      <c r="U215" s="88">
        <f t="shared" si="40"/>
        <v>528084.68000000005</v>
      </c>
      <c r="V215" s="88">
        <f t="shared" si="41"/>
        <v>488613.35</v>
      </c>
      <c r="W215" s="89">
        <f t="shared" si="42"/>
        <v>2888469.4200000004</v>
      </c>
      <c r="X215" s="82"/>
      <c r="Y215" s="90">
        <f t="shared" si="45"/>
        <v>684267.82</v>
      </c>
      <c r="Z215" s="90">
        <f t="shared" si="46"/>
        <v>684267.82</v>
      </c>
      <c r="AA215" s="90">
        <f t="shared" si="43"/>
        <v>1368535.64</v>
      </c>
    </row>
    <row r="216" spans="1:27" s="16" customFormat="1" x14ac:dyDescent="0.2">
      <c r="A216" s="78">
        <v>102647</v>
      </c>
      <c r="B216" s="78" t="s">
        <v>432</v>
      </c>
      <c r="C216" s="78" t="s">
        <v>57</v>
      </c>
      <c r="D216" s="78" t="s">
        <v>42</v>
      </c>
      <c r="E216" s="78" t="s">
        <v>188</v>
      </c>
      <c r="F216" s="78" t="s">
        <v>43</v>
      </c>
      <c r="G216" s="118">
        <v>676121</v>
      </c>
      <c r="H216" s="78"/>
      <c r="I216" s="79" t="s">
        <v>98</v>
      </c>
      <c r="J216" s="78">
        <v>1018911</v>
      </c>
      <c r="K216" s="79">
        <v>44440</v>
      </c>
      <c r="L216" s="79">
        <v>44712</v>
      </c>
      <c r="M216" s="84">
        <v>9954</v>
      </c>
      <c r="N216" s="84">
        <v>22283</v>
      </c>
      <c r="O216" s="95">
        <f t="shared" si="36"/>
        <v>0.44670825292824123</v>
      </c>
      <c r="P216" s="84">
        <f t="shared" si="47"/>
        <v>13308.461538461537</v>
      </c>
      <c r="Q216" s="85">
        <f t="shared" si="44"/>
        <v>9.6900557437161385E-4</v>
      </c>
      <c r="R216" s="86">
        <f t="shared" si="37"/>
        <v>8.3782729510264141E-4</v>
      </c>
      <c r="S216" s="87">
        <f t="shared" si="38"/>
        <v>719086.92</v>
      </c>
      <c r="T216" s="88">
        <f t="shared" si="39"/>
        <v>282609.62</v>
      </c>
      <c r="U216" s="88">
        <f t="shared" si="40"/>
        <v>282609.62</v>
      </c>
      <c r="V216" s="88">
        <f t="shared" si="41"/>
        <v>261486.15</v>
      </c>
      <c r="W216" s="89">
        <f t="shared" si="42"/>
        <v>1545792.31</v>
      </c>
      <c r="X216" s="82"/>
      <c r="Y216" s="90">
        <f t="shared" si="45"/>
        <v>366192.54</v>
      </c>
      <c r="Z216" s="90">
        <f t="shared" si="46"/>
        <v>366192.54</v>
      </c>
      <c r="AA216" s="90">
        <f t="shared" si="43"/>
        <v>732385.08</v>
      </c>
    </row>
    <row r="217" spans="1:27" s="16" customFormat="1" x14ac:dyDescent="0.2">
      <c r="A217" s="78">
        <v>5309</v>
      </c>
      <c r="B217" s="78" t="s">
        <v>433</v>
      </c>
      <c r="C217" s="78" t="s">
        <v>57</v>
      </c>
      <c r="D217" s="78" t="s">
        <v>42</v>
      </c>
      <c r="E217" s="78" t="s">
        <v>377</v>
      </c>
      <c r="F217" s="78" t="s">
        <v>48</v>
      </c>
      <c r="G217" s="118">
        <v>675959</v>
      </c>
      <c r="H217" s="78"/>
      <c r="I217" s="79" t="s">
        <v>53</v>
      </c>
      <c r="J217" s="78">
        <v>1031130</v>
      </c>
      <c r="K217" s="79">
        <v>43983</v>
      </c>
      <c r="L217" s="79">
        <v>44104</v>
      </c>
      <c r="M217" s="84">
        <v>5772</v>
      </c>
      <c r="N217" s="84">
        <v>9122</v>
      </c>
      <c r="O217" s="95">
        <f t="shared" si="36"/>
        <v>0.63275597456698096</v>
      </c>
      <c r="P217" s="84">
        <f t="shared" si="47"/>
        <v>17268.688524590165</v>
      </c>
      <c r="Q217" s="85">
        <f t="shared" si="44"/>
        <v>1.2573546081232005E-3</v>
      </c>
      <c r="R217" s="86">
        <f t="shared" si="37"/>
        <v>1.0871413314539982E-3</v>
      </c>
      <c r="S217" s="87">
        <f t="shared" si="38"/>
        <v>933067.14</v>
      </c>
      <c r="T217" s="88">
        <f t="shared" si="39"/>
        <v>366706.36</v>
      </c>
      <c r="U217" s="88">
        <f t="shared" si="40"/>
        <v>366706.36</v>
      </c>
      <c r="V217" s="88">
        <f t="shared" si="41"/>
        <v>339297.14</v>
      </c>
      <c r="W217" s="89">
        <f t="shared" si="42"/>
        <v>2005777</v>
      </c>
      <c r="X217" s="82"/>
      <c r="Y217" s="90">
        <f t="shared" si="45"/>
        <v>475161.22</v>
      </c>
      <c r="Z217" s="90">
        <f t="shared" si="46"/>
        <v>475161.22</v>
      </c>
      <c r="AA217" s="90">
        <f t="shared" si="43"/>
        <v>950322.44</v>
      </c>
    </row>
    <row r="218" spans="1:27" s="16" customFormat="1" x14ac:dyDescent="0.2">
      <c r="A218" s="78">
        <v>4235</v>
      </c>
      <c r="B218" s="78" t="s">
        <v>434</v>
      </c>
      <c r="C218" s="78" t="s">
        <v>57</v>
      </c>
      <c r="D218" s="78" t="s">
        <v>42</v>
      </c>
      <c r="E218" s="78" t="s">
        <v>124</v>
      </c>
      <c r="F218" s="78" t="s">
        <v>124</v>
      </c>
      <c r="G218" s="118">
        <v>676028</v>
      </c>
      <c r="H218" s="78"/>
      <c r="I218" s="79" t="s">
        <v>98</v>
      </c>
      <c r="J218" s="78">
        <v>1020268</v>
      </c>
      <c r="K218" s="79">
        <v>44440</v>
      </c>
      <c r="L218" s="79">
        <v>44651</v>
      </c>
      <c r="M218" s="84">
        <v>14586</v>
      </c>
      <c r="N218" s="84">
        <v>16423</v>
      </c>
      <c r="O218" s="95">
        <f t="shared" si="36"/>
        <v>0.88814467515070328</v>
      </c>
      <c r="P218" s="84">
        <f t="shared" si="47"/>
        <v>25112.688679245286</v>
      </c>
      <c r="Q218" s="85">
        <f t="shared" si="44"/>
        <v>1.8284859784371938E-3</v>
      </c>
      <c r="R218" s="86">
        <f t="shared" si="37"/>
        <v>1.5809562937144006E-3</v>
      </c>
      <c r="S218" s="87">
        <f t="shared" si="38"/>
        <v>1356896.59</v>
      </c>
      <c r="T218" s="88">
        <f t="shared" si="39"/>
        <v>533276.31999999995</v>
      </c>
      <c r="U218" s="88">
        <f t="shared" si="40"/>
        <v>533276.31999999995</v>
      </c>
      <c r="V218" s="88">
        <f t="shared" si="41"/>
        <v>493416.94</v>
      </c>
      <c r="W218" s="89">
        <f t="shared" si="42"/>
        <v>2916866.17</v>
      </c>
      <c r="X218" s="82"/>
      <c r="Y218" s="90">
        <f t="shared" si="45"/>
        <v>690994.91</v>
      </c>
      <c r="Z218" s="90">
        <f t="shared" si="46"/>
        <v>690994.91</v>
      </c>
      <c r="AA218" s="90">
        <f t="shared" si="43"/>
        <v>1381989.82</v>
      </c>
    </row>
    <row r="219" spans="1:27" s="16" customFormat="1" x14ac:dyDescent="0.2">
      <c r="A219" s="78">
        <v>4102</v>
      </c>
      <c r="B219" s="78" t="s">
        <v>435</v>
      </c>
      <c r="C219" s="78" t="s">
        <v>57</v>
      </c>
      <c r="D219" s="78" t="s">
        <v>42</v>
      </c>
      <c r="E219" s="78" t="s">
        <v>436</v>
      </c>
      <c r="F219" s="78" t="s">
        <v>67</v>
      </c>
      <c r="G219" s="118">
        <v>675390</v>
      </c>
      <c r="H219" s="78"/>
      <c r="I219" s="79" t="s">
        <v>53</v>
      </c>
      <c r="J219" s="78">
        <v>1031152</v>
      </c>
      <c r="K219" s="79">
        <v>43922</v>
      </c>
      <c r="L219" s="79">
        <v>44104</v>
      </c>
      <c r="M219" s="84">
        <v>5529</v>
      </c>
      <c r="N219" s="84">
        <v>9241</v>
      </c>
      <c r="O219" s="95">
        <f t="shared" si="36"/>
        <v>0.59831187100963101</v>
      </c>
      <c r="P219" s="84">
        <f t="shared" si="47"/>
        <v>11027.786885245901</v>
      </c>
      <c r="Q219" s="85">
        <f t="shared" si="44"/>
        <v>8.0294682701699863E-4</v>
      </c>
      <c r="R219" s="86">
        <f t="shared" si="37"/>
        <v>6.9424860494446243E-4</v>
      </c>
      <c r="S219" s="87">
        <f t="shared" si="38"/>
        <v>595856.80000000005</v>
      </c>
      <c r="T219" s="88">
        <f t="shared" si="39"/>
        <v>234178.73</v>
      </c>
      <c r="U219" s="88">
        <f t="shared" si="40"/>
        <v>234178.73</v>
      </c>
      <c r="V219" s="88">
        <f t="shared" si="41"/>
        <v>216675.20000000001</v>
      </c>
      <c r="W219" s="89">
        <f t="shared" si="42"/>
        <v>1280889.46</v>
      </c>
      <c r="X219" s="82"/>
      <c r="Y219" s="90">
        <f t="shared" si="45"/>
        <v>303438.02</v>
      </c>
      <c r="Z219" s="90">
        <f t="shared" si="46"/>
        <v>303438.02</v>
      </c>
      <c r="AA219" s="90">
        <f t="shared" si="43"/>
        <v>606876.04</v>
      </c>
    </row>
    <row r="220" spans="1:27" s="16" customFormat="1" x14ac:dyDescent="0.2">
      <c r="A220" s="78">
        <v>5238</v>
      </c>
      <c r="B220" s="78" t="s">
        <v>437</v>
      </c>
      <c r="C220" s="78" t="s">
        <v>57</v>
      </c>
      <c r="D220" s="78" t="s">
        <v>42</v>
      </c>
      <c r="E220" s="78" t="s">
        <v>438</v>
      </c>
      <c r="F220" s="78" t="s">
        <v>63</v>
      </c>
      <c r="G220" s="118">
        <v>455840</v>
      </c>
      <c r="H220" s="78"/>
      <c r="I220" s="79" t="s">
        <v>53</v>
      </c>
      <c r="J220" s="78">
        <v>1027044</v>
      </c>
      <c r="K220" s="79">
        <v>43709</v>
      </c>
      <c r="L220" s="79">
        <v>44074</v>
      </c>
      <c r="M220" s="84">
        <v>15038</v>
      </c>
      <c r="N220" s="84">
        <v>24663</v>
      </c>
      <c r="O220" s="95">
        <f t="shared" si="36"/>
        <v>0.60973928556947654</v>
      </c>
      <c r="P220" s="84">
        <f t="shared" si="47"/>
        <v>14996.91256830601</v>
      </c>
      <c r="Q220" s="85">
        <f t="shared" si="44"/>
        <v>1.0919437859180346E-3</v>
      </c>
      <c r="R220" s="86">
        <f t="shared" si="37"/>
        <v>9.4412285414675575E-4</v>
      </c>
      <c r="S220" s="87">
        <f t="shared" si="38"/>
        <v>810317.83</v>
      </c>
      <c r="T220" s="88">
        <f t="shared" si="39"/>
        <v>318464.44</v>
      </c>
      <c r="U220" s="88">
        <f t="shared" si="40"/>
        <v>318464.44</v>
      </c>
      <c r="V220" s="88">
        <f t="shared" si="41"/>
        <v>294661.03000000003</v>
      </c>
      <c r="W220" s="89">
        <f t="shared" si="42"/>
        <v>1741907.74</v>
      </c>
      <c r="X220" s="82"/>
      <c r="Y220" s="90">
        <f t="shared" si="45"/>
        <v>412651.56</v>
      </c>
      <c r="Z220" s="90">
        <f t="shared" si="46"/>
        <v>412651.56</v>
      </c>
      <c r="AA220" s="90">
        <f t="shared" si="43"/>
        <v>825303.12</v>
      </c>
    </row>
    <row r="221" spans="1:27" s="16" customFormat="1" x14ac:dyDescent="0.2">
      <c r="A221" s="78">
        <v>104791</v>
      </c>
      <c r="B221" s="78" t="s">
        <v>439</v>
      </c>
      <c r="C221" s="78" t="s">
        <v>57</v>
      </c>
      <c r="D221" s="78" t="s">
        <v>42</v>
      </c>
      <c r="E221" s="78" t="s">
        <v>202</v>
      </c>
      <c r="F221" s="78" t="s">
        <v>79</v>
      </c>
      <c r="G221" s="118">
        <v>676289</v>
      </c>
      <c r="H221" s="78"/>
      <c r="I221" s="79" t="s">
        <v>53</v>
      </c>
      <c r="J221" s="78">
        <v>1019484</v>
      </c>
      <c r="K221" s="79">
        <v>44562</v>
      </c>
      <c r="L221" s="79">
        <v>44926</v>
      </c>
      <c r="M221" s="84">
        <v>18557</v>
      </c>
      <c r="N221" s="84">
        <v>29404</v>
      </c>
      <c r="O221" s="95">
        <f t="shared" si="36"/>
        <v>0.631104611617467</v>
      </c>
      <c r="P221" s="84">
        <f t="shared" si="47"/>
        <v>18557</v>
      </c>
      <c r="Q221" s="85">
        <f t="shared" si="44"/>
        <v>1.3511581629211174E-3</v>
      </c>
      <c r="R221" s="86">
        <f t="shared" si="37"/>
        <v>1.1682463123394967E-3</v>
      </c>
      <c r="S221" s="87">
        <f t="shared" si="38"/>
        <v>1002677.58</v>
      </c>
      <c r="T221" s="88">
        <f t="shared" si="39"/>
        <v>394064.08</v>
      </c>
      <c r="U221" s="88">
        <f t="shared" si="40"/>
        <v>394064.08</v>
      </c>
      <c r="V221" s="88">
        <f t="shared" si="41"/>
        <v>364610.03</v>
      </c>
      <c r="W221" s="89">
        <f t="shared" si="42"/>
        <v>2155415.77</v>
      </c>
      <c r="X221" s="82"/>
      <c r="Y221" s="90">
        <f t="shared" si="45"/>
        <v>510610.1</v>
      </c>
      <c r="Z221" s="90">
        <f t="shared" si="46"/>
        <v>510610.1</v>
      </c>
      <c r="AA221" s="90">
        <f t="shared" si="43"/>
        <v>1021220.2</v>
      </c>
    </row>
    <row r="222" spans="1:27" s="16" customFormat="1" x14ac:dyDescent="0.2">
      <c r="A222" s="78">
        <v>4945</v>
      </c>
      <c r="B222" s="78" t="s">
        <v>440</v>
      </c>
      <c r="C222" s="78" t="s">
        <v>57</v>
      </c>
      <c r="D222" s="78" t="s">
        <v>42</v>
      </c>
      <c r="E222" s="78" t="s">
        <v>441</v>
      </c>
      <c r="F222" s="78" t="s">
        <v>72</v>
      </c>
      <c r="G222" s="118">
        <v>676004</v>
      </c>
      <c r="H222" s="78"/>
      <c r="I222" s="79" t="s">
        <v>98</v>
      </c>
      <c r="J222" s="78">
        <v>1019309</v>
      </c>
      <c r="K222" s="79">
        <v>44440</v>
      </c>
      <c r="L222" s="79">
        <v>44712</v>
      </c>
      <c r="M222" s="84">
        <v>9219</v>
      </c>
      <c r="N222" s="84">
        <v>15890</v>
      </c>
      <c r="O222" s="95">
        <f t="shared" si="36"/>
        <v>0.58017621145374454</v>
      </c>
      <c r="P222" s="84">
        <f t="shared" si="47"/>
        <v>12325.76923076923</v>
      </c>
      <c r="Q222" s="85">
        <f t="shared" si="44"/>
        <v>8.9745452985050321E-4</v>
      </c>
      <c r="R222" s="86">
        <f t="shared" si="37"/>
        <v>7.7596241044316366E-4</v>
      </c>
      <c r="S222" s="87">
        <f t="shared" si="38"/>
        <v>665989.79</v>
      </c>
      <c r="T222" s="88">
        <f t="shared" si="39"/>
        <v>261741.82</v>
      </c>
      <c r="U222" s="88">
        <f t="shared" si="40"/>
        <v>261741.82</v>
      </c>
      <c r="V222" s="88">
        <f t="shared" si="41"/>
        <v>242178.1</v>
      </c>
      <c r="W222" s="89">
        <f t="shared" si="42"/>
        <v>1431651.5300000003</v>
      </c>
      <c r="X222" s="82"/>
      <c r="Y222" s="90">
        <f t="shared" si="45"/>
        <v>339153</v>
      </c>
      <c r="Z222" s="90">
        <f t="shared" si="46"/>
        <v>339153</v>
      </c>
      <c r="AA222" s="90">
        <f t="shared" si="43"/>
        <v>678306</v>
      </c>
    </row>
    <row r="223" spans="1:27" s="16" customFormat="1" x14ac:dyDescent="0.2">
      <c r="A223" s="78">
        <v>102734</v>
      </c>
      <c r="B223" s="78" t="s">
        <v>442</v>
      </c>
      <c r="C223" s="78" t="s">
        <v>211</v>
      </c>
      <c r="D223" s="78" t="s">
        <v>42</v>
      </c>
      <c r="E223" s="78" t="s">
        <v>43</v>
      </c>
      <c r="F223" s="78" t="s">
        <v>43</v>
      </c>
      <c r="G223" s="118">
        <v>676113</v>
      </c>
      <c r="H223" s="78"/>
      <c r="I223" s="79" t="s">
        <v>44</v>
      </c>
      <c r="J223" s="78">
        <v>1028651</v>
      </c>
      <c r="K223" s="79">
        <v>44470</v>
      </c>
      <c r="L223" s="79">
        <v>44834</v>
      </c>
      <c r="M223" s="84">
        <v>20963</v>
      </c>
      <c r="N223" s="84">
        <v>39814</v>
      </c>
      <c r="O223" s="95">
        <f t="shared" si="36"/>
        <v>0.52652333350077862</v>
      </c>
      <c r="P223" s="84">
        <f t="shared" si="47"/>
        <v>20963</v>
      </c>
      <c r="Q223" s="85">
        <f t="shared" si="44"/>
        <v>1.526342004058597E-3</v>
      </c>
      <c r="R223" s="86">
        <f t="shared" si="37"/>
        <v>1.3197147947175119E-3</v>
      </c>
      <c r="S223" s="87">
        <f t="shared" si="38"/>
        <v>1132679.32</v>
      </c>
      <c r="T223" s="88">
        <f t="shared" si="39"/>
        <v>445156.3</v>
      </c>
      <c r="U223" s="88">
        <f t="shared" si="40"/>
        <v>445156.3</v>
      </c>
      <c r="V223" s="88">
        <f t="shared" si="41"/>
        <v>411883.39</v>
      </c>
      <c r="W223" s="89">
        <f t="shared" si="42"/>
        <v>2434875.31</v>
      </c>
      <c r="X223" s="82"/>
      <c r="Y223" s="90">
        <f t="shared" si="45"/>
        <v>576813.04</v>
      </c>
      <c r="Z223" s="90">
        <f t="shared" si="46"/>
        <v>576813.04</v>
      </c>
      <c r="AA223" s="90">
        <f t="shared" si="43"/>
        <v>1153626.08</v>
      </c>
    </row>
    <row r="224" spans="1:27" s="16" customFormat="1" x14ac:dyDescent="0.2">
      <c r="A224" s="78">
        <v>107306</v>
      </c>
      <c r="B224" s="78" t="s">
        <v>443</v>
      </c>
      <c r="C224" s="78" t="s">
        <v>57</v>
      </c>
      <c r="D224" s="78" t="s">
        <v>42</v>
      </c>
      <c r="E224" s="78" t="s">
        <v>115</v>
      </c>
      <c r="F224" s="78" t="s">
        <v>59</v>
      </c>
      <c r="G224" s="118">
        <v>676469</v>
      </c>
      <c r="H224" s="78"/>
      <c r="I224" s="79" t="s">
        <v>98</v>
      </c>
      <c r="J224" s="78">
        <v>1031629</v>
      </c>
      <c r="K224" s="79">
        <v>44440</v>
      </c>
      <c r="L224" s="79">
        <v>44712</v>
      </c>
      <c r="M224" s="84">
        <v>10798</v>
      </c>
      <c r="N224" s="84">
        <v>16289</v>
      </c>
      <c r="O224" s="95">
        <f t="shared" si="36"/>
        <v>0.66290134446559024</v>
      </c>
      <c r="P224" s="84">
        <f t="shared" si="47"/>
        <v>14436.886446886447</v>
      </c>
      <c r="Q224" s="85">
        <f t="shared" si="44"/>
        <v>1.0511675901210254E-3</v>
      </c>
      <c r="R224" s="86">
        <f t="shared" si="37"/>
        <v>9.0886670007216423E-4</v>
      </c>
      <c r="S224" s="87">
        <f t="shared" si="38"/>
        <v>780058.33</v>
      </c>
      <c r="T224" s="88">
        <f t="shared" si="39"/>
        <v>306572.09999999998</v>
      </c>
      <c r="U224" s="88">
        <f t="shared" si="40"/>
        <v>306572.09999999998</v>
      </c>
      <c r="V224" s="88">
        <f t="shared" si="41"/>
        <v>283657.57</v>
      </c>
      <c r="W224" s="89">
        <f t="shared" si="42"/>
        <v>1676860.0999999999</v>
      </c>
      <c r="X224" s="82"/>
      <c r="Y224" s="90">
        <f t="shared" si="45"/>
        <v>397242.01</v>
      </c>
      <c r="Z224" s="90">
        <f t="shared" si="46"/>
        <v>397242.01</v>
      </c>
      <c r="AA224" s="90">
        <f t="shared" si="43"/>
        <v>794484.02</v>
      </c>
    </row>
    <row r="225" spans="1:27" s="16" customFormat="1" x14ac:dyDescent="0.2">
      <c r="A225" s="78">
        <v>104934</v>
      </c>
      <c r="B225" s="78" t="s">
        <v>444</v>
      </c>
      <c r="C225" s="78" t="s">
        <v>57</v>
      </c>
      <c r="D225" s="78" t="s">
        <v>42</v>
      </c>
      <c r="E225" s="78" t="s">
        <v>43</v>
      </c>
      <c r="F225" s="78" t="s">
        <v>43</v>
      </c>
      <c r="G225" s="118">
        <v>676297</v>
      </c>
      <c r="H225" s="78"/>
      <c r="I225" s="79" t="s">
        <v>98</v>
      </c>
      <c r="J225" s="78">
        <v>1030118</v>
      </c>
      <c r="K225" s="79">
        <v>44440</v>
      </c>
      <c r="L225" s="79">
        <v>44651</v>
      </c>
      <c r="M225" s="84">
        <v>10850</v>
      </c>
      <c r="N225" s="84">
        <v>13717</v>
      </c>
      <c r="O225" s="95">
        <f t="shared" si="36"/>
        <v>0.7909892833709995</v>
      </c>
      <c r="P225" s="84">
        <f t="shared" si="47"/>
        <v>18680.424528301886</v>
      </c>
      <c r="Q225" s="85">
        <f t="shared" si="44"/>
        <v>1.3601448557550768E-3</v>
      </c>
      <c r="R225" s="86">
        <f t="shared" si="37"/>
        <v>1.1760164395174307E-3</v>
      </c>
      <c r="S225" s="87">
        <f t="shared" si="38"/>
        <v>1009346.5</v>
      </c>
      <c r="T225" s="88">
        <f t="shared" si="39"/>
        <v>396685.05</v>
      </c>
      <c r="U225" s="88">
        <f t="shared" si="40"/>
        <v>396685.05</v>
      </c>
      <c r="V225" s="88">
        <f t="shared" si="41"/>
        <v>367035.09</v>
      </c>
      <c r="W225" s="89">
        <f t="shared" si="42"/>
        <v>2169751.69</v>
      </c>
      <c r="X225" s="82"/>
      <c r="Y225" s="90">
        <f t="shared" si="45"/>
        <v>514006.22</v>
      </c>
      <c r="Z225" s="90">
        <f t="shared" si="46"/>
        <v>514006.22</v>
      </c>
      <c r="AA225" s="90">
        <f t="shared" si="43"/>
        <v>1028012.44</v>
      </c>
    </row>
    <row r="226" spans="1:27" s="16" customFormat="1" x14ac:dyDescent="0.2">
      <c r="A226" s="78">
        <v>4861</v>
      </c>
      <c r="B226" s="78" t="s">
        <v>445</v>
      </c>
      <c r="C226" s="78" t="s">
        <v>57</v>
      </c>
      <c r="D226" s="78" t="s">
        <v>42</v>
      </c>
      <c r="E226" s="78" t="s">
        <v>133</v>
      </c>
      <c r="F226" s="78" t="s">
        <v>67</v>
      </c>
      <c r="G226" s="118">
        <v>676014</v>
      </c>
      <c r="H226" s="78"/>
      <c r="I226" s="79" t="s">
        <v>53</v>
      </c>
      <c r="J226" s="78">
        <v>486101</v>
      </c>
      <c r="K226" s="79">
        <v>44562</v>
      </c>
      <c r="L226" s="79">
        <v>44926</v>
      </c>
      <c r="M226" s="84">
        <v>14644</v>
      </c>
      <c r="N226" s="84">
        <v>29947</v>
      </c>
      <c r="O226" s="95">
        <f t="shared" si="36"/>
        <v>0.48899722843690518</v>
      </c>
      <c r="P226" s="84">
        <f t="shared" si="47"/>
        <v>14644</v>
      </c>
      <c r="Q226" s="85">
        <f t="shared" si="44"/>
        <v>1.0662477845458233E-3</v>
      </c>
      <c r="R226" s="86">
        <f t="shared" si="37"/>
        <v>9.2190542641049685E-4</v>
      </c>
      <c r="S226" s="87">
        <f t="shared" ref="S226:S256" si="48">IF(Q226&gt;0,ROUND($S$3*Q226,2),0)</f>
        <v>791249.15</v>
      </c>
      <c r="T226" s="88">
        <f t="shared" ref="T226:T256" si="49">IF(R226&gt;0,ROUND($T$3*R226,2),0)</f>
        <v>310970.21999999997</v>
      </c>
      <c r="U226" s="88">
        <f t="shared" ref="U226:U256" si="50">IF(R226&gt;0,ROUND($U$3*R226,2),0)</f>
        <v>310970.21999999997</v>
      </c>
      <c r="V226" s="88">
        <f t="shared" ref="V226:V256" si="51">IF(Q226&gt;0,ROUND($V$3*Q226,2),0)</f>
        <v>287726.96000000002</v>
      </c>
      <c r="W226" s="89">
        <f t="shared" si="42"/>
        <v>1700916.55</v>
      </c>
      <c r="X226" s="82"/>
      <c r="Y226" s="90">
        <f t="shared" si="45"/>
        <v>402940.9</v>
      </c>
      <c r="Z226" s="90">
        <f t="shared" si="46"/>
        <v>402940.9</v>
      </c>
      <c r="AA226" s="90">
        <f t="shared" si="43"/>
        <v>805881.8</v>
      </c>
    </row>
    <row r="227" spans="1:27" s="16" customFormat="1" x14ac:dyDescent="0.2">
      <c r="A227" s="78">
        <v>105831</v>
      </c>
      <c r="B227" s="78" t="s">
        <v>446</v>
      </c>
      <c r="C227" s="78" t="s">
        <v>57</v>
      </c>
      <c r="D227" s="78" t="s">
        <v>42</v>
      </c>
      <c r="E227" s="78" t="s">
        <v>447</v>
      </c>
      <c r="F227" s="78" t="s">
        <v>59</v>
      </c>
      <c r="G227" s="118">
        <v>676372</v>
      </c>
      <c r="H227" s="78"/>
      <c r="I227" s="79" t="s">
        <v>53</v>
      </c>
      <c r="J227" s="78">
        <v>1025692</v>
      </c>
      <c r="K227" s="79">
        <v>43709</v>
      </c>
      <c r="L227" s="79">
        <v>44074</v>
      </c>
      <c r="M227" s="84">
        <v>11875</v>
      </c>
      <c r="N227" s="84">
        <v>25595</v>
      </c>
      <c r="O227" s="95">
        <f t="shared" si="36"/>
        <v>0.46395780425864425</v>
      </c>
      <c r="P227" s="84">
        <f t="shared" si="47"/>
        <v>11842.554644808743</v>
      </c>
      <c r="Q227" s="85">
        <f t="shared" si="44"/>
        <v>8.6227107712306549E-4</v>
      </c>
      <c r="R227" s="86">
        <f t="shared" si="37"/>
        <v>7.4554188675307392E-4</v>
      </c>
      <c r="S227" s="87">
        <f t="shared" si="48"/>
        <v>639880.59</v>
      </c>
      <c r="T227" s="88">
        <f t="shared" si="49"/>
        <v>251480.6</v>
      </c>
      <c r="U227" s="88">
        <f t="shared" si="50"/>
        <v>251480.6</v>
      </c>
      <c r="V227" s="88">
        <f t="shared" si="51"/>
        <v>232683.85</v>
      </c>
      <c r="W227" s="89">
        <f t="shared" si="42"/>
        <v>1375525.6400000001</v>
      </c>
      <c r="X227" s="82"/>
      <c r="Y227" s="90">
        <f t="shared" si="45"/>
        <v>325856.98</v>
      </c>
      <c r="Z227" s="90">
        <f t="shared" si="46"/>
        <v>325856.98</v>
      </c>
      <c r="AA227" s="90">
        <f t="shared" si="43"/>
        <v>651713.96</v>
      </c>
    </row>
    <row r="228" spans="1:27" s="16" customFormat="1" x14ac:dyDescent="0.2">
      <c r="A228" s="78">
        <v>4975</v>
      </c>
      <c r="B228" s="78" t="s">
        <v>448</v>
      </c>
      <c r="C228" s="78" t="s">
        <v>57</v>
      </c>
      <c r="D228" s="78" t="s">
        <v>42</v>
      </c>
      <c r="E228" s="78" t="s">
        <v>447</v>
      </c>
      <c r="F228" s="78" t="s">
        <v>59</v>
      </c>
      <c r="G228" s="118">
        <v>675638</v>
      </c>
      <c r="H228" s="78"/>
      <c r="I228" s="79" t="s">
        <v>44</v>
      </c>
      <c r="J228" s="78">
        <v>1025772</v>
      </c>
      <c r="K228" s="79">
        <v>44378</v>
      </c>
      <c r="L228" s="79">
        <v>44742</v>
      </c>
      <c r="M228" s="84">
        <v>24946</v>
      </c>
      <c r="N228" s="84">
        <v>35089</v>
      </c>
      <c r="O228" s="95">
        <f t="shared" si="36"/>
        <v>0.71093505087064324</v>
      </c>
      <c r="P228" s="84">
        <f t="shared" si="47"/>
        <v>24945.999999999996</v>
      </c>
      <c r="Q228" s="85">
        <f t="shared" si="44"/>
        <v>1.8163491691669015E-3</v>
      </c>
      <c r="R228" s="86">
        <f t="shared" si="37"/>
        <v>1.5704624943482827E-3</v>
      </c>
      <c r="S228" s="87">
        <f t="shared" si="48"/>
        <v>1347890.01</v>
      </c>
      <c r="T228" s="88">
        <f t="shared" si="49"/>
        <v>529736.63</v>
      </c>
      <c r="U228" s="88">
        <f t="shared" si="50"/>
        <v>529736.63</v>
      </c>
      <c r="V228" s="88">
        <f t="shared" si="51"/>
        <v>490141.82</v>
      </c>
      <c r="W228" s="89">
        <f t="shared" si="42"/>
        <v>2897505.09</v>
      </c>
      <c r="X228" s="82"/>
      <c r="Y228" s="90">
        <f t="shared" si="45"/>
        <v>686408.34</v>
      </c>
      <c r="Z228" s="90">
        <f t="shared" si="46"/>
        <v>686408.34</v>
      </c>
      <c r="AA228" s="90">
        <f t="shared" si="43"/>
        <v>1372816.68</v>
      </c>
    </row>
    <row r="229" spans="1:27" s="16" customFormat="1" x14ac:dyDescent="0.2">
      <c r="A229" s="78">
        <v>103799</v>
      </c>
      <c r="B229" s="78" t="s">
        <v>449</v>
      </c>
      <c r="C229" s="78" t="s">
        <v>57</v>
      </c>
      <c r="D229" s="78" t="s">
        <v>42</v>
      </c>
      <c r="E229" s="78" t="s">
        <v>52</v>
      </c>
      <c r="F229" s="78" t="s">
        <v>52</v>
      </c>
      <c r="G229" s="118">
        <v>676239</v>
      </c>
      <c r="H229" s="78"/>
      <c r="I229" s="79" t="s">
        <v>98</v>
      </c>
      <c r="J229" s="78">
        <v>1026724</v>
      </c>
      <c r="K229" s="79">
        <v>44470</v>
      </c>
      <c r="L229" s="79">
        <v>44804</v>
      </c>
      <c r="M229" s="84">
        <v>19775</v>
      </c>
      <c r="N229" s="84">
        <v>26394</v>
      </c>
      <c r="O229" s="95">
        <f t="shared" si="36"/>
        <v>0.74922330832765027</v>
      </c>
      <c r="P229" s="84">
        <f t="shared" si="47"/>
        <v>21545.895522388058</v>
      </c>
      <c r="Q229" s="85">
        <f t="shared" si="44"/>
        <v>1.5687833492762935E-3</v>
      </c>
      <c r="R229" s="86">
        <f t="shared" si="37"/>
        <v>1.3564106800712358E-3</v>
      </c>
      <c r="S229" s="87">
        <f t="shared" si="48"/>
        <v>1164174.51</v>
      </c>
      <c r="T229" s="88">
        <f t="shared" si="49"/>
        <v>457534.28</v>
      </c>
      <c r="U229" s="88">
        <f t="shared" si="50"/>
        <v>457534.28</v>
      </c>
      <c r="V229" s="88">
        <f t="shared" si="51"/>
        <v>423336.19</v>
      </c>
      <c r="W229" s="89">
        <f t="shared" si="42"/>
        <v>2502579.2600000002</v>
      </c>
      <c r="X229" s="82"/>
      <c r="Y229" s="90">
        <f t="shared" si="45"/>
        <v>592851.86</v>
      </c>
      <c r="Z229" s="90">
        <f t="shared" si="46"/>
        <v>592851.86</v>
      </c>
      <c r="AA229" s="90">
        <f t="shared" si="43"/>
        <v>1185703.72</v>
      </c>
    </row>
    <row r="230" spans="1:27" s="16" customFormat="1" x14ac:dyDescent="0.2">
      <c r="A230" s="78">
        <v>110207</v>
      </c>
      <c r="B230" s="78" t="s">
        <v>450</v>
      </c>
      <c r="C230" s="78" t="s">
        <v>57</v>
      </c>
      <c r="D230" s="78" t="s">
        <v>42</v>
      </c>
      <c r="E230" s="78" t="s">
        <v>52</v>
      </c>
      <c r="F230" s="78" t="s">
        <v>52</v>
      </c>
      <c r="G230" s="118">
        <v>676467</v>
      </c>
      <c r="H230" s="78"/>
      <c r="I230" s="79" t="s">
        <v>98</v>
      </c>
      <c r="J230" s="78">
        <v>1030643</v>
      </c>
      <c r="K230" s="79">
        <v>44562</v>
      </c>
      <c r="L230" s="79">
        <v>44926</v>
      </c>
      <c r="M230" s="84">
        <v>7157</v>
      </c>
      <c r="N230" s="84">
        <v>11745</v>
      </c>
      <c r="O230" s="95">
        <f t="shared" si="36"/>
        <v>0.60936568752660702</v>
      </c>
      <c r="P230" s="84">
        <f t="shared" si="47"/>
        <v>7157</v>
      </c>
      <c r="Q230" s="85">
        <f t="shared" si="44"/>
        <v>5.2111003783081517E-4</v>
      </c>
      <c r="R230" s="86">
        <f t="shared" si="37"/>
        <v>4.5056522376535959E-4</v>
      </c>
      <c r="S230" s="87">
        <f t="shared" si="48"/>
        <v>386709.25</v>
      </c>
      <c r="T230" s="88">
        <f t="shared" si="49"/>
        <v>151981.28</v>
      </c>
      <c r="U230" s="88">
        <f t="shared" si="50"/>
        <v>151981.28</v>
      </c>
      <c r="V230" s="88">
        <f t="shared" si="51"/>
        <v>140621.54</v>
      </c>
      <c r="W230" s="89">
        <f t="shared" si="42"/>
        <v>831293.35000000009</v>
      </c>
      <c r="X230" s="82"/>
      <c r="Y230" s="90">
        <f t="shared" si="45"/>
        <v>196930.35</v>
      </c>
      <c r="Z230" s="90">
        <f t="shared" si="46"/>
        <v>196930.35</v>
      </c>
      <c r="AA230" s="90">
        <f t="shared" si="43"/>
        <v>393860.7</v>
      </c>
    </row>
    <row r="231" spans="1:27" s="16" customFormat="1" x14ac:dyDescent="0.2">
      <c r="A231" s="78">
        <v>110390</v>
      </c>
      <c r="B231" s="78" t="s">
        <v>451</v>
      </c>
      <c r="C231" s="78" t="s">
        <v>57</v>
      </c>
      <c r="D231" s="78" t="s">
        <v>42</v>
      </c>
      <c r="E231" s="78" t="s">
        <v>220</v>
      </c>
      <c r="F231" s="78" t="s">
        <v>112</v>
      </c>
      <c r="G231" s="118">
        <v>676493</v>
      </c>
      <c r="H231" s="78"/>
      <c r="I231" s="79" t="s">
        <v>98</v>
      </c>
      <c r="J231" s="78">
        <v>1031357</v>
      </c>
      <c r="K231" s="79">
        <v>44562</v>
      </c>
      <c r="L231" s="79">
        <v>44926</v>
      </c>
      <c r="M231" s="84">
        <v>3284</v>
      </c>
      <c r="N231" s="84">
        <v>6966</v>
      </c>
      <c r="O231" s="95">
        <f t="shared" si="36"/>
        <v>0.47143267298306057</v>
      </c>
      <c r="P231" s="84">
        <f t="shared" si="47"/>
        <v>3284.0000000000005</v>
      </c>
      <c r="Q231" s="85">
        <f t="shared" si="44"/>
        <v>2.3911210901724148E-4</v>
      </c>
      <c r="R231" s="86">
        <f t="shared" si="37"/>
        <v>2.0674251709451461E-4</v>
      </c>
      <c r="S231" s="87">
        <f t="shared" si="48"/>
        <v>177442.11</v>
      </c>
      <c r="T231" s="88">
        <f t="shared" si="49"/>
        <v>69736.84</v>
      </c>
      <c r="U231" s="88">
        <f t="shared" si="50"/>
        <v>69736.84</v>
      </c>
      <c r="V231" s="88">
        <f t="shared" si="51"/>
        <v>64524.4</v>
      </c>
      <c r="W231" s="89">
        <f t="shared" si="42"/>
        <v>381440.19</v>
      </c>
      <c r="X231" s="82"/>
      <c r="Y231" s="90">
        <f t="shared" si="45"/>
        <v>90361.78</v>
      </c>
      <c r="Z231" s="90">
        <f t="shared" si="46"/>
        <v>90361.78</v>
      </c>
      <c r="AA231" s="90">
        <f t="shared" si="43"/>
        <v>180723.56</v>
      </c>
    </row>
    <row r="232" spans="1:27" s="16" customFormat="1" x14ac:dyDescent="0.2">
      <c r="A232" s="78">
        <v>4835</v>
      </c>
      <c r="B232" s="78" t="s">
        <v>452</v>
      </c>
      <c r="C232" s="78" t="s">
        <v>57</v>
      </c>
      <c r="D232" s="78" t="s">
        <v>42</v>
      </c>
      <c r="E232" s="78" t="s">
        <v>453</v>
      </c>
      <c r="F232" s="78" t="s">
        <v>48</v>
      </c>
      <c r="G232" s="118">
        <v>675326</v>
      </c>
      <c r="H232" s="78"/>
      <c r="I232" s="79" t="s">
        <v>44</v>
      </c>
      <c r="J232" s="78">
        <v>1031658</v>
      </c>
      <c r="K232" s="79">
        <v>44562</v>
      </c>
      <c r="L232" s="79">
        <v>44926</v>
      </c>
      <c r="M232" s="84">
        <v>13380</v>
      </c>
      <c r="N232" s="84">
        <v>21251</v>
      </c>
      <c r="O232" s="95">
        <f t="shared" si="36"/>
        <v>0.62961742976801094</v>
      </c>
      <c r="P232" s="84">
        <f t="shared" si="47"/>
        <v>13380.000000000002</v>
      </c>
      <c r="Q232" s="85">
        <f t="shared" si="44"/>
        <v>9.742143783954602E-4</v>
      </c>
      <c r="R232" s="86">
        <f t="shared" si="37"/>
        <v>8.4233096185280321E-4</v>
      </c>
      <c r="S232" s="87">
        <f t="shared" si="48"/>
        <v>722952.31</v>
      </c>
      <c r="T232" s="88">
        <f t="shared" si="49"/>
        <v>284128.76</v>
      </c>
      <c r="U232" s="88">
        <f t="shared" si="50"/>
        <v>284128.76</v>
      </c>
      <c r="V232" s="88">
        <f t="shared" si="51"/>
        <v>262891.75</v>
      </c>
      <c r="W232" s="89">
        <f t="shared" si="42"/>
        <v>1554101.58</v>
      </c>
      <c r="X232" s="82"/>
      <c r="Y232" s="90">
        <f t="shared" si="45"/>
        <v>368160.97</v>
      </c>
      <c r="Z232" s="90">
        <f t="shared" si="46"/>
        <v>368160.97</v>
      </c>
      <c r="AA232" s="90">
        <f t="shared" si="43"/>
        <v>736321.94</v>
      </c>
    </row>
    <row r="233" spans="1:27" s="16" customFormat="1" x14ac:dyDescent="0.2">
      <c r="A233" s="78">
        <v>5353</v>
      </c>
      <c r="B233" s="78" t="s">
        <v>454</v>
      </c>
      <c r="C233" s="78" t="s">
        <v>454</v>
      </c>
      <c r="D233" s="78" t="s">
        <v>71</v>
      </c>
      <c r="E233" s="78" t="s">
        <v>455</v>
      </c>
      <c r="F233" s="78" t="s">
        <v>112</v>
      </c>
      <c r="G233" s="118">
        <v>676214</v>
      </c>
      <c r="H233" s="78"/>
      <c r="I233" s="79" t="s">
        <v>44</v>
      </c>
      <c r="J233" s="78">
        <v>1032215</v>
      </c>
      <c r="K233" s="79">
        <v>44562</v>
      </c>
      <c r="L233" s="79">
        <v>44926</v>
      </c>
      <c r="M233" s="84">
        <v>9301</v>
      </c>
      <c r="N233" s="84">
        <v>10565</v>
      </c>
      <c r="O233" s="95">
        <f t="shared" si="36"/>
        <v>0.88035967818267868</v>
      </c>
      <c r="P233" s="84">
        <f t="shared" si="47"/>
        <v>9301</v>
      </c>
      <c r="Q233" s="85">
        <f t="shared" si="44"/>
        <v>0</v>
      </c>
      <c r="R233" s="86">
        <f t="shared" si="37"/>
        <v>5.855396320024605E-4</v>
      </c>
      <c r="S233" s="87">
        <f t="shared" si="48"/>
        <v>0</v>
      </c>
      <c r="T233" s="88">
        <f t="shared" si="49"/>
        <v>197509.84</v>
      </c>
      <c r="U233" s="88">
        <f t="shared" si="50"/>
        <v>197509.84</v>
      </c>
      <c r="V233" s="88">
        <f t="shared" si="51"/>
        <v>0</v>
      </c>
      <c r="W233" s="89">
        <f t="shared" si="42"/>
        <v>395019.68</v>
      </c>
      <c r="X233" s="82"/>
      <c r="Y233" s="90">
        <f t="shared" si="45"/>
        <v>0</v>
      </c>
      <c r="Z233" s="90">
        <f t="shared" si="46"/>
        <v>0</v>
      </c>
      <c r="AA233" s="90">
        <f t="shared" si="43"/>
        <v>0</v>
      </c>
    </row>
    <row r="234" spans="1:27" s="16" customFormat="1" x14ac:dyDescent="0.2">
      <c r="A234" s="78">
        <v>4962</v>
      </c>
      <c r="B234" s="78" t="s">
        <v>456</v>
      </c>
      <c r="C234" s="78" t="s">
        <v>364</v>
      </c>
      <c r="D234" s="78" t="s">
        <v>42</v>
      </c>
      <c r="E234" s="78" t="s">
        <v>457</v>
      </c>
      <c r="F234" s="78" t="s">
        <v>79</v>
      </c>
      <c r="G234" s="118">
        <v>455744</v>
      </c>
      <c r="H234" s="78"/>
      <c r="I234" s="79" t="s">
        <v>44</v>
      </c>
      <c r="J234" s="78">
        <v>1026642</v>
      </c>
      <c r="K234" s="79">
        <v>44562</v>
      </c>
      <c r="L234" s="79">
        <v>44926</v>
      </c>
      <c r="M234" s="84">
        <v>17039</v>
      </c>
      <c r="N234" s="84">
        <v>27584</v>
      </c>
      <c r="O234" s="95">
        <f t="shared" si="36"/>
        <v>0.61771316705336432</v>
      </c>
      <c r="P234" s="84">
        <f t="shared" si="47"/>
        <v>17039</v>
      </c>
      <c r="Q234" s="85">
        <f t="shared" si="44"/>
        <v>1.2406307020538297E-3</v>
      </c>
      <c r="R234" s="86">
        <f t="shared" si="37"/>
        <v>1.0726814094925196E-3</v>
      </c>
      <c r="S234" s="87">
        <f t="shared" si="48"/>
        <v>920656.54</v>
      </c>
      <c r="T234" s="88">
        <f t="shared" si="49"/>
        <v>361828.85</v>
      </c>
      <c r="U234" s="88">
        <f t="shared" si="50"/>
        <v>361828.85</v>
      </c>
      <c r="V234" s="88">
        <f t="shared" si="51"/>
        <v>334784.19</v>
      </c>
      <c r="W234" s="89">
        <f t="shared" si="42"/>
        <v>1979098.4300000002</v>
      </c>
      <c r="X234" s="82"/>
      <c r="Y234" s="90">
        <f t="shared" si="45"/>
        <v>468841.17</v>
      </c>
      <c r="Z234" s="90">
        <f t="shared" si="46"/>
        <v>468841.17</v>
      </c>
      <c r="AA234" s="90">
        <f t="shared" si="43"/>
        <v>937682.34</v>
      </c>
    </row>
    <row r="235" spans="1:27" s="16" customFormat="1" x14ac:dyDescent="0.2">
      <c r="A235" s="78">
        <v>110618</v>
      </c>
      <c r="B235" s="78" t="s">
        <v>458</v>
      </c>
      <c r="C235" s="78" t="s">
        <v>364</v>
      </c>
      <c r="D235" s="78" t="s">
        <v>42</v>
      </c>
      <c r="E235" s="78" t="s">
        <v>436</v>
      </c>
      <c r="F235" s="78" t="s">
        <v>67</v>
      </c>
      <c r="G235" s="118">
        <v>676458</v>
      </c>
      <c r="H235" s="78"/>
      <c r="I235" s="79" t="s">
        <v>98</v>
      </c>
      <c r="J235" s="78">
        <v>1030856</v>
      </c>
      <c r="K235" s="79">
        <v>44562</v>
      </c>
      <c r="L235" s="79">
        <v>44926</v>
      </c>
      <c r="M235" s="84">
        <v>5871</v>
      </c>
      <c r="N235" s="84">
        <v>12535</v>
      </c>
      <c r="O235" s="95">
        <f t="shared" si="36"/>
        <v>0.46836856800957322</v>
      </c>
      <c r="P235" s="84">
        <f t="shared" si="47"/>
        <v>5871</v>
      </c>
      <c r="Q235" s="85">
        <f t="shared" si="44"/>
        <v>4.2747478442150568E-4</v>
      </c>
      <c r="R235" s="86">
        <f t="shared" si="37"/>
        <v>3.6960576061568064E-4</v>
      </c>
      <c r="S235" s="87">
        <f t="shared" si="48"/>
        <v>317223.69</v>
      </c>
      <c r="T235" s="88">
        <f t="shared" si="49"/>
        <v>124672.64</v>
      </c>
      <c r="U235" s="88">
        <f t="shared" si="50"/>
        <v>124672.64</v>
      </c>
      <c r="V235" s="88">
        <f t="shared" si="51"/>
        <v>115354.07</v>
      </c>
      <c r="W235" s="89">
        <f t="shared" si="42"/>
        <v>681923.04</v>
      </c>
      <c r="X235" s="82"/>
      <c r="Y235" s="90">
        <f t="shared" si="45"/>
        <v>161545.07</v>
      </c>
      <c r="Z235" s="90">
        <f t="shared" si="46"/>
        <v>161545.07</v>
      </c>
      <c r="AA235" s="90">
        <f t="shared" si="43"/>
        <v>323090.14</v>
      </c>
    </row>
    <row r="236" spans="1:27" s="16" customFormat="1" x14ac:dyDescent="0.2">
      <c r="A236" s="78">
        <v>106083</v>
      </c>
      <c r="B236" s="78" t="s">
        <v>459</v>
      </c>
      <c r="C236" s="78" t="s">
        <v>57</v>
      </c>
      <c r="D236" s="78" t="s">
        <v>42</v>
      </c>
      <c r="E236" s="78" t="s">
        <v>127</v>
      </c>
      <c r="F236" s="78" t="s">
        <v>67</v>
      </c>
      <c r="G236" s="118">
        <v>676374</v>
      </c>
      <c r="H236" s="78"/>
      <c r="I236" s="79" t="s">
        <v>44</v>
      </c>
      <c r="J236" s="78">
        <v>1031790</v>
      </c>
      <c r="K236" s="79">
        <v>44562</v>
      </c>
      <c r="L236" s="79">
        <v>44926</v>
      </c>
      <c r="M236" s="84">
        <v>15329</v>
      </c>
      <c r="N236" s="84">
        <v>27470</v>
      </c>
      <c r="O236" s="95">
        <f t="shared" si="36"/>
        <v>0.55802693847834006</v>
      </c>
      <c r="P236" s="84">
        <f t="shared" si="47"/>
        <v>15328.999999999998</v>
      </c>
      <c r="Q236" s="85">
        <f t="shared" si="44"/>
        <v>1.1161234832902844E-3</v>
      </c>
      <c r="R236" s="86">
        <f t="shared" si="37"/>
        <v>9.6502924620639886E-4</v>
      </c>
      <c r="S236" s="87">
        <f t="shared" si="48"/>
        <v>828261.29</v>
      </c>
      <c r="T236" s="88">
        <f t="shared" si="49"/>
        <v>325516.43</v>
      </c>
      <c r="U236" s="88">
        <f t="shared" si="50"/>
        <v>325516.43</v>
      </c>
      <c r="V236" s="88">
        <f t="shared" si="51"/>
        <v>301185.91999999998</v>
      </c>
      <c r="W236" s="89">
        <f t="shared" si="42"/>
        <v>1780480.0699999998</v>
      </c>
      <c r="X236" s="82"/>
      <c r="Y236" s="90">
        <f t="shared" si="45"/>
        <v>421789.2</v>
      </c>
      <c r="Z236" s="90">
        <f t="shared" si="46"/>
        <v>421789.2</v>
      </c>
      <c r="AA236" s="90">
        <f t="shared" si="43"/>
        <v>843578.4</v>
      </c>
    </row>
    <row r="237" spans="1:27" s="16" customFormat="1" x14ac:dyDescent="0.2">
      <c r="A237" s="78">
        <v>5168</v>
      </c>
      <c r="B237" s="78" t="s">
        <v>460</v>
      </c>
      <c r="C237" s="78" t="s">
        <v>57</v>
      </c>
      <c r="D237" s="78" t="s">
        <v>42</v>
      </c>
      <c r="E237" s="78" t="s">
        <v>166</v>
      </c>
      <c r="F237" s="78" t="s">
        <v>166</v>
      </c>
      <c r="G237" s="118">
        <v>455935</v>
      </c>
      <c r="H237" s="78"/>
      <c r="I237" s="79" t="s">
        <v>44</v>
      </c>
      <c r="J237" s="78">
        <v>1017850</v>
      </c>
      <c r="K237" s="79">
        <v>44562</v>
      </c>
      <c r="L237" s="79">
        <v>44926</v>
      </c>
      <c r="M237" s="84">
        <v>25793</v>
      </c>
      <c r="N237" s="84">
        <v>33861</v>
      </c>
      <c r="O237" s="95">
        <f t="shared" si="36"/>
        <v>0.76173178583030621</v>
      </c>
      <c r="P237" s="84">
        <f t="shared" si="47"/>
        <v>25793</v>
      </c>
      <c r="Q237" s="85">
        <f t="shared" si="44"/>
        <v>1.8780202886363303E-3</v>
      </c>
      <c r="R237" s="86">
        <f t="shared" si="37"/>
        <v>1.6237849401397123E-3</v>
      </c>
      <c r="S237" s="87">
        <f t="shared" si="48"/>
        <v>1393655.38</v>
      </c>
      <c r="T237" s="88">
        <f t="shared" si="49"/>
        <v>547722.96</v>
      </c>
      <c r="U237" s="88">
        <f t="shared" si="50"/>
        <v>547722.96</v>
      </c>
      <c r="V237" s="88">
        <f t="shared" si="51"/>
        <v>506783.77</v>
      </c>
      <c r="W237" s="89">
        <f t="shared" si="42"/>
        <v>2995885.07</v>
      </c>
      <c r="X237" s="82"/>
      <c r="Y237" s="90">
        <f t="shared" si="45"/>
        <v>709714.2</v>
      </c>
      <c r="Z237" s="90">
        <f t="shared" si="46"/>
        <v>709714.2</v>
      </c>
      <c r="AA237" s="90">
        <f t="shared" si="43"/>
        <v>1419428.4</v>
      </c>
    </row>
    <row r="238" spans="1:27" s="16" customFormat="1" x14ac:dyDescent="0.2">
      <c r="A238" s="78">
        <v>4958</v>
      </c>
      <c r="B238" s="78" t="s">
        <v>461</v>
      </c>
      <c r="C238" s="78" t="s">
        <v>57</v>
      </c>
      <c r="D238" s="78" t="s">
        <v>42</v>
      </c>
      <c r="E238" s="78" t="s">
        <v>361</v>
      </c>
      <c r="F238" s="78" t="s">
        <v>63</v>
      </c>
      <c r="G238" s="118">
        <v>676045</v>
      </c>
      <c r="H238" s="78"/>
      <c r="I238" s="79" t="s">
        <v>44</v>
      </c>
      <c r="J238" s="78">
        <v>1015376</v>
      </c>
      <c r="K238" s="79">
        <v>44562</v>
      </c>
      <c r="L238" s="79">
        <v>44926</v>
      </c>
      <c r="M238" s="84">
        <v>19567</v>
      </c>
      <c r="N238" s="84">
        <v>29543</v>
      </c>
      <c r="O238" s="95">
        <f t="shared" si="36"/>
        <v>0.66232271604102499</v>
      </c>
      <c r="P238" s="84">
        <f t="shared" si="47"/>
        <v>19567</v>
      </c>
      <c r="Q238" s="85">
        <f t="shared" si="44"/>
        <v>1.4246975143545565E-3</v>
      </c>
      <c r="R238" s="86">
        <f t="shared" si="37"/>
        <v>1.2318303386079071E-3</v>
      </c>
      <c r="S238" s="87">
        <f t="shared" si="48"/>
        <v>1057250.22</v>
      </c>
      <c r="T238" s="88">
        <f t="shared" si="49"/>
        <v>415511.77</v>
      </c>
      <c r="U238" s="88">
        <f t="shared" si="50"/>
        <v>415511.77</v>
      </c>
      <c r="V238" s="88">
        <f t="shared" si="51"/>
        <v>384454.62</v>
      </c>
      <c r="W238" s="89">
        <f t="shared" si="42"/>
        <v>2272728.38</v>
      </c>
      <c r="X238" s="82"/>
      <c r="Y238" s="90">
        <f t="shared" si="45"/>
        <v>538401.03</v>
      </c>
      <c r="Z238" s="90">
        <f t="shared" si="46"/>
        <v>538401.03</v>
      </c>
      <c r="AA238" s="90">
        <f t="shared" si="43"/>
        <v>1076802.06</v>
      </c>
    </row>
    <row r="239" spans="1:27" s="16" customFormat="1" x14ac:dyDescent="0.2">
      <c r="A239" s="78">
        <v>102587</v>
      </c>
      <c r="B239" s="78" t="s">
        <v>462</v>
      </c>
      <c r="C239" s="78" t="s">
        <v>463</v>
      </c>
      <c r="D239" s="78" t="s">
        <v>42</v>
      </c>
      <c r="E239" s="78" t="s">
        <v>124</v>
      </c>
      <c r="F239" s="78" t="s">
        <v>124</v>
      </c>
      <c r="G239" s="118">
        <v>676105</v>
      </c>
      <c r="H239" s="78"/>
      <c r="I239" s="79" t="s">
        <v>44</v>
      </c>
      <c r="J239" s="78">
        <v>1026723</v>
      </c>
      <c r="K239" s="79">
        <v>44562</v>
      </c>
      <c r="L239" s="79">
        <v>44926</v>
      </c>
      <c r="M239" s="84">
        <v>26772</v>
      </c>
      <c r="N239" s="84">
        <v>36795</v>
      </c>
      <c r="O239" s="95">
        <f t="shared" si="36"/>
        <v>0.72759885854056261</v>
      </c>
      <c r="P239" s="84">
        <f t="shared" si="47"/>
        <v>26772</v>
      </c>
      <c r="Q239" s="85">
        <f t="shared" si="44"/>
        <v>1.9493024916594362E-3</v>
      </c>
      <c r="R239" s="86">
        <f t="shared" si="37"/>
        <v>1.6854173774830524E-3</v>
      </c>
      <c r="S239" s="87">
        <f t="shared" si="48"/>
        <v>1446553.01</v>
      </c>
      <c r="T239" s="88">
        <f t="shared" si="49"/>
        <v>568512.35</v>
      </c>
      <c r="U239" s="88">
        <f t="shared" si="50"/>
        <v>568512.35</v>
      </c>
      <c r="V239" s="88">
        <f t="shared" si="51"/>
        <v>526019.28</v>
      </c>
      <c r="W239" s="89">
        <f t="shared" si="42"/>
        <v>3109596.99</v>
      </c>
      <c r="X239" s="82"/>
      <c r="Y239" s="90">
        <f t="shared" si="45"/>
        <v>736652.13</v>
      </c>
      <c r="Z239" s="90">
        <f t="shared" si="46"/>
        <v>736652.13</v>
      </c>
      <c r="AA239" s="90">
        <f t="shared" si="43"/>
        <v>1473304.26</v>
      </c>
    </row>
    <row r="240" spans="1:27" s="16" customFormat="1" x14ac:dyDescent="0.2">
      <c r="A240" s="78">
        <v>5121</v>
      </c>
      <c r="B240" s="78" t="s">
        <v>464</v>
      </c>
      <c r="C240" s="78" t="s">
        <v>57</v>
      </c>
      <c r="D240" s="78" t="s">
        <v>42</v>
      </c>
      <c r="E240" s="78" t="s">
        <v>72</v>
      </c>
      <c r="F240" s="78" t="s">
        <v>72</v>
      </c>
      <c r="G240" s="118">
        <v>675028</v>
      </c>
      <c r="H240" s="78"/>
      <c r="I240" s="79" t="s">
        <v>44</v>
      </c>
      <c r="J240" s="78">
        <v>1015228</v>
      </c>
      <c r="K240" s="79">
        <v>44562</v>
      </c>
      <c r="L240" s="79">
        <v>44926</v>
      </c>
      <c r="M240" s="84">
        <v>17515</v>
      </c>
      <c r="N240" s="84">
        <v>31593</v>
      </c>
      <c r="O240" s="95">
        <f t="shared" si="36"/>
        <v>0.55439496090906215</v>
      </c>
      <c r="P240" s="84">
        <f t="shared" si="47"/>
        <v>17515</v>
      </c>
      <c r="Q240" s="85">
        <f t="shared" si="44"/>
        <v>1.275288851838302E-3</v>
      </c>
      <c r="R240" s="86">
        <f t="shared" si="37"/>
        <v>1.1026477426645624E-3</v>
      </c>
      <c r="S240" s="87">
        <f t="shared" si="48"/>
        <v>946375.92</v>
      </c>
      <c r="T240" s="88">
        <f t="shared" si="49"/>
        <v>371936.87</v>
      </c>
      <c r="U240" s="88">
        <f t="shared" si="50"/>
        <v>371936.87</v>
      </c>
      <c r="V240" s="88">
        <f t="shared" si="51"/>
        <v>344136.7</v>
      </c>
      <c r="W240" s="89">
        <f t="shared" si="42"/>
        <v>2034386.36</v>
      </c>
      <c r="X240" s="82"/>
      <c r="Y240" s="90">
        <f t="shared" si="45"/>
        <v>481938.67</v>
      </c>
      <c r="Z240" s="90">
        <f t="shared" si="46"/>
        <v>481938.67</v>
      </c>
      <c r="AA240" s="90">
        <f t="shared" si="43"/>
        <v>963877.34</v>
      </c>
    </row>
    <row r="241" spans="1:27" s="16" customFormat="1" x14ac:dyDescent="0.2">
      <c r="A241" s="78">
        <v>5176</v>
      </c>
      <c r="B241" s="78" t="s">
        <v>465</v>
      </c>
      <c r="C241" s="78" t="s">
        <v>463</v>
      </c>
      <c r="D241" s="78" t="s">
        <v>42</v>
      </c>
      <c r="E241" s="78" t="s">
        <v>466</v>
      </c>
      <c r="F241" s="78" t="s">
        <v>48</v>
      </c>
      <c r="G241" s="118" t="s">
        <v>467</v>
      </c>
      <c r="H241" s="78"/>
      <c r="I241" s="79" t="s">
        <v>44</v>
      </c>
      <c r="J241" s="78">
        <v>517601</v>
      </c>
      <c r="K241" s="79">
        <v>44562</v>
      </c>
      <c r="L241" s="79">
        <v>44926</v>
      </c>
      <c r="M241" s="84">
        <v>1164</v>
      </c>
      <c r="N241" s="84">
        <v>10036</v>
      </c>
      <c r="O241" s="95">
        <f t="shared" si="36"/>
        <v>0.1159824631327222</v>
      </c>
      <c r="P241" s="84">
        <f t="shared" si="47"/>
        <v>1164</v>
      </c>
      <c r="Q241" s="85">
        <f t="shared" si="44"/>
        <v>8.4752282246062437E-5</v>
      </c>
      <c r="R241" s="86">
        <f t="shared" si="37"/>
        <v>7.3279016412306628E-5</v>
      </c>
      <c r="S241" s="87">
        <f t="shared" si="48"/>
        <v>62893.61</v>
      </c>
      <c r="T241" s="88">
        <f t="shared" si="49"/>
        <v>24717.93</v>
      </c>
      <c r="U241" s="88">
        <f t="shared" si="50"/>
        <v>24717.93</v>
      </c>
      <c r="V241" s="88">
        <f t="shared" si="51"/>
        <v>22870.400000000001</v>
      </c>
      <c r="W241" s="89">
        <f t="shared" si="42"/>
        <v>135199.87</v>
      </c>
      <c r="X241" s="82"/>
      <c r="Y241" s="90">
        <f t="shared" si="45"/>
        <v>32028.35</v>
      </c>
      <c r="Z241" s="90">
        <f t="shared" si="46"/>
        <v>32028.35</v>
      </c>
      <c r="AA241" s="90">
        <f t="shared" si="43"/>
        <v>64056.7</v>
      </c>
    </row>
    <row r="242" spans="1:27" s="16" customFormat="1" x14ac:dyDescent="0.2">
      <c r="A242" s="78">
        <v>4429</v>
      </c>
      <c r="B242" s="78" t="s">
        <v>468</v>
      </c>
      <c r="C242" s="78" t="s">
        <v>57</v>
      </c>
      <c r="D242" s="78" t="s">
        <v>42</v>
      </c>
      <c r="E242" s="78" t="s">
        <v>67</v>
      </c>
      <c r="F242" s="78" t="s">
        <v>67</v>
      </c>
      <c r="G242" s="118">
        <v>455895</v>
      </c>
      <c r="H242" s="78"/>
      <c r="I242" s="79" t="s">
        <v>44</v>
      </c>
      <c r="J242" s="78">
        <v>1015188</v>
      </c>
      <c r="K242" s="79">
        <v>44562</v>
      </c>
      <c r="L242" s="79">
        <v>44926</v>
      </c>
      <c r="M242" s="84">
        <v>31301</v>
      </c>
      <c r="N242" s="84">
        <v>57022</v>
      </c>
      <c r="O242" s="95">
        <f t="shared" si="36"/>
        <v>0.54892848374311665</v>
      </c>
      <c r="P242" s="84">
        <f t="shared" si="47"/>
        <v>31301</v>
      </c>
      <c r="Q242" s="85">
        <f t="shared" si="44"/>
        <v>2.2790645932852238E-3</v>
      </c>
      <c r="R242" s="86">
        <f t="shared" si="37"/>
        <v>1.9705382239876374E-3</v>
      </c>
      <c r="S242" s="87">
        <f t="shared" si="48"/>
        <v>1691265.35</v>
      </c>
      <c r="T242" s="88">
        <f t="shared" si="49"/>
        <v>664687.17000000004</v>
      </c>
      <c r="U242" s="88">
        <f t="shared" si="50"/>
        <v>664687.17000000004</v>
      </c>
      <c r="V242" s="88">
        <f t="shared" si="51"/>
        <v>615005.57999999996</v>
      </c>
      <c r="W242" s="89">
        <f t="shared" si="42"/>
        <v>3635645.27</v>
      </c>
      <c r="X242" s="82"/>
      <c r="Y242" s="90">
        <f t="shared" si="45"/>
        <v>861271.04000000004</v>
      </c>
      <c r="Z242" s="90">
        <f t="shared" si="46"/>
        <v>861271.04000000004</v>
      </c>
      <c r="AA242" s="90">
        <f t="shared" si="43"/>
        <v>1722542.0800000001</v>
      </c>
    </row>
    <row r="243" spans="1:27" s="16" customFormat="1" x14ac:dyDescent="0.2">
      <c r="A243" s="78">
        <v>4107</v>
      </c>
      <c r="B243" s="78" t="s">
        <v>469</v>
      </c>
      <c r="C243" s="78" t="s">
        <v>57</v>
      </c>
      <c r="D243" s="78" t="s">
        <v>42</v>
      </c>
      <c r="E243" s="78" t="s">
        <v>43</v>
      </c>
      <c r="F243" s="78" t="s">
        <v>43</v>
      </c>
      <c r="G243" s="118">
        <v>675823</v>
      </c>
      <c r="H243" s="78"/>
      <c r="I243" s="79" t="s">
        <v>44</v>
      </c>
      <c r="J243" s="78">
        <v>1015187</v>
      </c>
      <c r="K243" s="79">
        <v>44562</v>
      </c>
      <c r="L243" s="79">
        <v>44926</v>
      </c>
      <c r="M243" s="84">
        <v>17394</v>
      </c>
      <c r="N243" s="84">
        <v>37873</v>
      </c>
      <c r="O243" s="95">
        <f t="shared" si="36"/>
        <v>0.45927177672748398</v>
      </c>
      <c r="P243" s="84">
        <f t="shared" si="47"/>
        <v>17394</v>
      </c>
      <c r="Q243" s="85">
        <f t="shared" si="44"/>
        <v>1.266478691914098E-3</v>
      </c>
      <c r="R243" s="86">
        <f t="shared" si="37"/>
        <v>1.095030250408644E-3</v>
      </c>
      <c r="S243" s="87">
        <f t="shared" si="48"/>
        <v>939838.01</v>
      </c>
      <c r="T243" s="88">
        <f t="shared" si="49"/>
        <v>369367.39</v>
      </c>
      <c r="U243" s="88">
        <f t="shared" si="50"/>
        <v>369367.39</v>
      </c>
      <c r="V243" s="88">
        <f t="shared" si="51"/>
        <v>341759.28</v>
      </c>
      <c r="W243" s="89">
        <f t="shared" si="42"/>
        <v>2020332.07</v>
      </c>
      <c r="X243" s="82"/>
      <c r="Y243" s="90">
        <f t="shared" si="45"/>
        <v>478609.26</v>
      </c>
      <c r="Z243" s="90">
        <f t="shared" si="46"/>
        <v>478609.26</v>
      </c>
      <c r="AA243" s="90">
        <f t="shared" si="43"/>
        <v>957218.52</v>
      </c>
    </row>
    <row r="244" spans="1:27" s="16" customFormat="1" x14ac:dyDescent="0.2">
      <c r="A244" s="78">
        <v>114</v>
      </c>
      <c r="B244" s="78" t="s">
        <v>470</v>
      </c>
      <c r="C244" s="78" t="s">
        <v>57</v>
      </c>
      <c r="D244" s="78" t="s">
        <v>42</v>
      </c>
      <c r="E244" s="78" t="s">
        <v>67</v>
      </c>
      <c r="F244" s="78" t="s">
        <v>67</v>
      </c>
      <c r="G244" s="118">
        <v>455823</v>
      </c>
      <c r="H244" s="78"/>
      <c r="I244" s="79" t="s">
        <v>44</v>
      </c>
      <c r="J244" s="78">
        <v>1015229</v>
      </c>
      <c r="K244" s="79">
        <v>44562</v>
      </c>
      <c r="L244" s="79">
        <v>44926</v>
      </c>
      <c r="M244" s="84">
        <v>14974</v>
      </c>
      <c r="N244" s="84">
        <v>23054</v>
      </c>
      <c r="O244" s="95">
        <f t="shared" si="36"/>
        <v>0.64951852173158675</v>
      </c>
      <c r="P244" s="84">
        <f t="shared" si="47"/>
        <v>14973.999999999998</v>
      </c>
      <c r="Q244" s="85">
        <f t="shared" si="44"/>
        <v>1.0902754934300162E-3</v>
      </c>
      <c r="R244" s="86">
        <f t="shared" si="37"/>
        <v>9.4268040529027443E-4</v>
      </c>
      <c r="S244" s="87">
        <f t="shared" si="48"/>
        <v>809079.82</v>
      </c>
      <c r="T244" s="88">
        <f t="shared" si="49"/>
        <v>317977.88</v>
      </c>
      <c r="U244" s="88">
        <f t="shared" si="50"/>
        <v>317977.88</v>
      </c>
      <c r="V244" s="88">
        <f t="shared" si="51"/>
        <v>294210.84000000003</v>
      </c>
      <c r="W244" s="89">
        <f t="shared" si="42"/>
        <v>1739246.4200000002</v>
      </c>
      <c r="X244" s="82"/>
      <c r="Y244" s="90">
        <f t="shared" si="45"/>
        <v>412021.11</v>
      </c>
      <c r="Z244" s="90">
        <f t="shared" si="46"/>
        <v>412021.11</v>
      </c>
      <c r="AA244" s="90">
        <f t="shared" si="43"/>
        <v>824042.22</v>
      </c>
    </row>
    <row r="245" spans="1:27" s="16" customFormat="1" x14ac:dyDescent="0.2">
      <c r="A245" s="78">
        <v>5258</v>
      </c>
      <c r="B245" s="78" t="s">
        <v>471</v>
      </c>
      <c r="C245" s="78" t="s">
        <v>57</v>
      </c>
      <c r="D245" s="78" t="s">
        <v>42</v>
      </c>
      <c r="E245" s="78" t="s">
        <v>472</v>
      </c>
      <c r="F245" s="78" t="s">
        <v>72</v>
      </c>
      <c r="G245" s="118">
        <v>455763</v>
      </c>
      <c r="H245" s="78"/>
      <c r="I245" s="79" t="s">
        <v>44</v>
      </c>
      <c r="J245" s="78">
        <v>1014815</v>
      </c>
      <c r="K245" s="79">
        <v>44562</v>
      </c>
      <c r="L245" s="79">
        <v>44926</v>
      </c>
      <c r="M245" s="84">
        <v>16431</v>
      </c>
      <c r="N245" s="84">
        <v>26686</v>
      </c>
      <c r="O245" s="95">
        <f t="shared" si="36"/>
        <v>0.61571610582327807</v>
      </c>
      <c r="P245" s="84">
        <f t="shared" si="47"/>
        <v>16431</v>
      </c>
      <c r="Q245" s="85">
        <f t="shared" si="44"/>
        <v>1.1963614687156804E-3</v>
      </c>
      <c r="R245" s="86">
        <f t="shared" si="37"/>
        <v>1.0344050847685656E-3</v>
      </c>
      <c r="S245" s="87">
        <f t="shared" si="48"/>
        <v>887804.89</v>
      </c>
      <c r="T245" s="88">
        <f t="shared" si="49"/>
        <v>348917.77</v>
      </c>
      <c r="U245" s="88">
        <f t="shared" si="50"/>
        <v>348917.77</v>
      </c>
      <c r="V245" s="88">
        <f t="shared" si="51"/>
        <v>322838.14</v>
      </c>
      <c r="W245" s="89">
        <f t="shared" si="42"/>
        <v>1908478.5700000003</v>
      </c>
      <c r="X245" s="82"/>
      <c r="Y245" s="90">
        <f t="shared" si="45"/>
        <v>452111.58</v>
      </c>
      <c r="Z245" s="90">
        <f t="shared" si="46"/>
        <v>452111.58</v>
      </c>
      <c r="AA245" s="90">
        <f t="shared" si="43"/>
        <v>904223.16</v>
      </c>
    </row>
    <row r="246" spans="1:27" s="16" customFormat="1" x14ac:dyDescent="0.2">
      <c r="A246" s="78">
        <v>4491</v>
      </c>
      <c r="B246" s="78" t="s">
        <v>473</v>
      </c>
      <c r="C246" s="78" t="s">
        <v>463</v>
      </c>
      <c r="D246" s="78" t="s">
        <v>42</v>
      </c>
      <c r="E246" s="78" t="s">
        <v>124</v>
      </c>
      <c r="F246" s="78" t="s">
        <v>124</v>
      </c>
      <c r="G246" s="118">
        <v>675842</v>
      </c>
      <c r="H246" s="78"/>
      <c r="I246" s="79" t="s">
        <v>44</v>
      </c>
      <c r="J246" s="78">
        <v>1029387</v>
      </c>
      <c r="K246" s="79">
        <v>44562</v>
      </c>
      <c r="L246" s="79">
        <v>44926</v>
      </c>
      <c r="M246" s="84">
        <v>10380</v>
      </c>
      <c r="N246" s="84">
        <v>15137</v>
      </c>
      <c r="O246" s="95">
        <f t="shared" si="36"/>
        <v>0.68573693598467333</v>
      </c>
      <c r="P246" s="84">
        <f t="shared" si="47"/>
        <v>10380</v>
      </c>
      <c r="Q246" s="85">
        <f t="shared" si="44"/>
        <v>7.5578066126643305E-4</v>
      </c>
      <c r="R246" s="86">
        <f t="shared" si="37"/>
        <v>6.5346751749118805E-4</v>
      </c>
      <c r="S246" s="87">
        <f t="shared" si="48"/>
        <v>560855.38</v>
      </c>
      <c r="T246" s="88">
        <f t="shared" si="49"/>
        <v>220422.76</v>
      </c>
      <c r="U246" s="88">
        <f t="shared" si="50"/>
        <v>220422.76</v>
      </c>
      <c r="V246" s="88">
        <f t="shared" si="51"/>
        <v>203947.41</v>
      </c>
      <c r="W246" s="89">
        <f t="shared" si="42"/>
        <v>1205648.31</v>
      </c>
      <c r="X246" s="82"/>
      <c r="Y246" s="90">
        <f t="shared" si="45"/>
        <v>285613.67</v>
      </c>
      <c r="Z246" s="90">
        <f t="shared" si="46"/>
        <v>285613.67</v>
      </c>
      <c r="AA246" s="90">
        <f t="shared" si="43"/>
        <v>571227.34</v>
      </c>
    </row>
    <row r="247" spans="1:27" s="16" customFormat="1" x14ac:dyDescent="0.2">
      <c r="A247" s="78">
        <v>106631</v>
      </c>
      <c r="B247" s="78" t="s">
        <v>474</v>
      </c>
      <c r="C247" s="78" t="s">
        <v>57</v>
      </c>
      <c r="D247" s="78" t="s">
        <v>42</v>
      </c>
      <c r="E247" s="78" t="s">
        <v>43</v>
      </c>
      <c r="F247" s="78" t="s">
        <v>43</v>
      </c>
      <c r="G247" s="118">
        <v>676425</v>
      </c>
      <c r="H247" s="78"/>
      <c r="I247" s="79" t="s">
        <v>44</v>
      </c>
      <c r="J247" s="78">
        <v>1028208</v>
      </c>
      <c r="K247" s="79">
        <v>44562</v>
      </c>
      <c r="L247" s="79">
        <v>44926</v>
      </c>
      <c r="M247" s="84">
        <v>22396</v>
      </c>
      <c r="N247" s="84">
        <v>44936</v>
      </c>
      <c r="O247" s="95">
        <f t="shared" si="36"/>
        <v>0.49839772120348941</v>
      </c>
      <c r="P247" s="84">
        <f t="shared" si="47"/>
        <v>22396</v>
      </c>
      <c r="Q247" s="85">
        <f t="shared" si="44"/>
        <v>1.6306805096072288E-3</v>
      </c>
      <c r="R247" s="86">
        <f t="shared" si="37"/>
        <v>1.4099285666409102E-3</v>
      </c>
      <c r="S247" s="87">
        <f t="shared" si="48"/>
        <v>1210107.6200000001</v>
      </c>
      <c r="T247" s="88">
        <f t="shared" si="49"/>
        <v>475586.53</v>
      </c>
      <c r="U247" s="88">
        <f t="shared" si="50"/>
        <v>475586.53</v>
      </c>
      <c r="V247" s="88">
        <f t="shared" si="51"/>
        <v>440039.14</v>
      </c>
      <c r="W247" s="89">
        <f t="shared" si="42"/>
        <v>2601319.8200000003</v>
      </c>
      <c r="X247" s="82"/>
      <c r="Y247" s="90">
        <f t="shared" si="45"/>
        <v>616243.13</v>
      </c>
      <c r="Z247" s="90">
        <f t="shared" si="46"/>
        <v>616243.13</v>
      </c>
      <c r="AA247" s="90">
        <f t="shared" si="43"/>
        <v>1232486.26</v>
      </c>
    </row>
    <row r="248" spans="1:27" s="16" customFormat="1" x14ac:dyDescent="0.2">
      <c r="A248" s="78">
        <v>4942</v>
      </c>
      <c r="B248" s="78" t="s">
        <v>475</v>
      </c>
      <c r="C248" s="78" t="s">
        <v>463</v>
      </c>
      <c r="D248" s="78" t="s">
        <v>42</v>
      </c>
      <c r="E248" s="78" t="s">
        <v>124</v>
      </c>
      <c r="F248" s="78" t="s">
        <v>124</v>
      </c>
      <c r="G248" s="118">
        <v>675853</v>
      </c>
      <c r="H248" s="78"/>
      <c r="I248" s="79" t="s">
        <v>44</v>
      </c>
      <c r="J248" s="78">
        <v>1029300</v>
      </c>
      <c r="K248" s="79">
        <v>44562</v>
      </c>
      <c r="L248" s="79">
        <v>44926</v>
      </c>
      <c r="M248" s="84">
        <v>11136</v>
      </c>
      <c r="N248" s="84">
        <v>19639</v>
      </c>
      <c r="O248" s="95">
        <f t="shared" si="36"/>
        <v>0.56703498141453235</v>
      </c>
      <c r="P248" s="84">
        <f t="shared" si="47"/>
        <v>11136</v>
      </c>
      <c r="Q248" s="85">
        <f t="shared" si="44"/>
        <v>8.108259579829479E-4</v>
      </c>
      <c r="R248" s="86">
        <f t="shared" si="37"/>
        <v>7.0106110547031499E-4</v>
      </c>
      <c r="S248" s="87">
        <f t="shared" si="48"/>
        <v>601703.81000000006</v>
      </c>
      <c r="T248" s="88">
        <f t="shared" si="49"/>
        <v>236476.67</v>
      </c>
      <c r="U248" s="88">
        <f t="shared" si="50"/>
        <v>236476.67</v>
      </c>
      <c r="V248" s="88">
        <f t="shared" si="51"/>
        <v>218801.38</v>
      </c>
      <c r="W248" s="89">
        <f t="shared" si="42"/>
        <v>1293458.5300000003</v>
      </c>
      <c r="X248" s="82"/>
      <c r="Y248" s="90">
        <f t="shared" si="45"/>
        <v>306415.59000000003</v>
      </c>
      <c r="Z248" s="90">
        <f t="shared" si="46"/>
        <v>306415.59000000003</v>
      </c>
      <c r="AA248" s="90">
        <f t="shared" si="43"/>
        <v>612831.18000000005</v>
      </c>
    </row>
    <row r="249" spans="1:27" s="16" customFormat="1" x14ac:dyDescent="0.2">
      <c r="A249" s="78">
        <v>5181</v>
      </c>
      <c r="B249" s="78" t="s">
        <v>476</v>
      </c>
      <c r="C249" s="78" t="s">
        <v>57</v>
      </c>
      <c r="D249" s="78" t="s">
        <v>42</v>
      </c>
      <c r="E249" s="78" t="s">
        <v>62</v>
      </c>
      <c r="F249" s="78" t="s">
        <v>63</v>
      </c>
      <c r="G249" s="118">
        <v>675289</v>
      </c>
      <c r="H249" s="78"/>
      <c r="I249" s="79" t="s">
        <v>44</v>
      </c>
      <c r="J249" s="78">
        <v>1028176</v>
      </c>
      <c r="K249" s="79">
        <v>44562</v>
      </c>
      <c r="L249" s="79">
        <v>44926</v>
      </c>
      <c r="M249" s="84">
        <v>15695</v>
      </c>
      <c r="N249" s="84">
        <v>22884</v>
      </c>
      <c r="O249" s="95">
        <f t="shared" si="36"/>
        <v>0.68585037580842512</v>
      </c>
      <c r="P249" s="84">
        <f t="shared" si="47"/>
        <v>15695</v>
      </c>
      <c r="Q249" s="85">
        <f t="shared" si="44"/>
        <v>1.1427723967800257E-3</v>
      </c>
      <c r="R249" s="86">
        <f t="shared" si="37"/>
        <v>9.8807058641851592E-4</v>
      </c>
      <c r="S249" s="87">
        <f t="shared" si="48"/>
        <v>848037.11</v>
      </c>
      <c r="T249" s="88">
        <f t="shared" si="49"/>
        <v>333288.56</v>
      </c>
      <c r="U249" s="88">
        <f t="shared" si="50"/>
        <v>333288.56</v>
      </c>
      <c r="V249" s="88">
        <f t="shared" si="51"/>
        <v>308377.13</v>
      </c>
      <c r="W249" s="89">
        <f t="shared" si="42"/>
        <v>1822991.3599999999</v>
      </c>
      <c r="X249" s="82"/>
      <c r="Y249" s="90">
        <f t="shared" si="45"/>
        <v>431859.97</v>
      </c>
      <c r="Z249" s="90">
        <f t="shared" si="46"/>
        <v>431859.97</v>
      </c>
      <c r="AA249" s="90">
        <f t="shared" si="43"/>
        <v>863719.94</v>
      </c>
    </row>
    <row r="250" spans="1:27" s="16" customFormat="1" x14ac:dyDescent="0.2">
      <c r="A250" s="78">
        <v>5186</v>
      </c>
      <c r="B250" s="78" t="s">
        <v>477</v>
      </c>
      <c r="C250" s="78" t="s">
        <v>57</v>
      </c>
      <c r="D250" s="78" t="s">
        <v>42</v>
      </c>
      <c r="E250" s="78" t="s">
        <v>62</v>
      </c>
      <c r="F250" s="78" t="s">
        <v>63</v>
      </c>
      <c r="G250" s="118">
        <v>455485</v>
      </c>
      <c r="H250" s="78"/>
      <c r="I250" s="79" t="s">
        <v>44</v>
      </c>
      <c r="J250" s="78">
        <v>1025945</v>
      </c>
      <c r="K250" s="79">
        <v>44562</v>
      </c>
      <c r="L250" s="79">
        <v>44926</v>
      </c>
      <c r="M250" s="84">
        <v>18677</v>
      </c>
      <c r="N250" s="84">
        <v>29967</v>
      </c>
      <c r="O250" s="95">
        <f t="shared" si="36"/>
        <v>0.62325224413521541</v>
      </c>
      <c r="P250" s="84">
        <f t="shared" si="47"/>
        <v>18677</v>
      </c>
      <c r="Q250" s="85">
        <f t="shared" si="44"/>
        <v>1.3598955116062785E-3</v>
      </c>
      <c r="R250" s="86">
        <f t="shared" si="37"/>
        <v>1.1758008501139613E-3</v>
      </c>
      <c r="S250" s="87">
        <f t="shared" si="48"/>
        <v>1009161.46</v>
      </c>
      <c r="T250" s="88">
        <f t="shared" si="49"/>
        <v>396612.32</v>
      </c>
      <c r="U250" s="88">
        <f t="shared" si="50"/>
        <v>396612.32</v>
      </c>
      <c r="V250" s="88">
        <f t="shared" si="51"/>
        <v>366967.8</v>
      </c>
      <c r="W250" s="89">
        <f t="shared" si="42"/>
        <v>2169353.9</v>
      </c>
      <c r="X250" s="82"/>
      <c r="Y250" s="90">
        <f t="shared" si="45"/>
        <v>513911.99</v>
      </c>
      <c r="Z250" s="90">
        <f t="shared" si="46"/>
        <v>513911.99</v>
      </c>
      <c r="AA250" s="90">
        <f t="shared" si="43"/>
        <v>1027823.98</v>
      </c>
    </row>
    <row r="251" spans="1:27" s="16" customFormat="1" x14ac:dyDescent="0.2">
      <c r="A251" s="78">
        <v>5018</v>
      </c>
      <c r="B251" s="78" t="s">
        <v>478</v>
      </c>
      <c r="C251" s="78" t="s">
        <v>479</v>
      </c>
      <c r="D251" s="78" t="s">
        <v>71</v>
      </c>
      <c r="E251" s="78" t="s">
        <v>72</v>
      </c>
      <c r="F251" s="78" t="s">
        <v>72</v>
      </c>
      <c r="G251" s="118">
        <v>455819</v>
      </c>
      <c r="H251" s="78"/>
      <c r="I251" s="79" t="s">
        <v>44</v>
      </c>
      <c r="J251" s="78">
        <v>1030716</v>
      </c>
      <c r="K251" s="79">
        <v>44440</v>
      </c>
      <c r="L251" s="79">
        <v>44804</v>
      </c>
      <c r="M251" s="84">
        <v>29296</v>
      </c>
      <c r="N251" s="84">
        <v>37843</v>
      </c>
      <c r="O251" s="95">
        <f t="shared" si="36"/>
        <v>0.77414581296408846</v>
      </c>
      <c r="P251" s="84">
        <f t="shared" si="47"/>
        <v>29296</v>
      </c>
      <c r="Q251" s="85">
        <f t="shared" si="44"/>
        <v>0</v>
      </c>
      <c r="R251" s="86">
        <f t="shared" si="37"/>
        <v>1.8443144886726246E-3</v>
      </c>
      <c r="S251" s="87">
        <f t="shared" si="48"/>
        <v>0</v>
      </c>
      <c r="T251" s="88">
        <f t="shared" si="49"/>
        <v>622110.32999999996</v>
      </c>
      <c r="U251" s="88">
        <f t="shared" si="50"/>
        <v>622110.32999999996</v>
      </c>
      <c r="V251" s="88">
        <f t="shared" si="51"/>
        <v>0</v>
      </c>
      <c r="W251" s="89">
        <f t="shared" si="42"/>
        <v>1244220.6599999999</v>
      </c>
      <c r="X251" s="82"/>
      <c r="Y251" s="90">
        <f t="shared" si="45"/>
        <v>0</v>
      </c>
      <c r="Z251" s="90">
        <f t="shared" si="46"/>
        <v>0</v>
      </c>
      <c r="AA251" s="90">
        <f t="shared" si="43"/>
        <v>0</v>
      </c>
    </row>
    <row r="252" spans="1:27" s="16" customFormat="1" x14ac:dyDescent="0.2">
      <c r="A252" s="78">
        <v>4095</v>
      </c>
      <c r="B252" s="78" t="s">
        <v>480</v>
      </c>
      <c r="C252" s="78" t="s">
        <v>481</v>
      </c>
      <c r="D252" s="78" t="s">
        <v>42</v>
      </c>
      <c r="E252" s="78" t="s">
        <v>482</v>
      </c>
      <c r="F252" s="78" t="s">
        <v>48</v>
      </c>
      <c r="G252" s="118">
        <v>675599</v>
      </c>
      <c r="H252" s="78"/>
      <c r="I252" s="79" t="s">
        <v>44</v>
      </c>
      <c r="J252" s="78">
        <v>409501</v>
      </c>
      <c r="K252" s="79">
        <v>44562</v>
      </c>
      <c r="L252" s="79">
        <v>44926</v>
      </c>
      <c r="M252" s="84">
        <v>5257</v>
      </c>
      <c r="N252" s="84">
        <v>14303</v>
      </c>
      <c r="O252" s="95">
        <f t="shared" si="36"/>
        <v>0.36754527022303013</v>
      </c>
      <c r="P252" s="84">
        <f t="shared" si="47"/>
        <v>5257</v>
      </c>
      <c r="Q252" s="85">
        <f t="shared" si="44"/>
        <v>3.8276868364909818E-4</v>
      </c>
      <c r="R252" s="86">
        <f t="shared" si="37"/>
        <v>3.309517090030034E-4</v>
      </c>
      <c r="S252" s="87">
        <f t="shared" si="48"/>
        <v>284047.86</v>
      </c>
      <c r="T252" s="88">
        <f t="shared" si="49"/>
        <v>111634.15</v>
      </c>
      <c r="U252" s="88">
        <f t="shared" si="50"/>
        <v>111634.15</v>
      </c>
      <c r="V252" s="88">
        <f t="shared" si="51"/>
        <v>103290.13</v>
      </c>
      <c r="W252" s="89">
        <f t="shared" si="42"/>
        <v>610606.29</v>
      </c>
      <c r="X252" s="82"/>
      <c r="Y252" s="90">
        <f t="shared" si="45"/>
        <v>144650.39000000001</v>
      </c>
      <c r="Z252" s="90">
        <f t="shared" si="46"/>
        <v>144650.39000000001</v>
      </c>
      <c r="AA252" s="90">
        <f t="shared" si="43"/>
        <v>289300.78000000003</v>
      </c>
    </row>
    <row r="253" spans="1:27" s="16" customFormat="1" x14ac:dyDescent="0.2">
      <c r="A253" s="78">
        <v>5113</v>
      </c>
      <c r="B253" s="78" t="s">
        <v>483</v>
      </c>
      <c r="C253" s="78" t="s">
        <v>57</v>
      </c>
      <c r="D253" s="78" t="s">
        <v>42</v>
      </c>
      <c r="E253" s="78" t="s">
        <v>67</v>
      </c>
      <c r="F253" s="78" t="s">
        <v>67</v>
      </c>
      <c r="G253" s="118">
        <v>675822</v>
      </c>
      <c r="H253" s="78"/>
      <c r="I253" s="79" t="s">
        <v>44</v>
      </c>
      <c r="J253" s="78">
        <v>1016957</v>
      </c>
      <c r="K253" s="79">
        <v>44562</v>
      </c>
      <c r="L253" s="79">
        <v>44926</v>
      </c>
      <c r="M253" s="84">
        <v>10401</v>
      </c>
      <c r="N253" s="84">
        <v>13585</v>
      </c>
      <c r="O253" s="95">
        <f t="shared" si="36"/>
        <v>0.76562384983437615</v>
      </c>
      <c r="P253" s="84">
        <f t="shared" si="47"/>
        <v>10401</v>
      </c>
      <c r="Q253" s="85">
        <f t="shared" si="44"/>
        <v>7.5730969728633627E-4</v>
      </c>
      <c r="R253" s="86">
        <f t="shared" si="37"/>
        <v>6.5478956160171936E-4</v>
      </c>
      <c r="S253" s="87">
        <f t="shared" si="48"/>
        <v>561990.06000000006</v>
      </c>
      <c r="T253" s="88">
        <f t="shared" si="49"/>
        <v>220868.7</v>
      </c>
      <c r="U253" s="88">
        <f t="shared" si="50"/>
        <v>220868.7</v>
      </c>
      <c r="V253" s="88">
        <f t="shared" si="51"/>
        <v>204360.02</v>
      </c>
      <c r="W253" s="89">
        <f t="shared" si="42"/>
        <v>1208087.48</v>
      </c>
      <c r="X253" s="82"/>
      <c r="Y253" s="90">
        <f t="shared" si="45"/>
        <v>286191.5</v>
      </c>
      <c r="Z253" s="90">
        <f t="shared" si="46"/>
        <v>286191.5</v>
      </c>
      <c r="AA253" s="90">
        <f t="shared" si="43"/>
        <v>572383</v>
      </c>
    </row>
    <row r="254" spans="1:27" s="16" customFormat="1" x14ac:dyDescent="0.2">
      <c r="A254" s="78">
        <v>4881</v>
      </c>
      <c r="B254" s="78" t="s">
        <v>484</v>
      </c>
      <c r="C254" s="78" t="s">
        <v>57</v>
      </c>
      <c r="D254" s="78" t="s">
        <v>42</v>
      </c>
      <c r="E254" s="78" t="s">
        <v>377</v>
      </c>
      <c r="F254" s="78" t="s">
        <v>48</v>
      </c>
      <c r="G254" s="118">
        <v>675537</v>
      </c>
      <c r="H254" s="78"/>
      <c r="I254" s="79" t="s">
        <v>44</v>
      </c>
      <c r="J254" s="78">
        <v>1031601</v>
      </c>
      <c r="K254" s="79">
        <v>44562</v>
      </c>
      <c r="L254" s="79">
        <v>44926</v>
      </c>
      <c r="M254" s="84">
        <v>13248</v>
      </c>
      <c r="N254" s="84">
        <v>24423</v>
      </c>
      <c r="O254" s="95">
        <f t="shared" si="36"/>
        <v>0.54243950374646854</v>
      </c>
      <c r="P254" s="84">
        <f t="shared" si="47"/>
        <v>13248</v>
      </c>
      <c r="Q254" s="85">
        <f t="shared" si="44"/>
        <v>9.6460329484178279E-4</v>
      </c>
      <c r="R254" s="86">
        <f t="shared" si="37"/>
        <v>8.3402097030089203E-4</v>
      </c>
      <c r="S254" s="87">
        <f t="shared" si="48"/>
        <v>715820.05</v>
      </c>
      <c r="T254" s="88">
        <f t="shared" si="49"/>
        <v>281325.7</v>
      </c>
      <c r="U254" s="88">
        <f t="shared" si="50"/>
        <v>281325.7</v>
      </c>
      <c r="V254" s="88">
        <f t="shared" si="51"/>
        <v>260298.2</v>
      </c>
      <c r="W254" s="89">
        <f t="shared" si="42"/>
        <v>1538769.65</v>
      </c>
      <c r="X254" s="82"/>
      <c r="Y254" s="90">
        <f t="shared" si="45"/>
        <v>364528.89</v>
      </c>
      <c r="Z254" s="90">
        <f t="shared" si="46"/>
        <v>364528.89</v>
      </c>
      <c r="AA254" s="90">
        <f t="shared" si="43"/>
        <v>729057.78</v>
      </c>
    </row>
    <row r="255" spans="1:27" s="16" customFormat="1" x14ac:dyDescent="0.2">
      <c r="A255" s="78">
        <v>4351</v>
      </c>
      <c r="B255" s="78" t="s">
        <v>485</v>
      </c>
      <c r="C255" s="78" t="s">
        <v>57</v>
      </c>
      <c r="D255" s="78" t="s">
        <v>42</v>
      </c>
      <c r="E255" s="78" t="s">
        <v>431</v>
      </c>
      <c r="F255" s="78" t="s">
        <v>48</v>
      </c>
      <c r="G255" s="118">
        <v>675145</v>
      </c>
      <c r="H255" s="78"/>
      <c r="I255" s="79" t="s">
        <v>44</v>
      </c>
      <c r="J255" s="78">
        <v>1030628</v>
      </c>
      <c r="K255" s="79">
        <v>44562</v>
      </c>
      <c r="L255" s="79">
        <v>44926</v>
      </c>
      <c r="M255" s="84">
        <v>18858</v>
      </c>
      <c r="N255" s="84">
        <v>25040</v>
      </c>
      <c r="O255" s="95">
        <f t="shared" si="36"/>
        <v>0.75311501597444086</v>
      </c>
      <c r="P255" s="84">
        <f t="shared" si="47"/>
        <v>18858</v>
      </c>
      <c r="Q255" s="85">
        <f t="shared" si="44"/>
        <v>1.3730743458730632E-3</v>
      </c>
      <c r="R255" s="86">
        <f t="shared" si="37"/>
        <v>1.187195611257112E-3</v>
      </c>
      <c r="S255" s="87">
        <f t="shared" si="48"/>
        <v>1018941.31</v>
      </c>
      <c r="T255" s="88">
        <f t="shared" si="49"/>
        <v>400455.92</v>
      </c>
      <c r="U255" s="88">
        <f t="shared" si="50"/>
        <v>400455.92</v>
      </c>
      <c r="V255" s="88">
        <f t="shared" si="51"/>
        <v>370524.11</v>
      </c>
      <c r="W255" s="89">
        <f t="shared" si="42"/>
        <v>2190377.2599999998</v>
      </c>
      <c r="X255" s="82"/>
      <c r="Y255" s="90">
        <f t="shared" si="45"/>
        <v>518892.35</v>
      </c>
      <c r="Z255" s="90">
        <f t="shared" si="46"/>
        <v>518892.35</v>
      </c>
      <c r="AA255" s="90">
        <f t="shared" si="43"/>
        <v>1037784.7</v>
      </c>
    </row>
    <row r="256" spans="1:27" s="16" customFormat="1" x14ac:dyDescent="0.2">
      <c r="A256" s="78">
        <v>5054</v>
      </c>
      <c r="B256" s="78" t="s">
        <v>486</v>
      </c>
      <c r="C256" s="78" t="s">
        <v>57</v>
      </c>
      <c r="D256" s="78" t="s">
        <v>42</v>
      </c>
      <c r="E256" s="78" t="s">
        <v>67</v>
      </c>
      <c r="F256" s="78" t="s">
        <v>67</v>
      </c>
      <c r="G256" s="118">
        <v>675417</v>
      </c>
      <c r="H256" s="78"/>
      <c r="I256" s="79" t="s">
        <v>44</v>
      </c>
      <c r="J256" s="78">
        <v>1016956</v>
      </c>
      <c r="K256" s="79">
        <v>44562</v>
      </c>
      <c r="L256" s="79">
        <v>44926</v>
      </c>
      <c r="M256" s="84">
        <v>13650</v>
      </c>
      <c r="N256" s="84">
        <v>15562</v>
      </c>
      <c r="O256" s="95">
        <f t="shared" si="36"/>
        <v>0.87713661483099858</v>
      </c>
      <c r="P256" s="84">
        <f t="shared" si="47"/>
        <v>13650.000000000002</v>
      </c>
      <c r="Q256" s="85">
        <f t="shared" si="44"/>
        <v>9.9387341293707249E-4</v>
      </c>
      <c r="R256" s="86">
        <f t="shared" si="37"/>
        <v>8.5932867184534847E-4</v>
      </c>
      <c r="S256" s="87">
        <f t="shared" si="48"/>
        <v>737541.04</v>
      </c>
      <c r="T256" s="88">
        <f t="shared" si="49"/>
        <v>289862.3</v>
      </c>
      <c r="U256" s="88">
        <f t="shared" si="50"/>
        <v>289862.3</v>
      </c>
      <c r="V256" s="88">
        <f t="shared" si="51"/>
        <v>268196.74</v>
      </c>
      <c r="W256" s="89">
        <f t="shared" si="42"/>
        <v>1585462.3800000001</v>
      </c>
      <c r="X256" s="82"/>
      <c r="Y256" s="90">
        <f t="shared" si="45"/>
        <v>375590.23</v>
      </c>
      <c r="Z256" s="90">
        <f t="shared" si="46"/>
        <v>375590.23</v>
      </c>
      <c r="AA256" s="90">
        <f t="shared" si="43"/>
        <v>751180.46</v>
      </c>
    </row>
    <row r="257" spans="1:27" s="16" customFormat="1" x14ac:dyDescent="0.2">
      <c r="A257" s="78">
        <v>105943</v>
      </c>
      <c r="B257" s="78" t="s">
        <v>487</v>
      </c>
      <c r="C257" s="78" t="s">
        <v>85</v>
      </c>
      <c r="D257" s="78" t="s">
        <v>42</v>
      </c>
      <c r="E257" s="78" t="s">
        <v>86</v>
      </c>
      <c r="F257" s="78" t="s">
        <v>72</v>
      </c>
      <c r="G257" s="118">
        <v>676365</v>
      </c>
      <c r="H257" s="78"/>
      <c r="I257" s="79" t="s">
        <v>44</v>
      </c>
      <c r="J257" s="78">
        <v>1026598</v>
      </c>
      <c r="K257" s="79">
        <v>44562</v>
      </c>
      <c r="L257" s="79">
        <v>44926</v>
      </c>
      <c r="M257" s="84">
        <v>12929</v>
      </c>
      <c r="N257" s="84">
        <v>31180</v>
      </c>
      <c r="O257" s="95">
        <f t="shared" ref="O257:O320" si="52">M257/N257</f>
        <v>0.41465683130211672</v>
      </c>
      <c r="P257" s="84">
        <f t="shared" si="47"/>
        <v>12929</v>
      </c>
      <c r="Q257" s="85">
        <f t="shared" si="44"/>
        <v>9.4137650958706293E-4</v>
      </c>
      <c r="R257" s="86">
        <f t="shared" ref="R257:R320" si="53">P257/R$3</f>
        <v>8.1393849071710687E-4</v>
      </c>
      <c r="S257" s="87">
        <f t="shared" ref="S257:S320" si="54">IF(Q257&gt;0,ROUND($S$3*Q257,2),0)</f>
        <v>698583.74</v>
      </c>
      <c r="T257" s="88">
        <f t="shared" ref="T257:T320" si="55">IF(R257&gt;0,ROUND($T$3*R257,2),0)</f>
        <v>274551.63</v>
      </c>
      <c r="U257" s="88">
        <f t="shared" ref="U257:U320" si="56">IF(R257&gt;0,ROUND($U$3*R257,2),0)</f>
        <v>274551.63</v>
      </c>
      <c r="V257" s="88">
        <f t="shared" ref="V257:V320" si="57">IF(Q257&gt;0,ROUND($V$3*Q257,2),0)</f>
        <v>254030.45</v>
      </c>
      <c r="W257" s="89">
        <f t="shared" ref="W257:W320" si="58">S257+T257+U257+V257</f>
        <v>1501717.45</v>
      </c>
      <c r="X257" s="82"/>
      <c r="Y257" s="90">
        <f t="shared" si="45"/>
        <v>355751.36</v>
      </c>
      <c r="Z257" s="90">
        <f t="shared" si="46"/>
        <v>355751.36</v>
      </c>
      <c r="AA257" s="90">
        <f t="shared" ref="AA257:AA320" si="59">SUM(Y257:Z257)</f>
        <v>711502.72</v>
      </c>
    </row>
    <row r="258" spans="1:27" s="16" customFormat="1" x14ac:dyDescent="0.2">
      <c r="A258" s="78">
        <v>4079</v>
      </c>
      <c r="B258" s="78" t="s">
        <v>488</v>
      </c>
      <c r="C258" s="78" t="s">
        <v>489</v>
      </c>
      <c r="D258" s="78" t="s">
        <v>42</v>
      </c>
      <c r="E258" s="78" t="s">
        <v>490</v>
      </c>
      <c r="F258" s="78" t="s">
        <v>48</v>
      </c>
      <c r="G258" s="118">
        <v>676338</v>
      </c>
      <c r="H258" s="78"/>
      <c r="I258" s="79" t="s">
        <v>44</v>
      </c>
      <c r="J258" s="78">
        <v>407904</v>
      </c>
      <c r="K258" s="79">
        <v>44562</v>
      </c>
      <c r="L258" s="79">
        <v>44926</v>
      </c>
      <c r="M258" s="84">
        <v>13392</v>
      </c>
      <c r="N258" s="84">
        <v>18785</v>
      </c>
      <c r="O258" s="95">
        <f t="shared" si="52"/>
        <v>0.71290923609262713</v>
      </c>
      <c r="P258" s="84">
        <f t="shared" si="47"/>
        <v>13392</v>
      </c>
      <c r="Q258" s="85">
        <f t="shared" si="44"/>
        <v>9.7508811326397615E-4</v>
      </c>
      <c r="R258" s="86">
        <f t="shared" si="53"/>
        <v>8.4308641563024945E-4</v>
      </c>
      <c r="S258" s="87">
        <f t="shared" si="54"/>
        <v>723600.7</v>
      </c>
      <c r="T258" s="88">
        <f t="shared" si="55"/>
        <v>284383.59000000003</v>
      </c>
      <c r="U258" s="88">
        <f t="shared" si="56"/>
        <v>284383.59000000003</v>
      </c>
      <c r="V258" s="88">
        <f t="shared" si="57"/>
        <v>263127.53000000003</v>
      </c>
      <c r="W258" s="89">
        <f t="shared" si="58"/>
        <v>1555495.4100000001</v>
      </c>
      <c r="X258" s="82"/>
      <c r="Y258" s="90">
        <f t="shared" si="45"/>
        <v>368491.16</v>
      </c>
      <c r="Z258" s="90">
        <f t="shared" si="46"/>
        <v>368491.16</v>
      </c>
      <c r="AA258" s="90">
        <f t="shared" si="59"/>
        <v>736982.32</v>
      </c>
    </row>
    <row r="259" spans="1:27" s="16" customFormat="1" x14ac:dyDescent="0.2">
      <c r="A259" s="78">
        <v>102893</v>
      </c>
      <c r="B259" s="78" t="s">
        <v>491</v>
      </c>
      <c r="C259" s="78" t="s">
        <v>492</v>
      </c>
      <c r="D259" s="78" t="s">
        <v>42</v>
      </c>
      <c r="E259" s="78" t="s">
        <v>493</v>
      </c>
      <c r="F259" s="78" t="s">
        <v>79</v>
      </c>
      <c r="G259" s="118">
        <v>676138</v>
      </c>
      <c r="H259" s="78"/>
      <c r="I259" s="79" t="s">
        <v>44</v>
      </c>
      <c r="J259" s="78">
        <v>1025657</v>
      </c>
      <c r="K259" s="79">
        <v>44562</v>
      </c>
      <c r="L259" s="79">
        <v>44926</v>
      </c>
      <c r="M259" s="84">
        <v>21654</v>
      </c>
      <c r="N259" s="84">
        <v>33221</v>
      </c>
      <c r="O259" s="95">
        <f t="shared" si="52"/>
        <v>0.65181662201619461</v>
      </c>
      <c r="P259" s="84">
        <f t="shared" si="47"/>
        <v>21654</v>
      </c>
      <c r="Q259" s="85">
        <f t="shared" si="44"/>
        <v>1.5766545702373162E-3</v>
      </c>
      <c r="R259" s="86">
        <f t="shared" si="53"/>
        <v>1.3632163414021372E-3</v>
      </c>
      <c r="S259" s="87">
        <f t="shared" si="54"/>
        <v>1170015.6499999999</v>
      </c>
      <c r="T259" s="88">
        <f t="shared" si="55"/>
        <v>459829.91</v>
      </c>
      <c r="U259" s="88">
        <f t="shared" si="56"/>
        <v>459829.91</v>
      </c>
      <c r="V259" s="88">
        <f t="shared" si="57"/>
        <v>425460.24</v>
      </c>
      <c r="W259" s="89">
        <f t="shared" si="58"/>
        <v>2515135.71</v>
      </c>
      <c r="X259" s="82"/>
      <c r="Y259" s="90">
        <f t="shared" si="45"/>
        <v>595826.43000000005</v>
      </c>
      <c r="Z259" s="90">
        <f t="shared" si="46"/>
        <v>595826.43000000005</v>
      </c>
      <c r="AA259" s="90">
        <f t="shared" si="59"/>
        <v>1191652.8600000001</v>
      </c>
    </row>
    <row r="260" spans="1:27" s="16" customFormat="1" x14ac:dyDescent="0.2">
      <c r="A260" s="78">
        <v>4248</v>
      </c>
      <c r="B260" s="78" t="s">
        <v>494</v>
      </c>
      <c r="C260" s="78" t="s">
        <v>495</v>
      </c>
      <c r="D260" s="78" t="s">
        <v>71</v>
      </c>
      <c r="E260" s="78" t="s">
        <v>496</v>
      </c>
      <c r="F260" s="78" t="s">
        <v>48</v>
      </c>
      <c r="G260" s="118">
        <v>675989</v>
      </c>
      <c r="H260" s="78"/>
      <c r="I260" s="79" t="s">
        <v>44</v>
      </c>
      <c r="J260" s="78">
        <v>1028895</v>
      </c>
      <c r="K260" s="79">
        <v>44562</v>
      </c>
      <c r="L260" s="79">
        <v>44926</v>
      </c>
      <c r="M260" s="84">
        <v>14486</v>
      </c>
      <c r="N260" s="84">
        <v>16634</v>
      </c>
      <c r="O260" s="95">
        <f t="shared" si="52"/>
        <v>0.87086689912227966</v>
      </c>
      <c r="P260" s="84">
        <f t="shared" si="47"/>
        <v>14486</v>
      </c>
      <c r="Q260" s="85">
        <f t="shared" si="44"/>
        <v>0</v>
      </c>
      <c r="R260" s="86">
        <f t="shared" si="53"/>
        <v>9.1195861834078508E-4</v>
      </c>
      <c r="S260" s="87">
        <f t="shared" si="54"/>
        <v>0</v>
      </c>
      <c r="T260" s="88">
        <f t="shared" si="55"/>
        <v>307615.03999999998</v>
      </c>
      <c r="U260" s="88">
        <f t="shared" si="56"/>
        <v>307615.03999999998</v>
      </c>
      <c r="V260" s="88">
        <f t="shared" si="57"/>
        <v>0</v>
      </c>
      <c r="W260" s="89">
        <f t="shared" si="58"/>
        <v>615230.07999999996</v>
      </c>
      <c r="X260" s="82"/>
      <c r="Y260" s="90">
        <f t="shared" si="45"/>
        <v>0</v>
      </c>
      <c r="Z260" s="90">
        <f t="shared" si="46"/>
        <v>0</v>
      </c>
      <c r="AA260" s="90">
        <f t="shared" si="59"/>
        <v>0</v>
      </c>
    </row>
    <row r="261" spans="1:27" s="16" customFormat="1" x14ac:dyDescent="0.2">
      <c r="A261" s="78">
        <v>4927</v>
      </c>
      <c r="B261" s="78" t="s">
        <v>497</v>
      </c>
      <c r="C261" s="78" t="s">
        <v>498</v>
      </c>
      <c r="D261" s="78" t="s">
        <v>71</v>
      </c>
      <c r="E261" s="78" t="s">
        <v>499</v>
      </c>
      <c r="F261" s="78" t="s">
        <v>63</v>
      </c>
      <c r="G261" s="118">
        <v>455963</v>
      </c>
      <c r="H261" s="78"/>
      <c r="I261" s="79" t="s">
        <v>44</v>
      </c>
      <c r="J261" s="78">
        <v>1029939</v>
      </c>
      <c r="K261" s="79">
        <v>44562</v>
      </c>
      <c r="L261" s="79">
        <v>44926</v>
      </c>
      <c r="M261" s="84">
        <v>12724</v>
      </c>
      <c r="N261" s="84">
        <v>17593</v>
      </c>
      <c r="O261" s="95">
        <f t="shared" si="52"/>
        <v>0.72324219860171657</v>
      </c>
      <c r="P261" s="84">
        <f t="shared" si="47"/>
        <v>12724</v>
      </c>
      <c r="Q261" s="85">
        <f t="shared" si="44"/>
        <v>0</v>
      </c>
      <c r="R261" s="86">
        <f t="shared" si="53"/>
        <v>8.0103282201906319E-4</v>
      </c>
      <c r="S261" s="87">
        <f t="shared" si="54"/>
        <v>0</v>
      </c>
      <c r="T261" s="88">
        <f t="shared" si="55"/>
        <v>270198.38</v>
      </c>
      <c r="U261" s="88">
        <f t="shared" si="56"/>
        <v>270198.38</v>
      </c>
      <c r="V261" s="88">
        <f t="shared" si="57"/>
        <v>0</v>
      </c>
      <c r="W261" s="89">
        <f t="shared" si="58"/>
        <v>540396.76</v>
      </c>
      <c r="X261" s="82"/>
      <c r="Y261" s="90">
        <f t="shared" si="45"/>
        <v>0</v>
      </c>
      <c r="Z261" s="90">
        <f t="shared" si="46"/>
        <v>0</v>
      </c>
      <c r="AA261" s="90">
        <f t="shared" si="59"/>
        <v>0</v>
      </c>
    </row>
    <row r="262" spans="1:27" s="16" customFormat="1" x14ac:dyDescent="0.2">
      <c r="A262" s="78">
        <v>4614</v>
      </c>
      <c r="B262" s="78" t="s">
        <v>500</v>
      </c>
      <c r="C262" s="78" t="s">
        <v>501</v>
      </c>
      <c r="D262" s="78" t="s">
        <v>71</v>
      </c>
      <c r="E262" s="78" t="s">
        <v>186</v>
      </c>
      <c r="F262" s="78" t="s">
        <v>63</v>
      </c>
      <c r="G262" s="118">
        <v>675907</v>
      </c>
      <c r="H262" s="78"/>
      <c r="I262" s="79" t="s">
        <v>44</v>
      </c>
      <c r="J262" s="78">
        <v>1031230</v>
      </c>
      <c r="K262" s="79">
        <v>44440</v>
      </c>
      <c r="L262" s="79">
        <v>44804</v>
      </c>
      <c r="M262" s="84">
        <v>8155</v>
      </c>
      <c r="N262" s="84">
        <v>10619</v>
      </c>
      <c r="O262" s="95">
        <f t="shared" si="52"/>
        <v>0.76796308503625577</v>
      </c>
      <c r="P262" s="84">
        <f t="shared" si="47"/>
        <v>8155</v>
      </c>
      <c r="Q262" s="85">
        <f t="shared" ref="Q262:Q325" si="60">IF(D262="NSGO",P262/Q$3,0)</f>
        <v>0</v>
      </c>
      <c r="R262" s="86">
        <f t="shared" si="53"/>
        <v>5.1339379625632358E-4</v>
      </c>
      <c r="S262" s="87">
        <f t="shared" si="54"/>
        <v>0</v>
      </c>
      <c r="T262" s="88">
        <f t="shared" si="55"/>
        <v>173174.14</v>
      </c>
      <c r="U262" s="88">
        <f t="shared" si="56"/>
        <v>173174.14</v>
      </c>
      <c r="V262" s="88">
        <f t="shared" si="57"/>
        <v>0</v>
      </c>
      <c r="W262" s="89">
        <f t="shared" si="58"/>
        <v>346348.28</v>
      </c>
      <c r="X262" s="82"/>
      <c r="Y262" s="90">
        <f t="shared" ref="Y262:Y325" si="61">IF($D262="NSGO",ROUND($Q262*$Y$3,2),0)</f>
        <v>0</v>
      </c>
      <c r="Z262" s="90">
        <f t="shared" ref="Z262:Z325" si="62">IF($D262="NSGO",ROUND($Q262*$Z$3,2),0)</f>
        <v>0</v>
      </c>
      <c r="AA262" s="90">
        <f t="shared" si="59"/>
        <v>0</v>
      </c>
    </row>
    <row r="263" spans="1:27" s="16" customFormat="1" x14ac:dyDescent="0.2">
      <c r="A263" s="78">
        <v>5080</v>
      </c>
      <c r="B263" s="78" t="s">
        <v>502</v>
      </c>
      <c r="C263" s="78" t="s">
        <v>503</v>
      </c>
      <c r="D263" s="78" t="s">
        <v>71</v>
      </c>
      <c r="E263" s="78" t="s">
        <v>504</v>
      </c>
      <c r="F263" s="78" t="s">
        <v>52</v>
      </c>
      <c r="G263" s="118">
        <v>675229</v>
      </c>
      <c r="H263" s="78"/>
      <c r="I263" s="79" t="s">
        <v>44</v>
      </c>
      <c r="J263" s="78">
        <v>1031249</v>
      </c>
      <c r="K263" s="79">
        <v>44562</v>
      </c>
      <c r="L263" s="79">
        <v>44926</v>
      </c>
      <c r="M263" s="84">
        <v>13155</v>
      </c>
      <c r="N263" s="84">
        <v>15917</v>
      </c>
      <c r="O263" s="95">
        <f t="shared" si="52"/>
        <v>0.82647483822328327</v>
      </c>
      <c r="P263" s="84">
        <f t="shared" ref="P263:P326" si="63">IFERROR((M263/((L263-K263)+1)*365),0)</f>
        <v>13155</v>
      </c>
      <c r="Q263" s="85">
        <f t="shared" si="60"/>
        <v>0</v>
      </c>
      <c r="R263" s="86">
        <f t="shared" si="53"/>
        <v>8.2816620352568196E-4</v>
      </c>
      <c r="S263" s="87">
        <f t="shared" si="54"/>
        <v>0</v>
      </c>
      <c r="T263" s="88">
        <f t="shared" si="55"/>
        <v>279350.81</v>
      </c>
      <c r="U263" s="88">
        <f t="shared" si="56"/>
        <v>279350.81</v>
      </c>
      <c r="V263" s="88">
        <f t="shared" si="57"/>
        <v>0</v>
      </c>
      <c r="W263" s="89">
        <f t="shared" si="58"/>
        <v>558701.62</v>
      </c>
      <c r="X263" s="82"/>
      <c r="Y263" s="90">
        <f t="shared" si="61"/>
        <v>0</v>
      </c>
      <c r="Z263" s="90">
        <f t="shared" si="62"/>
        <v>0</v>
      </c>
      <c r="AA263" s="90">
        <f t="shared" si="59"/>
        <v>0</v>
      </c>
    </row>
    <row r="264" spans="1:27" s="16" customFormat="1" x14ac:dyDescent="0.2">
      <c r="A264" s="78">
        <v>5061</v>
      </c>
      <c r="B264" s="78" t="s">
        <v>505</v>
      </c>
      <c r="C264" s="78" t="s">
        <v>506</v>
      </c>
      <c r="D264" s="78" t="s">
        <v>71</v>
      </c>
      <c r="E264" s="78" t="s">
        <v>504</v>
      </c>
      <c r="F264" s="78" t="s">
        <v>52</v>
      </c>
      <c r="G264" s="118">
        <v>675274</v>
      </c>
      <c r="H264" s="78"/>
      <c r="I264" s="79" t="s">
        <v>44</v>
      </c>
      <c r="J264" s="78">
        <v>1031374</v>
      </c>
      <c r="K264" s="79">
        <v>44562</v>
      </c>
      <c r="L264" s="79">
        <v>44926</v>
      </c>
      <c r="M264" s="84">
        <v>13104</v>
      </c>
      <c r="N264" s="84">
        <v>15479</v>
      </c>
      <c r="O264" s="95">
        <f t="shared" si="52"/>
        <v>0.84656631565346596</v>
      </c>
      <c r="P264" s="84">
        <f t="shared" si="63"/>
        <v>13104</v>
      </c>
      <c r="Q264" s="85">
        <f t="shared" si="60"/>
        <v>0</v>
      </c>
      <c r="R264" s="86">
        <f t="shared" si="53"/>
        <v>8.249555249715345E-4</v>
      </c>
      <c r="S264" s="87">
        <f t="shared" si="54"/>
        <v>0</v>
      </c>
      <c r="T264" s="88">
        <f t="shared" si="55"/>
        <v>278267.81</v>
      </c>
      <c r="U264" s="88">
        <f t="shared" si="56"/>
        <v>278267.81</v>
      </c>
      <c r="V264" s="88">
        <f t="shared" si="57"/>
        <v>0</v>
      </c>
      <c r="W264" s="89">
        <f t="shared" si="58"/>
        <v>556535.62</v>
      </c>
      <c r="X264" s="82"/>
      <c r="Y264" s="90">
        <f t="shared" si="61"/>
        <v>0</v>
      </c>
      <c r="Z264" s="90">
        <f t="shared" si="62"/>
        <v>0</v>
      </c>
      <c r="AA264" s="90">
        <f t="shared" si="59"/>
        <v>0</v>
      </c>
    </row>
    <row r="265" spans="1:27" s="16" customFormat="1" x14ac:dyDescent="0.2">
      <c r="A265" s="78">
        <v>4748</v>
      </c>
      <c r="B265" s="78" t="s">
        <v>507</v>
      </c>
      <c r="C265" s="78" t="s">
        <v>508</v>
      </c>
      <c r="D265" s="78" t="s">
        <v>71</v>
      </c>
      <c r="E265" s="78" t="s">
        <v>509</v>
      </c>
      <c r="F265" s="78" t="s">
        <v>79</v>
      </c>
      <c r="G265" s="118">
        <v>675587</v>
      </c>
      <c r="H265" s="78"/>
      <c r="I265" s="79" t="s">
        <v>44</v>
      </c>
      <c r="J265" s="78">
        <v>1030541</v>
      </c>
      <c r="K265" s="79">
        <v>44440</v>
      </c>
      <c r="L265" s="79">
        <v>44804</v>
      </c>
      <c r="M265" s="84">
        <v>20355</v>
      </c>
      <c r="N265" s="84">
        <v>26484</v>
      </c>
      <c r="O265" s="95">
        <f t="shared" si="52"/>
        <v>0.76857725419120981</v>
      </c>
      <c r="P265" s="84">
        <f t="shared" si="63"/>
        <v>20355</v>
      </c>
      <c r="Q265" s="85">
        <f t="shared" si="60"/>
        <v>0</v>
      </c>
      <c r="R265" s="86">
        <f t="shared" si="53"/>
        <v>1.2814384699935579E-3</v>
      </c>
      <c r="S265" s="87">
        <f t="shared" si="54"/>
        <v>0</v>
      </c>
      <c r="T265" s="88">
        <f t="shared" si="55"/>
        <v>432245.21</v>
      </c>
      <c r="U265" s="88">
        <f t="shared" si="56"/>
        <v>432245.21</v>
      </c>
      <c r="V265" s="88">
        <f t="shared" si="57"/>
        <v>0</v>
      </c>
      <c r="W265" s="89">
        <f t="shared" si="58"/>
        <v>864490.42</v>
      </c>
      <c r="X265" s="82"/>
      <c r="Y265" s="90">
        <f t="shared" si="61"/>
        <v>0</v>
      </c>
      <c r="Z265" s="90">
        <f t="shared" si="62"/>
        <v>0</v>
      </c>
      <c r="AA265" s="90">
        <f t="shared" si="59"/>
        <v>0</v>
      </c>
    </row>
    <row r="266" spans="1:27" s="16" customFormat="1" x14ac:dyDescent="0.2">
      <c r="A266" s="78">
        <v>4776</v>
      </c>
      <c r="B266" s="78" t="s">
        <v>510</v>
      </c>
      <c r="C266" s="78" t="s">
        <v>511</v>
      </c>
      <c r="D266" s="78" t="s">
        <v>71</v>
      </c>
      <c r="E266" s="78" t="s">
        <v>202</v>
      </c>
      <c r="F266" s="78" t="s">
        <v>79</v>
      </c>
      <c r="G266" s="118">
        <v>455489</v>
      </c>
      <c r="H266" s="78"/>
      <c r="I266" s="79" t="s">
        <v>44</v>
      </c>
      <c r="J266" s="78">
        <v>1030497</v>
      </c>
      <c r="K266" s="79">
        <v>44562</v>
      </c>
      <c r="L266" s="79">
        <v>44926</v>
      </c>
      <c r="M266" s="84">
        <v>21836</v>
      </c>
      <c r="N266" s="84">
        <v>28719</v>
      </c>
      <c r="O266" s="95">
        <f t="shared" si="52"/>
        <v>0.76033288067133253</v>
      </c>
      <c r="P266" s="84">
        <f t="shared" si="63"/>
        <v>21836</v>
      </c>
      <c r="Q266" s="85">
        <f t="shared" si="60"/>
        <v>0</v>
      </c>
      <c r="R266" s="86">
        <f t="shared" si="53"/>
        <v>1.374674057026742E-3</v>
      </c>
      <c r="S266" s="87">
        <f t="shared" si="54"/>
        <v>0</v>
      </c>
      <c r="T266" s="88">
        <f t="shared" si="55"/>
        <v>463694.74</v>
      </c>
      <c r="U266" s="88">
        <f t="shared" si="56"/>
        <v>463694.74</v>
      </c>
      <c r="V266" s="88">
        <f t="shared" si="57"/>
        <v>0</v>
      </c>
      <c r="W266" s="89">
        <f t="shared" si="58"/>
        <v>927389.48</v>
      </c>
      <c r="X266" s="82"/>
      <c r="Y266" s="90">
        <f t="shared" si="61"/>
        <v>0</v>
      </c>
      <c r="Z266" s="90">
        <f t="shared" si="62"/>
        <v>0</v>
      </c>
      <c r="AA266" s="90">
        <f t="shared" si="59"/>
        <v>0</v>
      </c>
    </row>
    <row r="267" spans="1:27" s="16" customFormat="1" x14ac:dyDescent="0.2">
      <c r="A267" s="78">
        <v>5279</v>
      </c>
      <c r="B267" s="78" t="s">
        <v>512</v>
      </c>
      <c r="C267" s="78" t="s">
        <v>513</v>
      </c>
      <c r="D267" s="78" t="s">
        <v>71</v>
      </c>
      <c r="E267" s="78" t="s">
        <v>514</v>
      </c>
      <c r="F267" s="78" t="s">
        <v>124</v>
      </c>
      <c r="G267" s="118">
        <v>455871</v>
      </c>
      <c r="H267" s="78"/>
      <c r="I267" s="79" t="s">
        <v>44</v>
      </c>
      <c r="J267" s="78">
        <v>1031184</v>
      </c>
      <c r="K267" s="79">
        <v>44562</v>
      </c>
      <c r="L267" s="79">
        <v>44926</v>
      </c>
      <c r="M267" s="84">
        <v>15505</v>
      </c>
      <c r="N267" s="84">
        <v>20314</v>
      </c>
      <c r="O267" s="95">
        <f t="shared" si="52"/>
        <v>0.76326671261199175</v>
      </c>
      <c r="P267" s="84">
        <f t="shared" si="63"/>
        <v>15505</v>
      </c>
      <c r="Q267" s="85">
        <f t="shared" si="60"/>
        <v>0</v>
      </c>
      <c r="R267" s="86">
        <f t="shared" si="53"/>
        <v>9.7610923494228033E-4</v>
      </c>
      <c r="S267" s="87">
        <f t="shared" si="54"/>
        <v>0</v>
      </c>
      <c r="T267" s="88">
        <f t="shared" si="55"/>
        <v>329253.84999999998</v>
      </c>
      <c r="U267" s="88">
        <f t="shared" si="56"/>
        <v>329253.84999999998</v>
      </c>
      <c r="V267" s="88">
        <f t="shared" si="57"/>
        <v>0</v>
      </c>
      <c r="W267" s="89">
        <f t="shared" si="58"/>
        <v>658507.69999999995</v>
      </c>
      <c r="X267" s="82"/>
      <c r="Y267" s="90">
        <f t="shared" si="61"/>
        <v>0</v>
      </c>
      <c r="Z267" s="90">
        <f t="shared" si="62"/>
        <v>0</v>
      </c>
      <c r="AA267" s="90">
        <f t="shared" si="59"/>
        <v>0</v>
      </c>
    </row>
    <row r="268" spans="1:27" s="16" customFormat="1" x14ac:dyDescent="0.2">
      <c r="A268" s="78">
        <v>4369</v>
      </c>
      <c r="B268" s="78" t="s">
        <v>515</v>
      </c>
      <c r="C268" s="78" t="s">
        <v>516</v>
      </c>
      <c r="D268" s="78" t="s">
        <v>71</v>
      </c>
      <c r="E268" s="78" t="s">
        <v>438</v>
      </c>
      <c r="F268" s="78" t="s">
        <v>63</v>
      </c>
      <c r="G268" s="118">
        <v>675011</v>
      </c>
      <c r="H268" s="78"/>
      <c r="I268" s="79" t="s">
        <v>44</v>
      </c>
      <c r="J268" s="78">
        <v>1029934</v>
      </c>
      <c r="K268" s="79">
        <v>44562</v>
      </c>
      <c r="L268" s="79">
        <v>44926</v>
      </c>
      <c r="M268" s="84">
        <v>9680</v>
      </c>
      <c r="N268" s="84">
        <v>11508</v>
      </c>
      <c r="O268" s="95">
        <f t="shared" si="52"/>
        <v>0.8411539798401112</v>
      </c>
      <c r="P268" s="84">
        <f t="shared" si="63"/>
        <v>9680</v>
      </c>
      <c r="Q268" s="85">
        <f t="shared" si="60"/>
        <v>0</v>
      </c>
      <c r="R268" s="86">
        <f t="shared" si="53"/>
        <v>6.0939938047347786E-4</v>
      </c>
      <c r="S268" s="87">
        <f t="shared" si="54"/>
        <v>0</v>
      </c>
      <c r="T268" s="88">
        <f t="shared" si="55"/>
        <v>205558.03</v>
      </c>
      <c r="U268" s="88">
        <f t="shared" si="56"/>
        <v>205558.03</v>
      </c>
      <c r="V268" s="88">
        <f t="shared" si="57"/>
        <v>0</v>
      </c>
      <c r="W268" s="89">
        <f t="shared" si="58"/>
        <v>411116.06</v>
      </c>
      <c r="X268" s="82"/>
      <c r="Y268" s="90">
        <f t="shared" si="61"/>
        <v>0</v>
      </c>
      <c r="Z268" s="90">
        <f t="shared" si="62"/>
        <v>0</v>
      </c>
      <c r="AA268" s="90">
        <f t="shared" si="59"/>
        <v>0</v>
      </c>
    </row>
    <row r="269" spans="1:27" s="16" customFormat="1" x14ac:dyDescent="0.2">
      <c r="A269" s="78">
        <v>4399</v>
      </c>
      <c r="B269" s="78" t="s">
        <v>517</v>
      </c>
      <c r="C269" s="78" t="s">
        <v>518</v>
      </c>
      <c r="D269" s="78" t="s">
        <v>71</v>
      </c>
      <c r="E269" s="78" t="s">
        <v>519</v>
      </c>
      <c r="F269" s="78" t="s">
        <v>48</v>
      </c>
      <c r="G269" s="118">
        <v>675058</v>
      </c>
      <c r="H269" s="78"/>
      <c r="I269" s="79" t="s">
        <v>44</v>
      </c>
      <c r="J269" s="78">
        <v>1029032</v>
      </c>
      <c r="K269" s="79">
        <v>44562</v>
      </c>
      <c r="L269" s="79">
        <v>44926</v>
      </c>
      <c r="M269" s="84">
        <v>6790</v>
      </c>
      <c r="N269" s="84">
        <v>8105</v>
      </c>
      <c r="O269" s="95">
        <f t="shared" si="52"/>
        <v>0.83775447254780999</v>
      </c>
      <c r="P269" s="84">
        <f t="shared" si="63"/>
        <v>6790</v>
      </c>
      <c r="Q269" s="85">
        <f t="shared" si="60"/>
        <v>0</v>
      </c>
      <c r="R269" s="86">
        <f t="shared" si="53"/>
        <v>4.2746092907178869E-4</v>
      </c>
      <c r="S269" s="87">
        <f t="shared" si="54"/>
        <v>0</v>
      </c>
      <c r="T269" s="88">
        <f t="shared" si="55"/>
        <v>144187.91</v>
      </c>
      <c r="U269" s="88">
        <f t="shared" si="56"/>
        <v>144187.91</v>
      </c>
      <c r="V269" s="88">
        <f t="shared" si="57"/>
        <v>0</v>
      </c>
      <c r="W269" s="89">
        <f t="shared" si="58"/>
        <v>288375.82</v>
      </c>
      <c r="X269" s="82"/>
      <c r="Y269" s="90">
        <f t="shared" si="61"/>
        <v>0</v>
      </c>
      <c r="Z269" s="90">
        <f t="shared" si="62"/>
        <v>0</v>
      </c>
      <c r="AA269" s="90">
        <f t="shared" si="59"/>
        <v>0</v>
      </c>
    </row>
    <row r="270" spans="1:27" s="16" customFormat="1" x14ac:dyDescent="0.2">
      <c r="A270" s="78">
        <v>4533</v>
      </c>
      <c r="B270" s="78" t="s">
        <v>520</v>
      </c>
      <c r="C270" s="78" t="s">
        <v>521</v>
      </c>
      <c r="D270" s="78" t="s">
        <v>71</v>
      </c>
      <c r="E270" s="78" t="s">
        <v>522</v>
      </c>
      <c r="F270" s="78" t="s">
        <v>43</v>
      </c>
      <c r="G270" s="118">
        <v>455020</v>
      </c>
      <c r="H270" s="78"/>
      <c r="I270" s="79" t="s">
        <v>44</v>
      </c>
      <c r="J270" s="78">
        <v>1030760</v>
      </c>
      <c r="K270" s="79">
        <v>44562</v>
      </c>
      <c r="L270" s="79">
        <v>44926</v>
      </c>
      <c r="M270" s="84">
        <v>36576</v>
      </c>
      <c r="N270" s="84">
        <v>44045</v>
      </c>
      <c r="O270" s="95">
        <f t="shared" si="52"/>
        <v>0.8304234305823589</v>
      </c>
      <c r="P270" s="84">
        <f t="shared" si="63"/>
        <v>36576</v>
      </c>
      <c r="Q270" s="85">
        <f t="shared" si="60"/>
        <v>0</v>
      </c>
      <c r="R270" s="86">
        <f t="shared" si="53"/>
        <v>2.3026231136568103E-3</v>
      </c>
      <c r="S270" s="87">
        <f t="shared" si="54"/>
        <v>0</v>
      </c>
      <c r="T270" s="88">
        <f t="shared" si="55"/>
        <v>776703.56</v>
      </c>
      <c r="U270" s="88">
        <f t="shared" si="56"/>
        <v>776703.56</v>
      </c>
      <c r="V270" s="88">
        <f t="shared" si="57"/>
        <v>0</v>
      </c>
      <c r="W270" s="89">
        <f t="shared" si="58"/>
        <v>1553407.12</v>
      </c>
      <c r="X270" s="82"/>
      <c r="Y270" s="90">
        <f t="shared" si="61"/>
        <v>0</v>
      </c>
      <c r="Z270" s="90">
        <f t="shared" si="62"/>
        <v>0</v>
      </c>
      <c r="AA270" s="90">
        <f t="shared" si="59"/>
        <v>0</v>
      </c>
    </row>
    <row r="271" spans="1:27" s="16" customFormat="1" x14ac:dyDescent="0.2">
      <c r="A271" s="78">
        <v>104666</v>
      </c>
      <c r="B271" s="78" t="s">
        <v>523</v>
      </c>
      <c r="C271" s="78" t="s">
        <v>524</v>
      </c>
      <c r="D271" s="78" t="s">
        <v>42</v>
      </c>
      <c r="E271" s="78" t="s">
        <v>525</v>
      </c>
      <c r="F271" s="78" t="s">
        <v>48</v>
      </c>
      <c r="G271" s="118">
        <v>676288</v>
      </c>
      <c r="H271" s="78"/>
      <c r="I271" s="79" t="s">
        <v>44</v>
      </c>
      <c r="J271" s="78">
        <v>1019001</v>
      </c>
      <c r="K271" s="79">
        <v>44562</v>
      </c>
      <c r="L271" s="79">
        <v>44926</v>
      </c>
      <c r="M271" s="84">
        <v>10692</v>
      </c>
      <c r="N271" s="84">
        <v>16117</v>
      </c>
      <c r="O271" s="95">
        <f t="shared" si="52"/>
        <v>0.66339889557609977</v>
      </c>
      <c r="P271" s="84">
        <f t="shared" si="63"/>
        <v>10692</v>
      </c>
      <c r="Q271" s="85">
        <f t="shared" si="60"/>
        <v>7.7849776784785188E-4</v>
      </c>
      <c r="R271" s="86">
        <f t="shared" si="53"/>
        <v>6.7310931570479593E-4</v>
      </c>
      <c r="S271" s="87">
        <f t="shared" si="54"/>
        <v>577713.46</v>
      </c>
      <c r="T271" s="88">
        <f t="shared" si="55"/>
        <v>227048.19</v>
      </c>
      <c r="U271" s="88">
        <f t="shared" si="56"/>
        <v>227048.19</v>
      </c>
      <c r="V271" s="88">
        <f t="shared" si="57"/>
        <v>210077.62</v>
      </c>
      <c r="W271" s="89">
        <f t="shared" si="58"/>
        <v>1241887.46</v>
      </c>
      <c r="X271" s="82"/>
      <c r="Y271" s="90">
        <f t="shared" si="61"/>
        <v>294198.59000000003</v>
      </c>
      <c r="Z271" s="90">
        <f t="shared" si="62"/>
        <v>294198.59000000003</v>
      </c>
      <c r="AA271" s="90">
        <f t="shared" si="59"/>
        <v>588397.18000000005</v>
      </c>
    </row>
    <row r="272" spans="1:27" s="16" customFormat="1" x14ac:dyDescent="0.2">
      <c r="A272" s="78">
        <v>4858</v>
      </c>
      <c r="B272" s="78" t="s">
        <v>526</v>
      </c>
      <c r="C272" s="78" t="s">
        <v>57</v>
      </c>
      <c r="D272" s="78" t="s">
        <v>42</v>
      </c>
      <c r="E272" s="78" t="s">
        <v>527</v>
      </c>
      <c r="F272" s="78" t="s">
        <v>63</v>
      </c>
      <c r="G272" s="118">
        <v>675066</v>
      </c>
      <c r="H272" s="78"/>
      <c r="I272" s="79" t="s">
        <v>44</v>
      </c>
      <c r="J272" s="78">
        <v>1016966</v>
      </c>
      <c r="K272" s="79">
        <v>44562</v>
      </c>
      <c r="L272" s="79">
        <v>44926</v>
      </c>
      <c r="M272" s="84">
        <v>12537</v>
      </c>
      <c r="N272" s="84">
        <v>18381</v>
      </c>
      <c r="O272" s="95">
        <f t="shared" si="52"/>
        <v>0.68206299983678798</v>
      </c>
      <c r="P272" s="84">
        <f t="shared" si="63"/>
        <v>12537.000000000002</v>
      </c>
      <c r="Q272" s="85">
        <f t="shared" si="60"/>
        <v>9.128345038822036E-4</v>
      </c>
      <c r="R272" s="86">
        <f t="shared" si="53"/>
        <v>7.8926033398718932E-4</v>
      </c>
      <c r="S272" s="87">
        <f t="shared" si="54"/>
        <v>677403.07</v>
      </c>
      <c r="T272" s="88">
        <f t="shared" si="55"/>
        <v>266227.38</v>
      </c>
      <c r="U272" s="88">
        <f t="shared" si="56"/>
        <v>266227.38</v>
      </c>
      <c r="V272" s="88">
        <f t="shared" si="57"/>
        <v>246328.39</v>
      </c>
      <c r="W272" s="89">
        <f t="shared" si="58"/>
        <v>1456186.2200000002</v>
      </c>
      <c r="X272" s="82"/>
      <c r="Y272" s="90">
        <f t="shared" si="61"/>
        <v>344965.18</v>
      </c>
      <c r="Z272" s="90">
        <f t="shared" si="62"/>
        <v>344965.18</v>
      </c>
      <c r="AA272" s="90">
        <f t="shared" si="59"/>
        <v>689930.36</v>
      </c>
    </row>
    <row r="273" spans="1:27" s="16" customFormat="1" x14ac:dyDescent="0.2">
      <c r="A273" s="78">
        <v>4754</v>
      </c>
      <c r="B273" s="78" t="s">
        <v>528</v>
      </c>
      <c r="C273" s="78" t="s">
        <v>57</v>
      </c>
      <c r="D273" s="78" t="s">
        <v>42</v>
      </c>
      <c r="E273" s="78" t="s">
        <v>43</v>
      </c>
      <c r="F273" s="78" t="s">
        <v>43</v>
      </c>
      <c r="G273" s="118">
        <v>455444</v>
      </c>
      <c r="H273" s="78"/>
      <c r="I273" s="79" t="s">
        <v>44</v>
      </c>
      <c r="J273" s="78">
        <v>1030625</v>
      </c>
      <c r="K273" s="79">
        <v>44440</v>
      </c>
      <c r="L273" s="79">
        <v>44804</v>
      </c>
      <c r="M273" s="84">
        <v>22839</v>
      </c>
      <c r="N273" s="84">
        <v>34437</v>
      </c>
      <c r="O273" s="95">
        <f t="shared" si="52"/>
        <v>0.66321108110462579</v>
      </c>
      <c r="P273" s="84">
        <f t="shared" si="63"/>
        <v>22839</v>
      </c>
      <c r="Q273" s="85">
        <f t="shared" si="60"/>
        <v>1.662935888503282E-3</v>
      </c>
      <c r="R273" s="86">
        <f t="shared" si="53"/>
        <v>1.4378174019249752E-3</v>
      </c>
      <c r="S273" s="87">
        <f t="shared" si="54"/>
        <v>1234043.94</v>
      </c>
      <c r="T273" s="88">
        <f t="shared" si="55"/>
        <v>484993.78</v>
      </c>
      <c r="U273" s="88">
        <f t="shared" si="56"/>
        <v>484993.78</v>
      </c>
      <c r="V273" s="88">
        <f t="shared" si="57"/>
        <v>448743.25</v>
      </c>
      <c r="W273" s="89">
        <f t="shared" si="58"/>
        <v>2652774.75</v>
      </c>
      <c r="X273" s="82"/>
      <c r="Y273" s="90">
        <f t="shared" si="61"/>
        <v>628432.62</v>
      </c>
      <c r="Z273" s="90">
        <f t="shared" si="62"/>
        <v>628432.62</v>
      </c>
      <c r="AA273" s="90">
        <f t="shared" si="59"/>
        <v>1256865.24</v>
      </c>
    </row>
    <row r="274" spans="1:27" s="16" customFormat="1" x14ac:dyDescent="0.2">
      <c r="A274" s="78">
        <v>104410</v>
      </c>
      <c r="B274" s="78" t="s">
        <v>529</v>
      </c>
      <c r="C274" s="78" t="s">
        <v>65</v>
      </c>
      <c r="D274" s="78" t="s">
        <v>42</v>
      </c>
      <c r="E274" s="78" t="s">
        <v>66</v>
      </c>
      <c r="F274" s="78" t="s">
        <v>67</v>
      </c>
      <c r="G274" s="118">
        <v>676256</v>
      </c>
      <c r="H274" s="78"/>
      <c r="I274" s="79" t="s">
        <v>44</v>
      </c>
      <c r="J274" s="78">
        <v>1030666</v>
      </c>
      <c r="K274" s="79">
        <v>44562</v>
      </c>
      <c r="L274" s="79">
        <v>44926</v>
      </c>
      <c r="M274" s="84">
        <v>11859</v>
      </c>
      <c r="N274" s="84">
        <v>26584</v>
      </c>
      <c r="O274" s="95">
        <f t="shared" si="52"/>
        <v>0.44609539572675294</v>
      </c>
      <c r="P274" s="84">
        <f t="shared" si="63"/>
        <v>11858.999999999998</v>
      </c>
      <c r="Q274" s="85">
        <f t="shared" si="60"/>
        <v>8.6346848381104325E-4</v>
      </c>
      <c r="R274" s="86">
        <f t="shared" si="53"/>
        <v>7.4657719556146405E-4</v>
      </c>
      <c r="S274" s="87">
        <f t="shared" si="54"/>
        <v>640769.17000000004</v>
      </c>
      <c r="T274" s="88">
        <f t="shared" si="55"/>
        <v>251829.82</v>
      </c>
      <c r="U274" s="88">
        <f t="shared" si="56"/>
        <v>251829.82</v>
      </c>
      <c r="V274" s="88">
        <f t="shared" si="57"/>
        <v>233006.97</v>
      </c>
      <c r="W274" s="89">
        <f t="shared" si="58"/>
        <v>1377435.78</v>
      </c>
      <c r="X274" s="82"/>
      <c r="Y274" s="90">
        <f t="shared" si="61"/>
        <v>326309.49</v>
      </c>
      <c r="Z274" s="90">
        <f t="shared" si="62"/>
        <v>326309.49</v>
      </c>
      <c r="AA274" s="90">
        <f t="shared" si="59"/>
        <v>652618.98</v>
      </c>
    </row>
    <row r="275" spans="1:27" s="16" customFormat="1" x14ac:dyDescent="0.2">
      <c r="A275" s="78">
        <v>4060</v>
      </c>
      <c r="B275" s="78" t="s">
        <v>530</v>
      </c>
      <c r="C275" s="78" t="s">
        <v>57</v>
      </c>
      <c r="D275" s="78" t="s">
        <v>42</v>
      </c>
      <c r="E275" s="78" t="s">
        <v>527</v>
      </c>
      <c r="F275" s="78" t="s">
        <v>63</v>
      </c>
      <c r="G275" s="118">
        <v>675439</v>
      </c>
      <c r="H275" s="78"/>
      <c r="I275" s="79" t="s">
        <v>44</v>
      </c>
      <c r="J275" s="78">
        <v>1016926</v>
      </c>
      <c r="K275" s="79">
        <v>44562</v>
      </c>
      <c r="L275" s="79">
        <v>44926</v>
      </c>
      <c r="M275" s="84">
        <v>21407</v>
      </c>
      <c r="N275" s="84">
        <v>25520</v>
      </c>
      <c r="O275" s="95">
        <f t="shared" si="52"/>
        <v>0.8388322884012539</v>
      </c>
      <c r="P275" s="84">
        <f t="shared" si="63"/>
        <v>21407</v>
      </c>
      <c r="Q275" s="85">
        <f t="shared" si="60"/>
        <v>1.5586701941936931E-3</v>
      </c>
      <c r="R275" s="86">
        <f t="shared" si="53"/>
        <v>1.347666584483031E-3</v>
      </c>
      <c r="S275" s="87">
        <f t="shared" si="54"/>
        <v>1156669.67</v>
      </c>
      <c r="T275" s="88">
        <f t="shared" si="55"/>
        <v>454584.78</v>
      </c>
      <c r="U275" s="88">
        <f t="shared" si="56"/>
        <v>454584.78</v>
      </c>
      <c r="V275" s="88">
        <f t="shared" si="57"/>
        <v>420607.15</v>
      </c>
      <c r="W275" s="89">
        <f t="shared" si="58"/>
        <v>2486446.38</v>
      </c>
      <c r="X275" s="82"/>
      <c r="Y275" s="90">
        <f t="shared" si="61"/>
        <v>589030.04</v>
      </c>
      <c r="Z275" s="90">
        <f t="shared" si="62"/>
        <v>589030.04</v>
      </c>
      <c r="AA275" s="90">
        <f t="shared" si="59"/>
        <v>1178060.08</v>
      </c>
    </row>
    <row r="276" spans="1:27" s="16" customFormat="1" x14ac:dyDescent="0.2">
      <c r="A276" s="78">
        <v>103963</v>
      </c>
      <c r="B276" s="78" t="s">
        <v>531</v>
      </c>
      <c r="C276" s="78" t="s">
        <v>65</v>
      </c>
      <c r="D276" s="78" t="s">
        <v>42</v>
      </c>
      <c r="E276" s="78" t="s">
        <v>66</v>
      </c>
      <c r="F276" s="78" t="s">
        <v>67</v>
      </c>
      <c r="G276" s="118">
        <v>676237</v>
      </c>
      <c r="H276" s="78"/>
      <c r="I276" s="79" t="s">
        <v>44</v>
      </c>
      <c r="J276" s="78">
        <v>1030686</v>
      </c>
      <c r="K276" s="79">
        <v>44562</v>
      </c>
      <c r="L276" s="79">
        <v>44926</v>
      </c>
      <c r="M276" s="84">
        <v>13260</v>
      </c>
      <c r="N276" s="84">
        <v>27954</v>
      </c>
      <c r="O276" s="95">
        <f t="shared" si="52"/>
        <v>0.47435071903842024</v>
      </c>
      <c r="P276" s="84">
        <f t="shared" si="63"/>
        <v>13260</v>
      </c>
      <c r="Q276" s="85">
        <f t="shared" si="60"/>
        <v>9.6547702971029896E-4</v>
      </c>
      <c r="R276" s="86">
        <f t="shared" si="53"/>
        <v>8.3477642407833849E-4</v>
      </c>
      <c r="S276" s="87">
        <f t="shared" si="54"/>
        <v>716468.44</v>
      </c>
      <c r="T276" s="88">
        <f t="shared" si="55"/>
        <v>281580.52</v>
      </c>
      <c r="U276" s="88">
        <f t="shared" si="56"/>
        <v>281580.52</v>
      </c>
      <c r="V276" s="88">
        <f t="shared" si="57"/>
        <v>260533.98</v>
      </c>
      <c r="W276" s="89">
        <f t="shared" si="58"/>
        <v>1540163.46</v>
      </c>
      <c r="X276" s="82"/>
      <c r="Y276" s="90">
        <f t="shared" si="61"/>
        <v>364859.08</v>
      </c>
      <c r="Z276" s="90">
        <f t="shared" si="62"/>
        <v>364859.08</v>
      </c>
      <c r="AA276" s="90">
        <f t="shared" si="59"/>
        <v>729718.16</v>
      </c>
    </row>
    <row r="277" spans="1:27" s="16" customFormat="1" x14ac:dyDescent="0.2">
      <c r="A277" s="78">
        <v>4076</v>
      </c>
      <c r="B277" s="78" t="s">
        <v>532</v>
      </c>
      <c r="C277" s="78" t="s">
        <v>57</v>
      </c>
      <c r="D277" s="78" t="s">
        <v>42</v>
      </c>
      <c r="E277" s="78" t="s">
        <v>533</v>
      </c>
      <c r="F277" s="78" t="s">
        <v>67</v>
      </c>
      <c r="G277" s="118">
        <v>675402</v>
      </c>
      <c r="H277" s="78"/>
      <c r="I277" s="79" t="s">
        <v>44</v>
      </c>
      <c r="J277" s="78">
        <v>1016945</v>
      </c>
      <c r="K277" s="79">
        <v>44562</v>
      </c>
      <c r="L277" s="79">
        <v>44926</v>
      </c>
      <c r="M277" s="84">
        <v>19591</v>
      </c>
      <c r="N277" s="84">
        <v>28841</v>
      </c>
      <c r="O277" s="95">
        <f t="shared" si="52"/>
        <v>0.67927603065080966</v>
      </c>
      <c r="P277" s="84">
        <f t="shared" si="63"/>
        <v>19591</v>
      </c>
      <c r="Q277" s="85">
        <f t="shared" si="60"/>
        <v>1.4264449840915886E-3</v>
      </c>
      <c r="R277" s="86">
        <f t="shared" si="53"/>
        <v>1.2333412461628E-3</v>
      </c>
      <c r="S277" s="87">
        <f t="shared" si="54"/>
        <v>1058546.99</v>
      </c>
      <c r="T277" s="88">
        <f t="shared" si="55"/>
        <v>416021.42</v>
      </c>
      <c r="U277" s="88">
        <f t="shared" si="56"/>
        <v>416021.42</v>
      </c>
      <c r="V277" s="88">
        <f t="shared" si="57"/>
        <v>384926.18</v>
      </c>
      <c r="W277" s="89">
        <f t="shared" si="58"/>
        <v>2275516.0099999998</v>
      </c>
      <c r="X277" s="82"/>
      <c r="Y277" s="90">
        <f t="shared" si="61"/>
        <v>539061.4</v>
      </c>
      <c r="Z277" s="90">
        <f t="shared" si="62"/>
        <v>539061.4</v>
      </c>
      <c r="AA277" s="90">
        <f t="shared" si="59"/>
        <v>1078122.8</v>
      </c>
    </row>
    <row r="278" spans="1:27" s="16" customFormat="1" x14ac:dyDescent="0.2">
      <c r="A278" s="78">
        <v>4879</v>
      </c>
      <c r="B278" s="78" t="s">
        <v>534</v>
      </c>
      <c r="C278" s="78" t="s">
        <v>57</v>
      </c>
      <c r="D278" s="78" t="s">
        <v>42</v>
      </c>
      <c r="E278" s="78" t="s">
        <v>91</v>
      </c>
      <c r="F278" s="78" t="s">
        <v>48</v>
      </c>
      <c r="G278" s="118">
        <v>455916</v>
      </c>
      <c r="H278" s="78"/>
      <c r="I278" s="79" t="s">
        <v>44</v>
      </c>
      <c r="J278" s="78">
        <v>1031734</v>
      </c>
      <c r="K278" s="79">
        <v>44440</v>
      </c>
      <c r="L278" s="79">
        <v>44804</v>
      </c>
      <c r="M278" s="84">
        <v>17199</v>
      </c>
      <c r="N278" s="84">
        <v>24386</v>
      </c>
      <c r="O278" s="95">
        <f t="shared" si="52"/>
        <v>0.7052817190191093</v>
      </c>
      <c r="P278" s="84">
        <f t="shared" si="63"/>
        <v>17199</v>
      </c>
      <c r="Q278" s="85">
        <f t="shared" si="60"/>
        <v>1.2522805003007112E-3</v>
      </c>
      <c r="R278" s="86">
        <f t="shared" si="53"/>
        <v>1.0827541265251389E-3</v>
      </c>
      <c r="S278" s="87">
        <f t="shared" si="54"/>
        <v>929301.71</v>
      </c>
      <c r="T278" s="88">
        <f t="shared" si="55"/>
        <v>365226.5</v>
      </c>
      <c r="U278" s="88">
        <f t="shared" si="56"/>
        <v>365226.5</v>
      </c>
      <c r="V278" s="88">
        <f t="shared" si="57"/>
        <v>337927.89</v>
      </c>
      <c r="W278" s="89">
        <f t="shared" si="58"/>
        <v>1997682.6</v>
      </c>
      <c r="X278" s="82"/>
      <c r="Y278" s="90">
        <f t="shared" si="61"/>
        <v>473243.69</v>
      </c>
      <c r="Z278" s="90">
        <f t="shared" si="62"/>
        <v>473243.69</v>
      </c>
      <c r="AA278" s="90">
        <f t="shared" si="59"/>
        <v>946487.38</v>
      </c>
    </row>
    <row r="279" spans="1:27" s="16" customFormat="1" x14ac:dyDescent="0.2">
      <c r="A279" s="78">
        <v>105172</v>
      </c>
      <c r="B279" s="78" t="s">
        <v>535</v>
      </c>
      <c r="C279" s="78" t="s">
        <v>65</v>
      </c>
      <c r="D279" s="78" t="s">
        <v>42</v>
      </c>
      <c r="E279" s="78" t="s">
        <v>72</v>
      </c>
      <c r="F279" s="78" t="s">
        <v>72</v>
      </c>
      <c r="G279" s="118">
        <v>676317</v>
      </c>
      <c r="H279" s="78"/>
      <c r="I279" s="79" t="s">
        <v>44</v>
      </c>
      <c r="J279" s="78">
        <v>1030684</v>
      </c>
      <c r="K279" s="79">
        <v>44470</v>
      </c>
      <c r="L279" s="79">
        <v>44834</v>
      </c>
      <c r="M279" s="84">
        <v>12469</v>
      </c>
      <c r="N279" s="84">
        <v>30803</v>
      </c>
      <c r="O279" s="95">
        <f t="shared" si="52"/>
        <v>0.40479823393825276</v>
      </c>
      <c r="P279" s="84">
        <f t="shared" si="63"/>
        <v>12469</v>
      </c>
      <c r="Q279" s="85">
        <f t="shared" si="60"/>
        <v>9.0788333962727884E-4</v>
      </c>
      <c r="R279" s="86">
        <f t="shared" si="53"/>
        <v>7.849794292483259E-4</v>
      </c>
      <c r="S279" s="87">
        <f t="shared" si="54"/>
        <v>673728.88</v>
      </c>
      <c r="T279" s="88">
        <f t="shared" si="55"/>
        <v>264783.37</v>
      </c>
      <c r="U279" s="88">
        <f t="shared" si="56"/>
        <v>264783.37</v>
      </c>
      <c r="V279" s="88">
        <f t="shared" si="57"/>
        <v>244992.32</v>
      </c>
      <c r="W279" s="89">
        <f t="shared" si="58"/>
        <v>1448287.9400000002</v>
      </c>
      <c r="X279" s="82"/>
      <c r="Y279" s="90">
        <f t="shared" si="61"/>
        <v>343094.11</v>
      </c>
      <c r="Z279" s="90">
        <f t="shared" si="62"/>
        <v>343094.11</v>
      </c>
      <c r="AA279" s="90">
        <f t="shared" si="59"/>
        <v>686188.22</v>
      </c>
    </row>
    <row r="280" spans="1:27" s="16" customFormat="1" x14ac:dyDescent="0.2">
      <c r="A280" s="78">
        <v>102861</v>
      </c>
      <c r="B280" s="78" t="s">
        <v>536</v>
      </c>
      <c r="C280" s="78" t="s">
        <v>65</v>
      </c>
      <c r="D280" s="78" t="s">
        <v>42</v>
      </c>
      <c r="E280" s="78" t="s">
        <v>67</v>
      </c>
      <c r="F280" s="78" t="s">
        <v>67</v>
      </c>
      <c r="G280" s="118">
        <v>676128</v>
      </c>
      <c r="H280" s="78"/>
      <c r="I280" s="79" t="s">
        <v>44</v>
      </c>
      <c r="J280" s="78">
        <v>1026547</v>
      </c>
      <c r="K280" s="79">
        <v>44562</v>
      </c>
      <c r="L280" s="79">
        <v>44926</v>
      </c>
      <c r="M280" s="84">
        <v>15722</v>
      </c>
      <c r="N280" s="84">
        <v>23658</v>
      </c>
      <c r="O280" s="95">
        <f t="shared" si="52"/>
        <v>0.66455321667089362</v>
      </c>
      <c r="P280" s="84">
        <f t="shared" si="63"/>
        <v>15721.999999999998</v>
      </c>
      <c r="Q280" s="85">
        <f t="shared" si="60"/>
        <v>1.1447383002341869E-3</v>
      </c>
      <c r="R280" s="86">
        <f t="shared" si="53"/>
        <v>9.8977035741777035E-4</v>
      </c>
      <c r="S280" s="87">
        <f t="shared" si="54"/>
        <v>849495.98</v>
      </c>
      <c r="T280" s="88">
        <f t="shared" si="55"/>
        <v>333861.90999999997</v>
      </c>
      <c r="U280" s="88">
        <f t="shared" si="56"/>
        <v>333861.90999999997</v>
      </c>
      <c r="V280" s="88">
        <f t="shared" si="57"/>
        <v>308907.63</v>
      </c>
      <c r="W280" s="89">
        <f t="shared" si="58"/>
        <v>1826127.4299999997</v>
      </c>
      <c r="X280" s="82"/>
      <c r="Y280" s="90">
        <f t="shared" si="61"/>
        <v>432602.9</v>
      </c>
      <c r="Z280" s="90">
        <f t="shared" si="62"/>
        <v>432602.9</v>
      </c>
      <c r="AA280" s="90">
        <f t="shared" si="59"/>
        <v>865205.8</v>
      </c>
    </row>
    <row r="281" spans="1:27" s="16" customFormat="1" x14ac:dyDescent="0.2">
      <c r="A281" s="78">
        <v>4223</v>
      </c>
      <c r="B281" s="78" t="s">
        <v>537</v>
      </c>
      <c r="C281" s="78" t="s">
        <v>65</v>
      </c>
      <c r="D281" s="78" t="s">
        <v>42</v>
      </c>
      <c r="E281" s="78" t="s">
        <v>67</v>
      </c>
      <c r="F281" s="78" t="s">
        <v>67</v>
      </c>
      <c r="G281" s="118">
        <v>675418</v>
      </c>
      <c r="H281" s="78"/>
      <c r="I281" s="79" t="s">
        <v>44</v>
      </c>
      <c r="J281" s="78">
        <v>1026751</v>
      </c>
      <c r="K281" s="79">
        <v>44562</v>
      </c>
      <c r="L281" s="79">
        <v>44926</v>
      </c>
      <c r="M281" s="84">
        <v>13039</v>
      </c>
      <c r="N281" s="84">
        <v>20456</v>
      </c>
      <c r="O281" s="95">
        <f t="shared" si="52"/>
        <v>0.63741689479859209</v>
      </c>
      <c r="P281" s="84">
        <f t="shared" si="63"/>
        <v>13039</v>
      </c>
      <c r="Q281" s="85">
        <f t="shared" si="60"/>
        <v>9.493857458817939E-4</v>
      </c>
      <c r="R281" s="86">
        <f t="shared" si="53"/>
        <v>8.208634836770328E-4</v>
      </c>
      <c r="S281" s="87">
        <f t="shared" si="54"/>
        <v>704527.29</v>
      </c>
      <c r="T281" s="88">
        <f t="shared" si="55"/>
        <v>276887.51</v>
      </c>
      <c r="U281" s="88">
        <f t="shared" si="56"/>
        <v>276887.51</v>
      </c>
      <c r="V281" s="88">
        <f t="shared" si="57"/>
        <v>256191.74</v>
      </c>
      <c r="W281" s="89">
        <f t="shared" si="58"/>
        <v>1514494.05</v>
      </c>
      <c r="X281" s="82"/>
      <c r="Y281" s="90">
        <f t="shared" si="61"/>
        <v>358778.09</v>
      </c>
      <c r="Z281" s="90">
        <f t="shared" si="62"/>
        <v>358778.09</v>
      </c>
      <c r="AA281" s="90">
        <f t="shared" si="59"/>
        <v>717556.18</v>
      </c>
    </row>
    <row r="282" spans="1:27" s="16" customFormat="1" x14ac:dyDescent="0.2">
      <c r="A282" s="78">
        <v>101682</v>
      </c>
      <c r="B282" s="78" t="s">
        <v>538</v>
      </c>
      <c r="C282" s="78" t="s">
        <v>57</v>
      </c>
      <c r="D282" s="78" t="s">
        <v>42</v>
      </c>
      <c r="E282" s="78" t="s">
        <v>74</v>
      </c>
      <c r="F282" s="78" t="s">
        <v>72</v>
      </c>
      <c r="G282" s="118">
        <v>675995</v>
      </c>
      <c r="H282" s="78"/>
      <c r="I282" s="79" t="s">
        <v>44</v>
      </c>
      <c r="J282" s="78">
        <v>1016967</v>
      </c>
      <c r="K282" s="79">
        <v>44562</v>
      </c>
      <c r="L282" s="79">
        <v>44926</v>
      </c>
      <c r="M282" s="84">
        <v>20628</v>
      </c>
      <c r="N282" s="84">
        <v>31200</v>
      </c>
      <c r="O282" s="95">
        <f t="shared" si="52"/>
        <v>0.6611538461538462</v>
      </c>
      <c r="P282" s="84">
        <f t="shared" si="63"/>
        <v>20628</v>
      </c>
      <c r="Q282" s="85">
        <f t="shared" si="60"/>
        <v>1.501950238979189E-3</v>
      </c>
      <c r="R282" s="86">
        <f t="shared" si="53"/>
        <v>1.298625043430465E-3</v>
      </c>
      <c r="S282" s="87">
        <f t="shared" si="54"/>
        <v>1114578.5</v>
      </c>
      <c r="T282" s="88">
        <f t="shared" si="55"/>
        <v>438042.46</v>
      </c>
      <c r="U282" s="88">
        <f t="shared" si="56"/>
        <v>438042.46</v>
      </c>
      <c r="V282" s="88">
        <f t="shared" si="57"/>
        <v>405301.27</v>
      </c>
      <c r="W282" s="89">
        <f t="shared" si="58"/>
        <v>2395964.69</v>
      </c>
      <c r="X282" s="82"/>
      <c r="Y282" s="90">
        <f t="shared" si="61"/>
        <v>567595.26</v>
      </c>
      <c r="Z282" s="90">
        <f t="shared" si="62"/>
        <v>567595.26</v>
      </c>
      <c r="AA282" s="90">
        <f t="shared" si="59"/>
        <v>1135190.52</v>
      </c>
    </row>
    <row r="283" spans="1:27" s="16" customFormat="1" x14ac:dyDescent="0.2">
      <c r="A283" s="78">
        <v>5228</v>
      </c>
      <c r="B283" s="78" t="s">
        <v>539</v>
      </c>
      <c r="C283" s="78" t="s">
        <v>57</v>
      </c>
      <c r="D283" s="78" t="s">
        <v>42</v>
      </c>
      <c r="E283" s="78" t="s">
        <v>74</v>
      </c>
      <c r="F283" s="78" t="s">
        <v>72</v>
      </c>
      <c r="G283" s="118">
        <v>675939</v>
      </c>
      <c r="H283" s="78"/>
      <c r="I283" s="79" t="s">
        <v>44</v>
      </c>
      <c r="J283" s="78">
        <v>1016908</v>
      </c>
      <c r="K283" s="79">
        <v>44562</v>
      </c>
      <c r="L283" s="79">
        <v>44926</v>
      </c>
      <c r="M283" s="84">
        <v>14302</v>
      </c>
      <c r="N283" s="84">
        <v>23277</v>
      </c>
      <c r="O283" s="95">
        <f t="shared" si="52"/>
        <v>0.61442625767925418</v>
      </c>
      <c r="P283" s="84">
        <f t="shared" si="63"/>
        <v>14302</v>
      </c>
      <c r="Q283" s="85">
        <f t="shared" si="60"/>
        <v>1.0413463407931143E-3</v>
      </c>
      <c r="R283" s="86">
        <f t="shared" si="53"/>
        <v>9.0037499375327271E-4</v>
      </c>
      <c r="S283" s="87">
        <f t="shared" si="54"/>
        <v>772770.1</v>
      </c>
      <c r="T283" s="88">
        <f t="shared" si="55"/>
        <v>303707.74</v>
      </c>
      <c r="U283" s="88">
        <f t="shared" si="56"/>
        <v>303707.74</v>
      </c>
      <c r="V283" s="88">
        <f t="shared" si="57"/>
        <v>281007.31</v>
      </c>
      <c r="W283" s="89">
        <f t="shared" si="58"/>
        <v>1661192.89</v>
      </c>
      <c r="X283" s="82"/>
      <c r="Y283" s="90">
        <f t="shared" si="61"/>
        <v>393530.51</v>
      </c>
      <c r="Z283" s="90">
        <f t="shared" si="62"/>
        <v>393530.51</v>
      </c>
      <c r="AA283" s="90">
        <f t="shared" si="59"/>
        <v>787061.02</v>
      </c>
    </row>
    <row r="284" spans="1:27" s="16" customFormat="1" x14ac:dyDescent="0.2">
      <c r="A284" s="78">
        <v>4035</v>
      </c>
      <c r="B284" s="78" t="s">
        <v>540</v>
      </c>
      <c r="C284" s="78" t="s">
        <v>65</v>
      </c>
      <c r="D284" s="78" t="s">
        <v>42</v>
      </c>
      <c r="E284" s="78" t="s">
        <v>67</v>
      </c>
      <c r="F284" s="78" t="s">
        <v>67</v>
      </c>
      <c r="G284" s="118">
        <v>675783</v>
      </c>
      <c r="H284" s="78"/>
      <c r="I284" s="79" t="s">
        <v>44</v>
      </c>
      <c r="J284" s="78">
        <v>1026565</v>
      </c>
      <c r="K284" s="79">
        <v>44562</v>
      </c>
      <c r="L284" s="79">
        <v>44926</v>
      </c>
      <c r="M284" s="84">
        <v>20657</v>
      </c>
      <c r="N284" s="84">
        <v>28705</v>
      </c>
      <c r="O284" s="95">
        <f t="shared" si="52"/>
        <v>0.7196307263542937</v>
      </c>
      <c r="P284" s="84">
        <f t="shared" si="63"/>
        <v>20657</v>
      </c>
      <c r="Q284" s="85">
        <f t="shared" si="60"/>
        <v>1.5040617649114364E-3</v>
      </c>
      <c r="R284" s="86">
        <f t="shared" si="53"/>
        <v>1.3004507233926271E-3</v>
      </c>
      <c r="S284" s="87">
        <f t="shared" si="54"/>
        <v>1116145.43</v>
      </c>
      <c r="T284" s="88">
        <f t="shared" si="55"/>
        <v>438658.28</v>
      </c>
      <c r="U284" s="88">
        <f t="shared" si="56"/>
        <v>438658.28</v>
      </c>
      <c r="V284" s="88">
        <f t="shared" si="57"/>
        <v>405871.07</v>
      </c>
      <c r="W284" s="89">
        <f t="shared" si="58"/>
        <v>2399333.06</v>
      </c>
      <c r="X284" s="82"/>
      <c r="Y284" s="90">
        <f t="shared" si="61"/>
        <v>568393.21</v>
      </c>
      <c r="Z284" s="90">
        <f t="shared" si="62"/>
        <v>568393.21</v>
      </c>
      <c r="AA284" s="90">
        <f t="shared" si="59"/>
        <v>1136786.42</v>
      </c>
    </row>
    <row r="285" spans="1:27" s="16" customFormat="1" x14ac:dyDescent="0.2">
      <c r="A285" s="78">
        <v>4209</v>
      </c>
      <c r="B285" s="78" t="s">
        <v>541</v>
      </c>
      <c r="C285" s="78" t="s">
        <v>57</v>
      </c>
      <c r="D285" s="78" t="s">
        <v>42</v>
      </c>
      <c r="E285" s="78" t="s">
        <v>152</v>
      </c>
      <c r="F285" s="78" t="s">
        <v>63</v>
      </c>
      <c r="G285" s="118">
        <v>675856</v>
      </c>
      <c r="H285" s="78"/>
      <c r="I285" s="79" t="s">
        <v>44</v>
      </c>
      <c r="J285" s="78">
        <v>1016938</v>
      </c>
      <c r="K285" s="79">
        <v>44562</v>
      </c>
      <c r="L285" s="79">
        <v>44926</v>
      </c>
      <c r="M285" s="84">
        <v>2677</v>
      </c>
      <c r="N285" s="84">
        <v>4221</v>
      </c>
      <c r="O285" s="95">
        <f t="shared" si="52"/>
        <v>0.63420990286661927</v>
      </c>
      <c r="P285" s="84">
        <f t="shared" si="63"/>
        <v>2677</v>
      </c>
      <c r="Q285" s="85">
        <f t="shared" si="60"/>
        <v>1.9491568691813502E-4</v>
      </c>
      <c r="R285" s="86">
        <f t="shared" si="53"/>
        <v>1.6852914685201449E-4</v>
      </c>
      <c r="S285" s="87">
        <f t="shared" si="54"/>
        <v>144644.49</v>
      </c>
      <c r="T285" s="88">
        <f t="shared" si="55"/>
        <v>56846.99</v>
      </c>
      <c r="U285" s="88">
        <f t="shared" si="56"/>
        <v>56846.99</v>
      </c>
      <c r="V285" s="88">
        <f t="shared" si="57"/>
        <v>52598</v>
      </c>
      <c r="W285" s="89">
        <f t="shared" si="58"/>
        <v>310936.46999999997</v>
      </c>
      <c r="X285" s="82"/>
      <c r="Y285" s="90">
        <f t="shared" si="61"/>
        <v>73659.710000000006</v>
      </c>
      <c r="Z285" s="90">
        <f t="shared" si="62"/>
        <v>73659.710000000006</v>
      </c>
      <c r="AA285" s="90">
        <f t="shared" si="59"/>
        <v>147319.42000000001</v>
      </c>
    </row>
    <row r="286" spans="1:27" s="16" customFormat="1" x14ac:dyDescent="0.2">
      <c r="A286" s="78">
        <v>4098</v>
      </c>
      <c r="B286" s="78" t="s">
        <v>542</v>
      </c>
      <c r="C286" s="78" t="s">
        <v>65</v>
      </c>
      <c r="D286" s="78" t="s">
        <v>42</v>
      </c>
      <c r="E286" s="78" t="s">
        <v>67</v>
      </c>
      <c r="F286" s="78" t="s">
        <v>67</v>
      </c>
      <c r="G286" s="118">
        <v>455832</v>
      </c>
      <c r="H286" s="78"/>
      <c r="I286" s="79" t="s">
        <v>44</v>
      </c>
      <c r="J286" s="78">
        <v>1026675</v>
      </c>
      <c r="K286" s="79">
        <v>44562</v>
      </c>
      <c r="L286" s="79">
        <v>44926</v>
      </c>
      <c r="M286" s="84">
        <v>17392</v>
      </c>
      <c r="N286" s="84">
        <v>34552</v>
      </c>
      <c r="O286" s="95">
        <f t="shared" si="52"/>
        <v>0.50335725862468161</v>
      </c>
      <c r="P286" s="84">
        <f t="shared" si="63"/>
        <v>17392</v>
      </c>
      <c r="Q286" s="85">
        <f t="shared" si="60"/>
        <v>1.266333069436012E-3</v>
      </c>
      <c r="R286" s="86">
        <f t="shared" si="53"/>
        <v>1.0949043414457361E-3</v>
      </c>
      <c r="S286" s="87">
        <f t="shared" si="54"/>
        <v>939729.94</v>
      </c>
      <c r="T286" s="88">
        <f t="shared" si="55"/>
        <v>369324.92</v>
      </c>
      <c r="U286" s="88">
        <f t="shared" si="56"/>
        <v>369324.92</v>
      </c>
      <c r="V286" s="88">
        <f t="shared" si="57"/>
        <v>341719.98</v>
      </c>
      <c r="W286" s="89">
        <f t="shared" si="58"/>
        <v>2020099.7599999998</v>
      </c>
      <c r="X286" s="82"/>
      <c r="Y286" s="90">
        <f t="shared" si="61"/>
        <v>478554.23</v>
      </c>
      <c r="Z286" s="90">
        <f t="shared" si="62"/>
        <v>478554.23</v>
      </c>
      <c r="AA286" s="90">
        <f t="shared" si="59"/>
        <v>957108.46</v>
      </c>
    </row>
    <row r="287" spans="1:27" s="16" customFormat="1" x14ac:dyDescent="0.2">
      <c r="A287" s="78">
        <v>4344</v>
      </c>
      <c r="B287" s="78" t="s">
        <v>543</v>
      </c>
      <c r="C287" s="78" t="s">
        <v>65</v>
      </c>
      <c r="D287" s="78" t="s">
        <v>42</v>
      </c>
      <c r="E287" s="78" t="s">
        <v>152</v>
      </c>
      <c r="F287" s="78" t="s">
        <v>63</v>
      </c>
      <c r="G287" s="118">
        <v>675503</v>
      </c>
      <c r="H287" s="78"/>
      <c r="I287" s="79" t="s">
        <v>44</v>
      </c>
      <c r="J287" s="78">
        <v>1030668</v>
      </c>
      <c r="K287" s="79">
        <v>44562</v>
      </c>
      <c r="L287" s="79">
        <v>44926</v>
      </c>
      <c r="M287" s="84">
        <v>15751</v>
      </c>
      <c r="N287" s="84">
        <v>33184</v>
      </c>
      <c r="O287" s="95">
        <f t="shared" si="52"/>
        <v>0.47465646094503378</v>
      </c>
      <c r="P287" s="84">
        <f t="shared" si="63"/>
        <v>15751</v>
      </c>
      <c r="Q287" s="85">
        <f t="shared" si="60"/>
        <v>1.1468498261664342E-3</v>
      </c>
      <c r="R287" s="86">
        <f t="shared" si="53"/>
        <v>9.9159603737993289E-4</v>
      </c>
      <c r="S287" s="87">
        <f t="shared" si="54"/>
        <v>851062.92</v>
      </c>
      <c r="T287" s="88">
        <f t="shared" si="55"/>
        <v>334477.74</v>
      </c>
      <c r="U287" s="88">
        <f t="shared" si="56"/>
        <v>334477.74</v>
      </c>
      <c r="V287" s="88">
        <f t="shared" si="57"/>
        <v>309477.43</v>
      </c>
      <c r="W287" s="89">
        <f t="shared" si="58"/>
        <v>1829495.83</v>
      </c>
      <c r="X287" s="82"/>
      <c r="Y287" s="90">
        <f t="shared" si="61"/>
        <v>433400.86</v>
      </c>
      <c r="Z287" s="90">
        <f t="shared" si="62"/>
        <v>433400.86</v>
      </c>
      <c r="AA287" s="90">
        <f t="shared" si="59"/>
        <v>866801.72</v>
      </c>
    </row>
    <row r="288" spans="1:27" s="16" customFormat="1" x14ac:dyDescent="0.2">
      <c r="A288" s="78">
        <v>4948</v>
      </c>
      <c r="B288" s="78" t="s">
        <v>544</v>
      </c>
      <c r="C288" s="78" t="s">
        <v>57</v>
      </c>
      <c r="D288" s="78" t="s">
        <v>42</v>
      </c>
      <c r="E288" s="78" t="s">
        <v>101</v>
      </c>
      <c r="F288" s="78" t="s">
        <v>48</v>
      </c>
      <c r="G288" s="118">
        <v>676186</v>
      </c>
      <c r="H288" s="78"/>
      <c r="I288" s="79" t="s">
        <v>44</v>
      </c>
      <c r="J288" s="78">
        <v>1015400</v>
      </c>
      <c r="K288" s="79">
        <v>44562</v>
      </c>
      <c r="L288" s="79">
        <v>44926</v>
      </c>
      <c r="M288" s="84">
        <v>8814</v>
      </c>
      <c r="N288" s="84">
        <v>11828</v>
      </c>
      <c r="O288" s="95">
        <f t="shared" si="52"/>
        <v>0.74518092661481228</v>
      </c>
      <c r="P288" s="84">
        <f t="shared" si="63"/>
        <v>8814</v>
      </c>
      <c r="Q288" s="85">
        <f t="shared" si="60"/>
        <v>6.4175826092508111E-4</v>
      </c>
      <c r="R288" s="86">
        <f t="shared" si="53"/>
        <v>5.5488079953442499E-4</v>
      </c>
      <c r="S288" s="87">
        <f t="shared" si="54"/>
        <v>476240.78</v>
      </c>
      <c r="T288" s="88">
        <f t="shared" si="55"/>
        <v>187168.23</v>
      </c>
      <c r="U288" s="88">
        <f t="shared" si="56"/>
        <v>187168.23</v>
      </c>
      <c r="V288" s="88">
        <f t="shared" si="57"/>
        <v>173178.47</v>
      </c>
      <c r="W288" s="89">
        <f t="shared" si="58"/>
        <v>1023755.71</v>
      </c>
      <c r="X288" s="82"/>
      <c r="Y288" s="90">
        <f t="shared" si="61"/>
        <v>242523.98</v>
      </c>
      <c r="Z288" s="90">
        <f t="shared" si="62"/>
        <v>242523.98</v>
      </c>
      <c r="AA288" s="90">
        <f t="shared" si="59"/>
        <v>485047.96</v>
      </c>
    </row>
    <row r="289" spans="1:27" s="16" customFormat="1" x14ac:dyDescent="0.2">
      <c r="A289" s="78">
        <v>5342</v>
      </c>
      <c r="B289" s="78" t="s">
        <v>545</v>
      </c>
      <c r="C289" s="78" t="s">
        <v>57</v>
      </c>
      <c r="D289" s="78" t="s">
        <v>42</v>
      </c>
      <c r="E289" s="78" t="s">
        <v>546</v>
      </c>
      <c r="F289" s="78" t="s">
        <v>79</v>
      </c>
      <c r="G289" s="118">
        <v>676475</v>
      </c>
      <c r="H289" s="78"/>
      <c r="I289" s="79" t="s">
        <v>44</v>
      </c>
      <c r="J289" s="78">
        <v>1030658</v>
      </c>
      <c r="K289" s="79">
        <v>44562</v>
      </c>
      <c r="L289" s="79">
        <v>44926</v>
      </c>
      <c r="M289" s="84">
        <v>8897</v>
      </c>
      <c r="N289" s="84">
        <v>16300</v>
      </c>
      <c r="O289" s="95">
        <f t="shared" si="52"/>
        <v>0.54582822085889571</v>
      </c>
      <c r="P289" s="84">
        <f t="shared" si="63"/>
        <v>8897</v>
      </c>
      <c r="Q289" s="85">
        <f t="shared" si="60"/>
        <v>6.4780159376565084E-4</v>
      </c>
      <c r="R289" s="86">
        <f t="shared" si="53"/>
        <v>5.6010602149509628E-4</v>
      </c>
      <c r="S289" s="87">
        <f t="shared" si="54"/>
        <v>480725.47</v>
      </c>
      <c r="T289" s="88">
        <f t="shared" si="55"/>
        <v>188930.76</v>
      </c>
      <c r="U289" s="88">
        <f t="shared" si="56"/>
        <v>188930.76</v>
      </c>
      <c r="V289" s="88">
        <f t="shared" si="57"/>
        <v>174809.26</v>
      </c>
      <c r="W289" s="89">
        <f t="shared" si="58"/>
        <v>1033396.25</v>
      </c>
      <c r="X289" s="82"/>
      <c r="Y289" s="90">
        <f t="shared" si="61"/>
        <v>244807.79</v>
      </c>
      <c r="Z289" s="90">
        <f t="shared" si="62"/>
        <v>244807.79</v>
      </c>
      <c r="AA289" s="90">
        <f t="shared" si="59"/>
        <v>489615.58</v>
      </c>
    </row>
    <row r="290" spans="1:27" s="16" customFormat="1" x14ac:dyDescent="0.2">
      <c r="A290" s="78">
        <v>102675</v>
      </c>
      <c r="B290" s="78" t="s">
        <v>547</v>
      </c>
      <c r="C290" s="78" t="s">
        <v>65</v>
      </c>
      <c r="D290" s="78" t="s">
        <v>42</v>
      </c>
      <c r="E290" s="78" t="s">
        <v>67</v>
      </c>
      <c r="F290" s="78" t="s">
        <v>67</v>
      </c>
      <c r="G290" s="118">
        <v>676112</v>
      </c>
      <c r="H290" s="78"/>
      <c r="I290" s="79" t="s">
        <v>44</v>
      </c>
      <c r="J290" s="78">
        <v>1026546</v>
      </c>
      <c r="K290" s="79">
        <v>44562</v>
      </c>
      <c r="L290" s="79">
        <v>44926</v>
      </c>
      <c r="M290" s="84">
        <v>13961</v>
      </c>
      <c r="N290" s="84">
        <v>27320</v>
      </c>
      <c r="O290" s="95">
        <f t="shared" si="52"/>
        <v>0.5110175695461201</v>
      </c>
      <c r="P290" s="84">
        <f t="shared" si="63"/>
        <v>13961.000000000002</v>
      </c>
      <c r="Q290" s="85">
        <f t="shared" si="60"/>
        <v>1.0165177082794483E-3</v>
      </c>
      <c r="R290" s="86">
        <f t="shared" si="53"/>
        <v>8.7890751557750263E-4</v>
      </c>
      <c r="S290" s="87">
        <f t="shared" si="54"/>
        <v>754345.08</v>
      </c>
      <c r="T290" s="88">
        <f t="shared" si="55"/>
        <v>296466.49</v>
      </c>
      <c r="U290" s="88">
        <f t="shared" si="56"/>
        <v>296466.49</v>
      </c>
      <c r="V290" s="88">
        <f t="shared" si="57"/>
        <v>274307.3</v>
      </c>
      <c r="W290" s="89">
        <f t="shared" si="58"/>
        <v>1621585.3599999999</v>
      </c>
      <c r="X290" s="82"/>
      <c r="Y290" s="90">
        <f t="shared" si="61"/>
        <v>384147.63</v>
      </c>
      <c r="Z290" s="90">
        <f t="shared" si="62"/>
        <v>384147.63</v>
      </c>
      <c r="AA290" s="90">
        <f t="shared" si="59"/>
        <v>768295.26</v>
      </c>
    </row>
    <row r="291" spans="1:27" s="16" customFormat="1" x14ac:dyDescent="0.2">
      <c r="A291" s="78">
        <v>105868</v>
      </c>
      <c r="B291" s="78" t="s">
        <v>548</v>
      </c>
      <c r="C291" s="78" t="s">
        <v>549</v>
      </c>
      <c r="D291" s="78" t="s">
        <v>42</v>
      </c>
      <c r="E291" s="78" t="s">
        <v>550</v>
      </c>
      <c r="F291" s="78" t="s">
        <v>52</v>
      </c>
      <c r="G291" s="118">
        <v>676360</v>
      </c>
      <c r="H291" s="78"/>
      <c r="I291" s="79" t="s">
        <v>98</v>
      </c>
      <c r="J291" s="78">
        <v>1025697</v>
      </c>
      <c r="K291" s="79">
        <v>44562</v>
      </c>
      <c r="L291" s="79">
        <v>44926</v>
      </c>
      <c r="M291" s="84">
        <v>7579</v>
      </c>
      <c r="N291" s="84">
        <v>11407</v>
      </c>
      <c r="O291" s="95">
        <f t="shared" si="52"/>
        <v>0.66441658630665379</v>
      </c>
      <c r="P291" s="84">
        <f t="shared" si="63"/>
        <v>7579</v>
      </c>
      <c r="Q291" s="85">
        <f t="shared" si="60"/>
        <v>5.5183638070696497E-4</v>
      </c>
      <c r="R291" s="86">
        <f t="shared" si="53"/>
        <v>4.7713201493889345E-4</v>
      </c>
      <c r="S291" s="87">
        <f t="shared" si="54"/>
        <v>409510.88</v>
      </c>
      <c r="T291" s="88">
        <f t="shared" si="55"/>
        <v>160942.59</v>
      </c>
      <c r="U291" s="88">
        <f t="shared" si="56"/>
        <v>160942.59</v>
      </c>
      <c r="V291" s="88">
        <f t="shared" si="57"/>
        <v>148913.04999999999</v>
      </c>
      <c r="W291" s="89">
        <f t="shared" si="58"/>
        <v>880309.10999999987</v>
      </c>
      <c r="X291" s="82"/>
      <c r="Y291" s="90">
        <f t="shared" si="61"/>
        <v>208542</v>
      </c>
      <c r="Z291" s="90">
        <f t="shared" si="62"/>
        <v>208542</v>
      </c>
      <c r="AA291" s="90">
        <f t="shared" si="59"/>
        <v>417084</v>
      </c>
    </row>
    <row r="292" spans="1:27" s="16" customFormat="1" x14ac:dyDescent="0.2">
      <c r="A292" s="78">
        <v>4891</v>
      </c>
      <c r="B292" s="78" t="s">
        <v>551</v>
      </c>
      <c r="C292" s="78" t="s">
        <v>552</v>
      </c>
      <c r="D292" s="78" t="s">
        <v>71</v>
      </c>
      <c r="E292" s="78" t="s">
        <v>553</v>
      </c>
      <c r="F292" s="78" t="s">
        <v>106</v>
      </c>
      <c r="G292" s="118">
        <v>675053</v>
      </c>
      <c r="H292" s="78"/>
      <c r="I292" s="79" t="s">
        <v>44</v>
      </c>
      <c r="J292" s="78">
        <v>1014345</v>
      </c>
      <c r="K292" s="79">
        <v>44562</v>
      </c>
      <c r="L292" s="79">
        <v>44926</v>
      </c>
      <c r="M292" s="84">
        <v>19215</v>
      </c>
      <c r="N292" s="84">
        <v>25388</v>
      </c>
      <c r="O292" s="95">
        <f t="shared" si="52"/>
        <v>0.75685363163699382</v>
      </c>
      <c r="P292" s="84">
        <f t="shared" si="63"/>
        <v>19215</v>
      </c>
      <c r="Q292" s="85">
        <f t="shared" si="60"/>
        <v>0</v>
      </c>
      <c r="R292" s="86">
        <f t="shared" si="53"/>
        <v>1.2096703611361444E-3</v>
      </c>
      <c r="S292" s="87">
        <f t="shared" si="54"/>
        <v>0</v>
      </c>
      <c r="T292" s="88">
        <f t="shared" si="55"/>
        <v>408036.93</v>
      </c>
      <c r="U292" s="88">
        <f t="shared" si="56"/>
        <v>408036.93</v>
      </c>
      <c r="V292" s="88">
        <f t="shared" si="57"/>
        <v>0</v>
      </c>
      <c r="W292" s="89">
        <f t="shared" si="58"/>
        <v>816073.86</v>
      </c>
      <c r="X292" s="82"/>
      <c r="Y292" s="90">
        <f t="shared" si="61"/>
        <v>0</v>
      </c>
      <c r="Z292" s="90">
        <f t="shared" si="62"/>
        <v>0</v>
      </c>
      <c r="AA292" s="90">
        <f t="shared" si="59"/>
        <v>0</v>
      </c>
    </row>
    <row r="293" spans="1:27" s="16" customFormat="1" x14ac:dyDescent="0.2">
      <c r="A293" s="78">
        <v>102493</v>
      </c>
      <c r="B293" s="78" t="s">
        <v>554</v>
      </c>
      <c r="C293" s="78" t="s">
        <v>65</v>
      </c>
      <c r="D293" s="78" t="s">
        <v>42</v>
      </c>
      <c r="E293" s="78" t="s">
        <v>67</v>
      </c>
      <c r="F293" s="78" t="s">
        <v>67</v>
      </c>
      <c r="G293" s="118">
        <v>676098</v>
      </c>
      <c r="H293" s="78"/>
      <c r="I293" s="79" t="s">
        <v>44</v>
      </c>
      <c r="J293" s="78">
        <v>1026660</v>
      </c>
      <c r="K293" s="79">
        <v>44562</v>
      </c>
      <c r="L293" s="79">
        <v>44926</v>
      </c>
      <c r="M293" s="84">
        <v>13173</v>
      </c>
      <c r="N293" s="84">
        <v>19368</v>
      </c>
      <c r="O293" s="95">
        <f t="shared" si="52"/>
        <v>0.68014250309789348</v>
      </c>
      <c r="P293" s="84">
        <f t="shared" si="63"/>
        <v>13173</v>
      </c>
      <c r="Q293" s="85">
        <f t="shared" si="60"/>
        <v>9.5914245191355721E-4</v>
      </c>
      <c r="R293" s="86">
        <f t="shared" si="53"/>
        <v>8.2929938419185165E-4</v>
      </c>
      <c r="S293" s="87">
        <f t="shared" si="54"/>
        <v>711767.62</v>
      </c>
      <c r="T293" s="88">
        <f t="shared" si="55"/>
        <v>279733.05</v>
      </c>
      <c r="U293" s="88">
        <f t="shared" si="56"/>
        <v>279733.05</v>
      </c>
      <c r="V293" s="88">
        <f t="shared" si="57"/>
        <v>258824.59</v>
      </c>
      <c r="W293" s="89">
        <f t="shared" si="58"/>
        <v>1530058.31</v>
      </c>
      <c r="X293" s="82"/>
      <c r="Y293" s="90">
        <f t="shared" si="61"/>
        <v>362465.21</v>
      </c>
      <c r="Z293" s="90">
        <f t="shared" si="62"/>
        <v>362465.21</v>
      </c>
      <c r="AA293" s="90">
        <f t="shared" si="59"/>
        <v>724930.42</v>
      </c>
    </row>
    <row r="294" spans="1:27" s="16" customFormat="1" x14ac:dyDescent="0.2">
      <c r="A294" s="78">
        <v>101364</v>
      </c>
      <c r="B294" s="78" t="s">
        <v>555</v>
      </c>
      <c r="C294" s="78" t="s">
        <v>227</v>
      </c>
      <c r="D294" s="78" t="s">
        <v>42</v>
      </c>
      <c r="E294" s="78" t="s">
        <v>43</v>
      </c>
      <c r="F294" s="78" t="s">
        <v>43</v>
      </c>
      <c r="G294" s="118">
        <v>675968</v>
      </c>
      <c r="H294" s="78"/>
      <c r="I294" s="79" t="s">
        <v>44</v>
      </c>
      <c r="J294" s="78">
        <v>1027493</v>
      </c>
      <c r="K294" s="79">
        <v>44562</v>
      </c>
      <c r="L294" s="79">
        <v>44926</v>
      </c>
      <c r="M294" s="84">
        <v>24193</v>
      </c>
      <c r="N294" s="84">
        <v>40245</v>
      </c>
      <c r="O294" s="95">
        <f t="shared" si="52"/>
        <v>0.60114299913032676</v>
      </c>
      <c r="P294" s="84">
        <f t="shared" si="63"/>
        <v>24193</v>
      </c>
      <c r="Q294" s="85">
        <f t="shared" si="60"/>
        <v>1.761522306167516E-3</v>
      </c>
      <c r="R294" s="86">
        <f t="shared" si="53"/>
        <v>1.5230577698135176E-3</v>
      </c>
      <c r="S294" s="87">
        <f t="shared" si="54"/>
        <v>1307203.68</v>
      </c>
      <c r="T294" s="88">
        <f t="shared" si="55"/>
        <v>513746.42</v>
      </c>
      <c r="U294" s="88">
        <f t="shared" si="56"/>
        <v>513746.42</v>
      </c>
      <c r="V294" s="88">
        <f t="shared" si="57"/>
        <v>475346.79</v>
      </c>
      <c r="W294" s="89">
        <f t="shared" si="58"/>
        <v>2810043.31</v>
      </c>
      <c r="X294" s="82"/>
      <c r="Y294" s="90">
        <f t="shared" si="61"/>
        <v>665688.97</v>
      </c>
      <c r="Z294" s="90">
        <f t="shared" si="62"/>
        <v>665688.97</v>
      </c>
      <c r="AA294" s="90">
        <f t="shared" si="59"/>
        <v>1331377.94</v>
      </c>
    </row>
    <row r="295" spans="1:27" s="16" customFormat="1" x14ac:dyDescent="0.2">
      <c r="A295" s="78">
        <v>102789</v>
      </c>
      <c r="B295" s="78" t="s">
        <v>556</v>
      </c>
      <c r="C295" s="78" t="s">
        <v>65</v>
      </c>
      <c r="D295" s="78" t="s">
        <v>42</v>
      </c>
      <c r="E295" s="78" t="s">
        <v>72</v>
      </c>
      <c r="F295" s="78" t="s">
        <v>72</v>
      </c>
      <c r="G295" s="118">
        <v>676127</v>
      </c>
      <c r="H295" s="78"/>
      <c r="I295" s="79" t="s">
        <v>44</v>
      </c>
      <c r="J295" s="78">
        <v>1028779</v>
      </c>
      <c r="K295" s="79">
        <v>44470</v>
      </c>
      <c r="L295" s="79">
        <v>44834</v>
      </c>
      <c r="M295" s="84">
        <v>18970</v>
      </c>
      <c r="N295" s="84">
        <v>27329</v>
      </c>
      <c r="O295" s="95">
        <f t="shared" si="52"/>
        <v>0.6941344359471624</v>
      </c>
      <c r="P295" s="84">
        <f t="shared" si="63"/>
        <v>18970</v>
      </c>
      <c r="Q295" s="85">
        <f t="shared" si="60"/>
        <v>1.3812292046458802E-3</v>
      </c>
      <c r="R295" s="86">
        <f t="shared" si="53"/>
        <v>1.1942465131799457E-3</v>
      </c>
      <c r="S295" s="87">
        <f t="shared" si="54"/>
        <v>1024992.93</v>
      </c>
      <c r="T295" s="88">
        <f t="shared" si="55"/>
        <v>402834.28</v>
      </c>
      <c r="U295" s="88">
        <f t="shared" si="56"/>
        <v>402834.28</v>
      </c>
      <c r="V295" s="88">
        <f t="shared" si="57"/>
        <v>372724.7</v>
      </c>
      <c r="W295" s="89">
        <f t="shared" si="58"/>
        <v>2203386.19</v>
      </c>
      <c r="X295" s="82"/>
      <c r="Y295" s="90">
        <f t="shared" si="61"/>
        <v>521974.11</v>
      </c>
      <c r="Z295" s="90">
        <f t="shared" si="62"/>
        <v>521974.11</v>
      </c>
      <c r="AA295" s="90">
        <f t="shared" si="59"/>
        <v>1043948.22</v>
      </c>
    </row>
    <row r="296" spans="1:27" s="16" customFormat="1" x14ac:dyDescent="0.2">
      <c r="A296" s="78">
        <v>102588</v>
      </c>
      <c r="B296" s="78" t="s">
        <v>557</v>
      </c>
      <c r="C296" s="78" t="s">
        <v>65</v>
      </c>
      <c r="D296" s="78" t="s">
        <v>42</v>
      </c>
      <c r="E296" s="78" t="s">
        <v>152</v>
      </c>
      <c r="F296" s="78" t="s">
        <v>63</v>
      </c>
      <c r="G296" s="118">
        <v>676120</v>
      </c>
      <c r="H296" s="78"/>
      <c r="I296" s="79" t="s">
        <v>44</v>
      </c>
      <c r="J296" s="78">
        <v>1028762</v>
      </c>
      <c r="K296" s="79">
        <v>44562</v>
      </c>
      <c r="L296" s="79">
        <v>44926</v>
      </c>
      <c r="M296" s="84">
        <v>15311</v>
      </c>
      <c r="N296" s="84">
        <v>25313</v>
      </c>
      <c r="O296" s="95">
        <f t="shared" si="52"/>
        <v>0.60486706435428439</v>
      </c>
      <c r="P296" s="84">
        <f t="shared" si="63"/>
        <v>15310.999999999998</v>
      </c>
      <c r="Q296" s="85">
        <f t="shared" si="60"/>
        <v>1.1148128809875101E-3</v>
      </c>
      <c r="R296" s="86">
        <f t="shared" si="53"/>
        <v>9.6389606554022917E-4</v>
      </c>
      <c r="S296" s="87">
        <f t="shared" si="54"/>
        <v>827288.7</v>
      </c>
      <c r="T296" s="88">
        <f t="shared" si="55"/>
        <v>325134.19</v>
      </c>
      <c r="U296" s="88">
        <f t="shared" si="56"/>
        <v>325134.19</v>
      </c>
      <c r="V296" s="88">
        <f t="shared" si="57"/>
        <v>300832.26</v>
      </c>
      <c r="W296" s="89">
        <f t="shared" si="58"/>
        <v>1778389.3399999999</v>
      </c>
      <c r="X296" s="82"/>
      <c r="Y296" s="90">
        <f t="shared" si="61"/>
        <v>421293.92</v>
      </c>
      <c r="Z296" s="90">
        <f t="shared" si="62"/>
        <v>421293.92</v>
      </c>
      <c r="AA296" s="90">
        <f t="shared" si="59"/>
        <v>842587.84</v>
      </c>
    </row>
    <row r="297" spans="1:27" s="16" customFormat="1" x14ac:dyDescent="0.2">
      <c r="A297" s="78">
        <v>4061</v>
      </c>
      <c r="B297" s="78" t="s">
        <v>558</v>
      </c>
      <c r="C297" s="78" t="s">
        <v>549</v>
      </c>
      <c r="D297" s="78" t="s">
        <v>42</v>
      </c>
      <c r="E297" s="78" t="s">
        <v>83</v>
      </c>
      <c r="F297" s="78" t="s">
        <v>83</v>
      </c>
      <c r="G297" s="118">
        <v>455001</v>
      </c>
      <c r="H297" s="78"/>
      <c r="I297" s="79" t="s">
        <v>44</v>
      </c>
      <c r="J297" s="78">
        <v>1030970</v>
      </c>
      <c r="K297" s="79">
        <v>44562</v>
      </c>
      <c r="L297" s="79">
        <v>44926</v>
      </c>
      <c r="M297" s="84">
        <v>33153</v>
      </c>
      <c r="N297" s="84">
        <v>43629</v>
      </c>
      <c r="O297" s="95">
        <f t="shared" si="52"/>
        <v>0.75988448050608537</v>
      </c>
      <c r="P297" s="84">
        <f t="shared" si="63"/>
        <v>33153</v>
      </c>
      <c r="Q297" s="85">
        <f t="shared" si="60"/>
        <v>2.4139110079928762E-3</v>
      </c>
      <c r="R297" s="86">
        <f t="shared" si="53"/>
        <v>2.0871299236402078E-3</v>
      </c>
      <c r="S297" s="87">
        <f t="shared" si="54"/>
        <v>1791333.19</v>
      </c>
      <c r="T297" s="88">
        <f t="shared" si="55"/>
        <v>704015.01</v>
      </c>
      <c r="U297" s="88">
        <f t="shared" si="56"/>
        <v>704015.01</v>
      </c>
      <c r="V297" s="88">
        <f t="shared" si="57"/>
        <v>651393.89</v>
      </c>
      <c r="W297" s="89">
        <f t="shared" si="58"/>
        <v>3850757.1</v>
      </c>
      <c r="X297" s="82"/>
      <c r="Y297" s="90">
        <f t="shared" si="61"/>
        <v>912230.25</v>
      </c>
      <c r="Z297" s="90">
        <f t="shared" si="62"/>
        <v>912230.25</v>
      </c>
      <c r="AA297" s="90">
        <f t="shared" si="59"/>
        <v>1824460.5</v>
      </c>
    </row>
    <row r="298" spans="1:27" s="16" customFormat="1" x14ac:dyDescent="0.2">
      <c r="A298" s="78">
        <v>104955</v>
      </c>
      <c r="B298" s="78" t="s">
        <v>559</v>
      </c>
      <c r="C298" s="78" t="s">
        <v>211</v>
      </c>
      <c r="D298" s="78" t="s">
        <v>42</v>
      </c>
      <c r="E298" s="78" t="s">
        <v>43</v>
      </c>
      <c r="F298" s="78" t="s">
        <v>43</v>
      </c>
      <c r="G298" s="118">
        <v>676312</v>
      </c>
      <c r="H298" s="78"/>
      <c r="I298" s="79" t="s">
        <v>44</v>
      </c>
      <c r="J298" s="78">
        <v>1028657</v>
      </c>
      <c r="K298" s="79">
        <v>44470</v>
      </c>
      <c r="L298" s="79">
        <v>44834</v>
      </c>
      <c r="M298" s="84">
        <v>17807</v>
      </c>
      <c r="N298" s="84">
        <v>32495</v>
      </c>
      <c r="O298" s="95">
        <f t="shared" si="52"/>
        <v>0.54799199876904137</v>
      </c>
      <c r="P298" s="84">
        <f t="shared" si="63"/>
        <v>17807</v>
      </c>
      <c r="Q298" s="85">
        <f t="shared" si="60"/>
        <v>1.2965497336388607E-3</v>
      </c>
      <c r="R298" s="86">
        <f t="shared" si="53"/>
        <v>1.1210304512490929E-3</v>
      </c>
      <c r="S298" s="87">
        <f t="shared" si="54"/>
        <v>962153.35</v>
      </c>
      <c r="T298" s="88">
        <f t="shared" si="55"/>
        <v>378137.58</v>
      </c>
      <c r="U298" s="88">
        <f t="shared" si="56"/>
        <v>378137.58</v>
      </c>
      <c r="V298" s="88">
        <f t="shared" si="57"/>
        <v>349873.95</v>
      </c>
      <c r="W298" s="89">
        <f t="shared" si="58"/>
        <v>2068302.46</v>
      </c>
      <c r="X298" s="82"/>
      <c r="Y298" s="90">
        <f t="shared" si="61"/>
        <v>489973.28</v>
      </c>
      <c r="Z298" s="90">
        <f t="shared" si="62"/>
        <v>489973.28</v>
      </c>
      <c r="AA298" s="90">
        <f t="shared" si="59"/>
        <v>979946.56</v>
      </c>
    </row>
    <row r="299" spans="1:27" s="16" customFormat="1" x14ac:dyDescent="0.2">
      <c r="A299" s="78">
        <v>104696</v>
      </c>
      <c r="B299" s="78" t="s">
        <v>560</v>
      </c>
      <c r="C299" s="78" t="s">
        <v>65</v>
      </c>
      <c r="D299" s="78" t="s">
        <v>42</v>
      </c>
      <c r="E299" s="78" t="s">
        <v>67</v>
      </c>
      <c r="F299" s="78" t="s">
        <v>67</v>
      </c>
      <c r="G299" s="118">
        <v>676276</v>
      </c>
      <c r="H299" s="78"/>
      <c r="I299" s="79" t="s">
        <v>53</v>
      </c>
      <c r="J299" s="78">
        <v>1028836</v>
      </c>
      <c r="K299" s="79">
        <v>44562</v>
      </c>
      <c r="L299" s="79">
        <v>44926</v>
      </c>
      <c r="M299" s="84">
        <v>23901</v>
      </c>
      <c r="N299" s="84">
        <v>31859</v>
      </c>
      <c r="O299" s="95">
        <f t="shared" si="52"/>
        <v>0.75021187105684417</v>
      </c>
      <c r="P299" s="84">
        <f t="shared" si="63"/>
        <v>23901</v>
      </c>
      <c r="Q299" s="85">
        <f t="shared" si="60"/>
        <v>1.7402614243669575E-3</v>
      </c>
      <c r="R299" s="86">
        <f t="shared" si="53"/>
        <v>1.504675061228987E-3</v>
      </c>
      <c r="S299" s="87">
        <f t="shared" si="54"/>
        <v>1291426.25</v>
      </c>
      <c r="T299" s="88">
        <f t="shared" si="55"/>
        <v>507545.71</v>
      </c>
      <c r="U299" s="88">
        <f t="shared" si="56"/>
        <v>507545.71</v>
      </c>
      <c r="V299" s="88">
        <f t="shared" si="57"/>
        <v>469609.55</v>
      </c>
      <c r="W299" s="89">
        <f t="shared" si="58"/>
        <v>2776127.2199999997</v>
      </c>
      <c r="X299" s="82"/>
      <c r="Y299" s="90">
        <f t="shared" si="61"/>
        <v>657654.36</v>
      </c>
      <c r="Z299" s="90">
        <f t="shared" si="62"/>
        <v>657654.36</v>
      </c>
      <c r="AA299" s="90">
        <f t="shared" si="59"/>
        <v>1315308.72</v>
      </c>
    </row>
    <row r="300" spans="1:27" s="16" customFormat="1" x14ac:dyDescent="0.2">
      <c r="A300" s="78">
        <v>5332</v>
      </c>
      <c r="B300" s="78" t="s">
        <v>561</v>
      </c>
      <c r="C300" s="78" t="s">
        <v>562</v>
      </c>
      <c r="D300" s="78" t="s">
        <v>42</v>
      </c>
      <c r="E300" s="78" t="s">
        <v>563</v>
      </c>
      <c r="F300" s="78" t="s">
        <v>48</v>
      </c>
      <c r="G300" s="118" t="s">
        <v>564</v>
      </c>
      <c r="H300" s="78"/>
      <c r="I300" s="79" t="s">
        <v>44</v>
      </c>
      <c r="J300" s="78">
        <v>533201</v>
      </c>
      <c r="K300" s="79">
        <v>44562</v>
      </c>
      <c r="L300" s="79">
        <v>44926</v>
      </c>
      <c r="M300" s="84">
        <v>6600</v>
      </c>
      <c r="N300" s="84">
        <v>9066</v>
      </c>
      <c r="O300" s="95">
        <f t="shared" si="52"/>
        <v>0.72799470549305101</v>
      </c>
      <c r="P300" s="84">
        <f t="shared" si="63"/>
        <v>6600</v>
      </c>
      <c r="Q300" s="85">
        <f t="shared" si="60"/>
        <v>4.8055417768385922E-4</v>
      </c>
      <c r="R300" s="86">
        <f t="shared" si="53"/>
        <v>4.1549957759555309E-4</v>
      </c>
      <c r="S300" s="87">
        <f t="shared" si="54"/>
        <v>356613.25</v>
      </c>
      <c r="T300" s="88">
        <f t="shared" si="55"/>
        <v>140153.20000000001</v>
      </c>
      <c r="U300" s="88">
        <f t="shared" si="56"/>
        <v>140153.20000000001</v>
      </c>
      <c r="V300" s="88">
        <f t="shared" si="57"/>
        <v>129677.54</v>
      </c>
      <c r="W300" s="89">
        <f t="shared" si="58"/>
        <v>766597.19000000006</v>
      </c>
      <c r="X300" s="82"/>
      <c r="Y300" s="90">
        <f t="shared" si="61"/>
        <v>181604.07</v>
      </c>
      <c r="Z300" s="90">
        <f t="shared" si="62"/>
        <v>181604.07</v>
      </c>
      <c r="AA300" s="90">
        <f t="shared" si="59"/>
        <v>363208.14</v>
      </c>
    </row>
    <row r="301" spans="1:27" s="16" customFormat="1" x14ac:dyDescent="0.2">
      <c r="A301" s="78">
        <v>4756</v>
      </c>
      <c r="B301" s="78" t="s">
        <v>565</v>
      </c>
      <c r="C301" s="78" t="s">
        <v>566</v>
      </c>
      <c r="D301" s="78" t="s">
        <v>42</v>
      </c>
      <c r="E301" s="78" t="s">
        <v>496</v>
      </c>
      <c r="F301" s="78" t="s">
        <v>48</v>
      </c>
      <c r="G301" s="118">
        <v>675061</v>
      </c>
      <c r="H301" s="78"/>
      <c r="I301" s="79" t="s">
        <v>44</v>
      </c>
      <c r="J301" s="78">
        <v>1020877</v>
      </c>
      <c r="K301" s="79">
        <v>44562</v>
      </c>
      <c r="L301" s="79">
        <v>44926</v>
      </c>
      <c r="M301" s="84">
        <v>946</v>
      </c>
      <c r="N301" s="84">
        <v>14801</v>
      </c>
      <c r="O301" s="95">
        <f t="shared" si="52"/>
        <v>6.3914600364840216E-2</v>
      </c>
      <c r="P301" s="84">
        <f t="shared" si="63"/>
        <v>945.99999999999989</v>
      </c>
      <c r="Q301" s="85">
        <f t="shared" si="60"/>
        <v>6.8879432134686476E-5</v>
      </c>
      <c r="R301" s="86">
        <f t="shared" si="53"/>
        <v>5.9554939455362596E-5</v>
      </c>
      <c r="S301" s="87">
        <f t="shared" si="54"/>
        <v>51114.57</v>
      </c>
      <c r="T301" s="88">
        <f t="shared" si="55"/>
        <v>20088.63</v>
      </c>
      <c r="U301" s="88">
        <f t="shared" si="56"/>
        <v>20088.63</v>
      </c>
      <c r="V301" s="88">
        <f t="shared" si="57"/>
        <v>18587.11</v>
      </c>
      <c r="W301" s="89">
        <f t="shared" si="58"/>
        <v>109878.94</v>
      </c>
      <c r="X301" s="82"/>
      <c r="Y301" s="90">
        <f t="shared" si="61"/>
        <v>26029.919999999998</v>
      </c>
      <c r="Z301" s="90">
        <f t="shared" si="62"/>
        <v>26029.919999999998</v>
      </c>
      <c r="AA301" s="90">
        <f t="shared" si="59"/>
        <v>52059.839999999997</v>
      </c>
    </row>
    <row r="302" spans="1:27" s="16" customFormat="1" x14ac:dyDescent="0.2">
      <c r="A302" s="78">
        <v>104767</v>
      </c>
      <c r="B302" s="78" t="s">
        <v>567</v>
      </c>
      <c r="C302" s="78" t="s">
        <v>57</v>
      </c>
      <c r="D302" s="78" t="s">
        <v>42</v>
      </c>
      <c r="E302" s="78" t="s">
        <v>72</v>
      </c>
      <c r="F302" s="78" t="s">
        <v>72</v>
      </c>
      <c r="G302" s="118">
        <v>676285</v>
      </c>
      <c r="H302" s="78"/>
      <c r="I302" s="79" t="s">
        <v>44</v>
      </c>
      <c r="J302" s="78">
        <v>1019361</v>
      </c>
      <c r="K302" s="79">
        <v>44562</v>
      </c>
      <c r="L302" s="79">
        <v>44926</v>
      </c>
      <c r="M302" s="84">
        <v>15259</v>
      </c>
      <c r="N302" s="84">
        <v>24939</v>
      </c>
      <c r="O302" s="95">
        <f t="shared" si="52"/>
        <v>0.61185292112755119</v>
      </c>
      <c r="P302" s="84">
        <f t="shared" si="63"/>
        <v>15259.000000000002</v>
      </c>
      <c r="Q302" s="85">
        <f t="shared" si="60"/>
        <v>1.1110266965572741E-3</v>
      </c>
      <c r="R302" s="86">
        <f t="shared" si="53"/>
        <v>9.6062243250462798E-4</v>
      </c>
      <c r="S302" s="87">
        <f t="shared" si="54"/>
        <v>824479.02</v>
      </c>
      <c r="T302" s="88">
        <f t="shared" si="55"/>
        <v>324029.95</v>
      </c>
      <c r="U302" s="88">
        <f t="shared" si="56"/>
        <v>324029.95</v>
      </c>
      <c r="V302" s="88">
        <f t="shared" si="57"/>
        <v>299810.55</v>
      </c>
      <c r="W302" s="89">
        <f t="shared" si="58"/>
        <v>1772349.47</v>
      </c>
      <c r="X302" s="82"/>
      <c r="Y302" s="90">
        <f t="shared" si="61"/>
        <v>419863.1</v>
      </c>
      <c r="Z302" s="90">
        <f t="shared" si="62"/>
        <v>419863.1</v>
      </c>
      <c r="AA302" s="90">
        <f t="shared" si="59"/>
        <v>839726.2</v>
      </c>
    </row>
    <row r="303" spans="1:27" s="16" customFormat="1" x14ac:dyDescent="0.2">
      <c r="A303" s="78">
        <v>105841</v>
      </c>
      <c r="B303" s="78" t="s">
        <v>568</v>
      </c>
      <c r="C303" s="78" t="s">
        <v>57</v>
      </c>
      <c r="D303" s="78" t="s">
        <v>42</v>
      </c>
      <c r="E303" s="78" t="s">
        <v>74</v>
      </c>
      <c r="F303" s="78" t="s">
        <v>72</v>
      </c>
      <c r="G303" s="118">
        <v>676363</v>
      </c>
      <c r="H303" s="78"/>
      <c r="I303" s="79" t="s">
        <v>44</v>
      </c>
      <c r="J303" s="78">
        <v>1026129</v>
      </c>
      <c r="K303" s="79">
        <v>44562</v>
      </c>
      <c r="L303" s="79">
        <v>44926</v>
      </c>
      <c r="M303" s="84">
        <v>12998</v>
      </c>
      <c r="N303" s="84">
        <v>18990</v>
      </c>
      <c r="O303" s="95">
        <f t="shared" si="52"/>
        <v>0.68446550816219065</v>
      </c>
      <c r="P303" s="84">
        <f t="shared" si="63"/>
        <v>12998</v>
      </c>
      <c r="Q303" s="85">
        <f t="shared" si="60"/>
        <v>9.4640048508103059E-4</v>
      </c>
      <c r="R303" s="86">
        <f t="shared" si="53"/>
        <v>8.1828234993742402E-4</v>
      </c>
      <c r="S303" s="87">
        <f t="shared" si="54"/>
        <v>702311.97</v>
      </c>
      <c r="T303" s="88">
        <f t="shared" si="55"/>
        <v>276016.87</v>
      </c>
      <c r="U303" s="88">
        <f t="shared" si="56"/>
        <v>276016.87</v>
      </c>
      <c r="V303" s="88">
        <f t="shared" si="57"/>
        <v>255386.17</v>
      </c>
      <c r="W303" s="89">
        <f t="shared" si="58"/>
        <v>1509731.88</v>
      </c>
      <c r="X303" s="82"/>
      <c r="Y303" s="90">
        <f t="shared" si="61"/>
        <v>357649.95</v>
      </c>
      <c r="Z303" s="90">
        <f t="shared" si="62"/>
        <v>357649.95</v>
      </c>
      <c r="AA303" s="90">
        <f t="shared" si="59"/>
        <v>715299.9</v>
      </c>
    </row>
    <row r="304" spans="1:27" s="16" customFormat="1" x14ac:dyDescent="0.2">
      <c r="A304" s="78">
        <v>4362</v>
      </c>
      <c r="B304" s="78" t="s">
        <v>569</v>
      </c>
      <c r="C304" s="78" t="s">
        <v>57</v>
      </c>
      <c r="D304" s="78" t="s">
        <v>42</v>
      </c>
      <c r="E304" s="78" t="s">
        <v>127</v>
      </c>
      <c r="F304" s="78" t="s">
        <v>67</v>
      </c>
      <c r="G304" s="118">
        <v>675103</v>
      </c>
      <c r="H304" s="78"/>
      <c r="I304" s="79" t="s">
        <v>98</v>
      </c>
      <c r="J304" s="78">
        <v>1031475</v>
      </c>
      <c r="K304" s="79">
        <v>44562</v>
      </c>
      <c r="L304" s="79">
        <v>44926</v>
      </c>
      <c r="M304" s="84">
        <v>1888</v>
      </c>
      <c r="N304" s="84">
        <v>3926</v>
      </c>
      <c r="O304" s="95">
        <f t="shared" si="52"/>
        <v>0.48089658685685177</v>
      </c>
      <c r="P304" s="84">
        <f t="shared" si="63"/>
        <v>1888</v>
      </c>
      <c r="Q304" s="85">
        <f t="shared" si="60"/>
        <v>1.3746761931320093E-4</v>
      </c>
      <c r="R304" s="86">
        <f t="shared" si="53"/>
        <v>1.1885806098490973E-4</v>
      </c>
      <c r="S304" s="87">
        <f t="shared" si="54"/>
        <v>102013</v>
      </c>
      <c r="T304" s="88">
        <f t="shared" si="55"/>
        <v>40092.31</v>
      </c>
      <c r="U304" s="88">
        <f t="shared" si="56"/>
        <v>40092.31</v>
      </c>
      <c r="V304" s="88">
        <f t="shared" si="57"/>
        <v>37095.64</v>
      </c>
      <c r="W304" s="89">
        <f t="shared" si="58"/>
        <v>219293.26</v>
      </c>
      <c r="X304" s="82"/>
      <c r="Y304" s="90">
        <f t="shared" si="61"/>
        <v>51949.77</v>
      </c>
      <c r="Z304" s="90">
        <f t="shared" si="62"/>
        <v>51949.77</v>
      </c>
      <c r="AA304" s="90">
        <f t="shared" si="59"/>
        <v>103899.54</v>
      </c>
    </row>
    <row r="305" spans="1:27" s="16" customFormat="1" x14ac:dyDescent="0.2">
      <c r="A305" s="78">
        <v>4635</v>
      </c>
      <c r="B305" s="78" t="s">
        <v>570</v>
      </c>
      <c r="C305" s="78" t="s">
        <v>57</v>
      </c>
      <c r="D305" s="78" t="s">
        <v>42</v>
      </c>
      <c r="E305" s="78" t="s">
        <v>571</v>
      </c>
      <c r="F305" s="78" t="s">
        <v>48</v>
      </c>
      <c r="G305" s="118">
        <v>455509</v>
      </c>
      <c r="H305" s="78"/>
      <c r="I305" s="79" t="s">
        <v>53</v>
      </c>
      <c r="J305" s="78">
        <v>1004482</v>
      </c>
      <c r="K305" s="79">
        <v>44562</v>
      </c>
      <c r="L305" s="79">
        <v>44926</v>
      </c>
      <c r="M305" s="84">
        <v>925</v>
      </c>
      <c r="N305" s="84">
        <v>1710</v>
      </c>
      <c r="O305" s="95">
        <f t="shared" si="52"/>
        <v>0.54093567251461994</v>
      </c>
      <c r="P305" s="84">
        <f t="shared" si="63"/>
        <v>925</v>
      </c>
      <c r="Q305" s="85">
        <f t="shared" si="60"/>
        <v>6.7350396114783292E-5</v>
      </c>
      <c r="R305" s="86">
        <f t="shared" si="53"/>
        <v>5.8232895344831303E-5</v>
      </c>
      <c r="S305" s="87">
        <f t="shared" si="54"/>
        <v>49979.89</v>
      </c>
      <c r="T305" s="88">
        <f t="shared" si="55"/>
        <v>19642.68</v>
      </c>
      <c r="U305" s="88">
        <f t="shared" si="56"/>
        <v>19642.68</v>
      </c>
      <c r="V305" s="88">
        <f t="shared" si="57"/>
        <v>18174.5</v>
      </c>
      <c r="W305" s="89">
        <f t="shared" si="58"/>
        <v>107439.75</v>
      </c>
      <c r="X305" s="82"/>
      <c r="Y305" s="90">
        <f t="shared" si="61"/>
        <v>25452.09</v>
      </c>
      <c r="Z305" s="90">
        <f t="shared" si="62"/>
        <v>25452.09</v>
      </c>
      <c r="AA305" s="90">
        <f t="shared" si="59"/>
        <v>50904.18</v>
      </c>
    </row>
    <row r="306" spans="1:27" s="16" customFormat="1" x14ac:dyDescent="0.2">
      <c r="A306" s="78">
        <v>5354</v>
      </c>
      <c r="B306" s="78" t="s">
        <v>572</v>
      </c>
      <c r="C306" s="78" t="s">
        <v>57</v>
      </c>
      <c r="D306" s="78" t="s">
        <v>42</v>
      </c>
      <c r="E306" s="78" t="s">
        <v>78</v>
      </c>
      <c r="F306" s="78" t="s">
        <v>79</v>
      </c>
      <c r="G306" s="118">
        <v>675525</v>
      </c>
      <c r="H306" s="78"/>
      <c r="I306" s="79" t="s">
        <v>98</v>
      </c>
      <c r="J306" s="78">
        <v>1031531</v>
      </c>
      <c r="K306" s="79">
        <v>44562</v>
      </c>
      <c r="L306" s="79">
        <v>44651</v>
      </c>
      <c r="M306" s="84">
        <v>3266</v>
      </c>
      <c r="N306" s="84">
        <v>5213</v>
      </c>
      <c r="O306" s="95">
        <f t="shared" si="52"/>
        <v>0.62651064646077115</v>
      </c>
      <c r="P306" s="84">
        <f t="shared" si="63"/>
        <v>13245.444444444445</v>
      </c>
      <c r="Q306" s="85">
        <f t="shared" si="60"/>
        <v>9.6441722167533962E-4</v>
      </c>
      <c r="R306" s="86">
        <f t="shared" si="53"/>
        <v>8.3386008662606544E-4</v>
      </c>
      <c r="S306" s="87">
        <f t="shared" si="54"/>
        <v>715681.96</v>
      </c>
      <c r="T306" s="88">
        <f t="shared" si="55"/>
        <v>281271.43</v>
      </c>
      <c r="U306" s="88">
        <f t="shared" si="56"/>
        <v>281271.43</v>
      </c>
      <c r="V306" s="88">
        <f t="shared" si="57"/>
        <v>260247.99</v>
      </c>
      <c r="W306" s="89">
        <f t="shared" si="58"/>
        <v>1538472.8099999998</v>
      </c>
      <c r="X306" s="82"/>
      <c r="Y306" s="90">
        <f t="shared" si="61"/>
        <v>364458.57</v>
      </c>
      <c r="Z306" s="90">
        <f t="shared" si="62"/>
        <v>364458.57</v>
      </c>
      <c r="AA306" s="90">
        <f t="shared" si="59"/>
        <v>728917.14</v>
      </c>
    </row>
    <row r="307" spans="1:27" s="16" customFormat="1" x14ac:dyDescent="0.2">
      <c r="A307" s="78">
        <v>107101</v>
      </c>
      <c r="B307" s="78" t="s">
        <v>573</v>
      </c>
      <c r="C307" s="78" t="s">
        <v>57</v>
      </c>
      <c r="D307" s="78" t="s">
        <v>42</v>
      </c>
      <c r="E307" s="78" t="s">
        <v>52</v>
      </c>
      <c r="F307" s="78" t="s">
        <v>52</v>
      </c>
      <c r="G307" s="118">
        <v>676442</v>
      </c>
      <c r="H307" s="78"/>
      <c r="I307" s="79" t="s">
        <v>44</v>
      </c>
      <c r="J307" s="78">
        <v>1031663</v>
      </c>
      <c r="K307" s="79">
        <v>44562</v>
      </c>
      <c r="L307" s="79">
        <v>44926</v>
      </c>
      <c r="M307" s="84">
        <v>13271</v>
      </c>
      <c r="N307" s="84">
        <v>27018</v>
      </c>
      <c r="O307" s="95">
        <f t="shared" si="52"/>
        <v>0.49119105781330963</v>
      </c>
      <c r="P307" s="84">
        <f t="shared" si="63"/>
        <v>13271</v>
      </c>
      <c r="Q307" s="85">
        <f t="shared" si="60"/>
        <v>9.6627795333977201E-4</v>
      </c>
      <c r="R307" s="86">
        <f t="shared" si="53"/>
        <v>8.3546892337433101E-4</v>
      </c>
      <c r="S307" s="87">
        <f t="shared" si="54"/>
        <v>717062.79</v>
      </c>
      <c r="T307" s="88">
        <f t="shared" si="55"/>
        <v>281814.11</v>
      </c>
      <c r="U307" s="88">
        <f t="shared" si="56"/>
        <v>281814.11</v>
      </c>
      <c r="V307" s="88">
        <f t="shared" si="57"/>
        <v>260750.11</v>
      </c>
      <c r="W307" s="89">
        <f t="shared" si="58"/>
        <v>1541441.12</v>
      </c>
      <c r="X307" s="82"/>
      <c r="Y307" s="90">
        <f t="shared" si="61"/>
        <v>365161.75</v>
      </c>
      <c r="Z307" s="90">
        <f t="shared" si="62"/>
        <v>365161.75</v>
      </c>
      <c r="AA307" s="90">
        <f t="shared" si="59"/>
        <v>730323.5</v>
      </c>
    </row>
    <row r="308" spans="1:27" s="16" customFormat="1" x14ac:dyDescent="0.2">
      <c r="A308" s="78">
        <v>106098</v>
      </c>
      <c r="B308" s="78" t="s">
        <v>574</v>
      </c>
      <c r="C308" s="78" t="s">
        <v>57</v>
      </c>
      <c r="D308" s="78" t="s">
        <v>42</v>
      </c>
      <c r="E308" s="78" t="s">
        <v>52</v>
      </c>
      <c r="F308" s="78" t="s">
        <v>52</v>
      </c>
      <c r="G308" s="118">
        <v>676381</v>
      </c>
      <c r="H308" s="78"/>
      <c r="I308" s="79" t="s">
        <v>53</v>
      </c>
      <c r="J308" s="78">
        <v>1027296</v>
      </c>
      <c r="K308" s="79">
        <v>44562</v>
      </c>
      <c r="L308" s="79">
        <v>44926</v>
      </c>
      <c r="M308" s="84">
        <v>6057</v>
      </c>
      <c r="N308" s="84">
        <v>9259</v>
      </c>
      <c r="O308" s="95">
        <f t="shared" si="52"/>
        <v>0.65417431688087269</v>
      </c>
      <c r="P308" s="84">
        <f t="shared" si="63"/>
        <v>6057</v>
      </c>
      <c r="Q308" s="85">
        <f t="shared" si="60"/>
        <v>4.4101767488350535E-4</v>
      </c>
      <c r="R308" s="86">
        <f t="shared" si="53"/>
        <v>3.8131529416610073E-4</v>
      </c>
      <c r="S308" s="87">
        <f t="shared" si="54"/>
        <v>327273.7</v>
      </c>
      <c r="T308" s="88">
        <f t="shared" si="55"/>
        <v>128622.42</v>
      </c>
      <c r="U308" s="88">
        <f t="shared" si="56"/>
        <v>128622.42</v>
      </c>
      <c r="V308" s="88">
        <f t="shared" si="57"/>
        <v>119008.62</v>
      </c>
      <c r="W308" s="89">
        <f t="shared" si="58"/>
        <v>703527.16</v>
      </c>
      <c r="X308" s="82"/>
      <c r="Y308" s="90">
        <f t="shared" si="61"/>
        <v>166663</v>
      </c>
      <c r="Z308" s="90">
        <f t="shared" si="62"/>
        <v>166663</v>
      </c>
      <c r="AA308" s="90">
        <f t="shared" si="59"/>
        <v>333326</v>
      </c>
    </row>
    <row r="309" spans="1:27" s="16" customFormat="1" x14ac:dyDescent="0.2">
      <c r="A309" s="78">
        <v>4053</v>
      </c>
      <c r="B309" s="78" t="s">
        <v>575</v>
      </c>
      <c r="C309" s="78" t="s">
        <v>576</v>
      </c>
      <c r="D309" s="78" t="s">
        <v>42</v>
      </c>
      <c r="E309" s="78" t="s">
        <v>457</v>
      </c>
      <c r="F309" s="78" t="s">
        <v>79</v>
      </c>
      <c r="G309" s="118">
        <v>455906</v>
      </c>
      <c r="H309" s="78"/>
      <c r="I309" s="79" t="s">
        <v>44</v>
      </c>
      <c r="J309" s="78">
        <v>1031949</v>
      </c>
      <c r="K309" s="79">
        <v>44562</v>
      </c>
      <c r="L309" s="79">
        <v>44926</v>
      </c>
      <c r="M309" s="84">
        <v>12693</v>
      </c>
      <c r="N309" s="84">
        <v>25647</v>
      </c>
      <c r="O309" s="95">
        <f t="shared" si="52"/>
        <v>0.49491168557726051</v>
      </c>
      <c r="P309" s="84">
        <f t="shared" si="63"/>
        <v>12693</v>
      </c>
      <c r="Q309" s="85">
        <f t="shared" si="60"/>
        <v>9.241930571729128E-4</v>
      </c>
      <c r="R309" s="86">
        <f t="shared" si="53"/>
        <v>7.9908123309399321E-4</v>
      </c>
      <c r="S309" s="87">
        <f t="shared" si="54"/>
        <v>685832.12</v>
      </c>
      <c r="T309" s="88">
        <f t="shared" si="55"/>
        <v>269540.09000000003</v>
      </c>
      <c r="U309" s="88">
        <f t="shared" si="56"/>
        <v>269540.09000000003</v>
      </c>
      <c r="V309" s="88">
        <f t="shared" si="57"/>
        <v>249393.5</v>
      </c>
      <c r="W309" s="89">
        <f t="shared" si="58"/>
        <v>1474305.8</v>
      </c>
      <c r="X309" s="82"/>
      <c r="Y309" s="90">
        <f t="shared" si="61"/>
        <v>349257.64</v>
      </c>
      <c r="Z309" s="90">
        <f t="shared" si="62"/>
        <v>349257.64</v>
      </c>
      <c r="AA309" s="90">
        <f t="shared" si="59"/>
        <v>698515.28</v>
      </c>
    </row>
    <row r="310" spans="1:27" s="16" customFormat="1" x14ac:dyDescent="0.2">
      <c r="A310" s="78">
        <v>105818</v>
      </c>
      <c r="B310" s="78" t="s">
        <v>577</v>
      </c>
      <c r="C310" s="78" t="s">
        <v>177</v>
      </c>
      <c r="D310" s="78" t="s">
        <v>42</v>
      </c>
      <c r="E310" s="78" t="s">
        <v>52</v>
      </c>
      <c r="F310" s="78" t="s">
        <v>52</v>
      </c>
      <c r="G310" s="118">
        <v>676357</v>
      </c>
      <c r="H310" s="78"/>
      <c r="I310" s="79" t="s">
        <v>44</v>
      </c>
      <c r="J310" s="78">
        <v>1026524</v>
      </c>
      <c r="K310" s="79">
        <v>44562</v>
      </c>
      <c r="L310" s="79">
        <v>44926</v>
      </c>
      <c r="M310" s="84">
        <v>9224</v>
      </c>
      <c r="N310" s="84">
        <v>21853</v>
      </c>
      <c r="O310" s="95">
        <f t="shared" si="52"/>
        <v>0.42209307646547384</v>
      </c>
      <c r="P310" s="84">
        <f t="shared" si="63"/>
        <v>9224</v>
      </c>
      <c r="Q310" s="85">
        <f t="shared" si="60"/>
        <v>6.7161086893271474E-4</v>
      </c>
      <c r="R310" s="86">
        <f t="shared" si="53"/>
        <v>5.8069213693051234E-4</v>
      </c>
      <c r="S310" s="87">
        <f t="shared" si="54"/>
        <v>498394.03</v>
      </c>
      <c r="T310" s="88">
        <f t="shared" si="55"/>
        <v>195874.72</v>
      </c>
      <c r="U310" s="88">
        <f t="shared" si="56"/>
        <v>195874.72</v>
      </c>
      <c r="V310" s="88">
        <f t="shared" si="57"/>
        <v>181234.19</v>
      </c>
      <c r="W310" s="89">
        <f t="shared" si="58"/>
        <v>1071377.6599999999</v>
      </c>
      <c r="X310" s="82"/>
      <c r="Y310" s="90">
        <f t="shared" si="61"/>
        <v>253805.44</v>
      </c>
      <c r="Z310" s="90">
        <f t="shared" si="62"/>
        <v>253805.44</v>
      </c>
      <c r="AA310" s="90">
        <f t="shared" si="59"/>
        <v>507610.88</v>
      </c>
    </row>
    <row r="311" spans="1:27" s="16" customFormat="1" x14ac:dyDescent="0.2">
      <c r="A311" s="78">
        <v>105314</v>
      </c>
      <c r="B311" s="78" t="s">
        <v>578</v>
      </c>
      <c r="C311" s="78" t="s">
        <v>177</v>
      </c>
      <c r="D311" s="78" t="s">
        <v>42</v>
      </c>
      <c r="E311" s="78" t="s">
        <v>141</v>
      </c>
      <c r="F311" s="78" t="s">
        <v>52</v>
      </c>
      <c r="G311" s="118">
        <v>676323</v>
      </c>
      <c r="H311" s="78"/>
      <c r="I311" s="79" t="s">
        <v>44</v>
      </c>
      <c r="J311" s="78">
        <v>1026584</v>
      </c>
      <c r="K311" s="79">
        <v>44562</v>
      </c>
      <c r="L311" s="79">
        <v>44926</v>
      </c>
      <c r="M311" s="84">
        <v>15580</v>
      </c>
      <c r="N311" s="84">
        <v>29564</v>
      </c>
      <c r="O311" s="95">
        <f t="shared" si="52"/>
        <v>0.52699228791773778</v>
      </c>
      <c r="P311" s="84">
        <f t="shared" si="63"/>
        <v>15580</v>
      </c>
      <c r="Q311" s="85">
        <f t="shared" si="60"/>
        <v>1.1343991042900797E-3</v>
      </c>
      <c r="R311" s="86">
        <f t="shared" si="53"/>
        <v>9.8083082105132071E-4</v>
      </c>
      <c r="S311" s="87">
        <f t="shared" si="54"/>
        <v>841823.4</v>
      </c>
      <c r="T311" s="88">
        <f t="shared" si="55"/>
        <v>330846.5</v>
      </c>
      <c r="U311" s="88">
        <f t="shared" si="56"/>
        <v>330846.5</v>
      </c>
      <c r="V311" s="88">
        <f t="shared" si="57"/>
        <v>306117.59999999998</v>
      </c>
      <c r="W311" s="89">
        <f t="shared" si="58"/>
        <v>1809634</v>
      </c>
      <c r="X311" s="82"/>
      <c r="Y311" s="90">
        <f t="shared" si="61"/>
        <v>428695.66</v>
      </c>
      <c r="Z311" s="90">
        <f t="shared" si="62"/>
        <v>428695.66</v>
      </c>
      <c r="AA311" s="90">
        <f t="shared" si="59"/>
        <v>857391.32</v>
      </c>
    </row>
    <row r="312" spans="1:27" s="16" customFormat="1" x14ac:dyDescent="0.2">
      <c r="A312" s="78">
        <v>4652</v>
      </c>
      <c r="B312" s="78" t="s">
        <v>579</v>
      </c>
      <c r="C312" s="78" t="s">
        <v>180</v>
      </c>
      <c r="D312" s="78" t="s">
        <v>42</v>
      </c>
      <c r="E312" s="78" t="s">
        <v>580</v>
      </c>
      <c r="F312" s="78" t="s">
        <v>83</v>
      </c>
      <c r="G312" s="118">
        <v>675120</v>
      </c>
      <c r="H312" s="78"/>
      <c r="I312" s="79" t="s">
        <v>44</v>
      </c>
      <c r="J312" s="78">
        <v>1026525</v>
      </c>
      <c r="K312" s="79">
        <v>44378</v>
      </c>
      <c r="L312" s="79">
        <v>44742</v>
      </c>
      <c r="M312" s="84">
        <v>7907</v>
      </c>
      <c r="N312" s="84">
        <v>14222</v>
      </c>
      <c r="O312" s="95">
        <f t="shared" si="52"/>
        <v>0.55596962452538323</v>
      </c>
      <c r="P312" s="84">
        <f t="shared" si="63"/>
        <v>7907</v>
      </c>
      <c r="Q312" s="85">
        <f t="shared" si="60"/>
        <v>5.7571846711307188E-4</v>
      </c>
      <c r="R312" s="86">
        <f t="shared" si="53"/>
        <v>4.9778108485576335E-4</v>
      </c>
      <c r="S312" s="87">
        <f t="shared" si="54"/>
        <v>427233.48</v>
      </c>
      <c r="T312" s="88">
        <f t="shared" si="55"/>
        <v>167907.78</v>
      </c>
      <c r="U312" s="88">
        <f t="shared" si="56"/>
        <v>167907.78</v>
      </c>
      <c r="V312" s="88">
        <f t="shared" si="57"/>
        <v>155357.63</v>
      </c>
      <c r="W312" s="89">
        <f t="shared" si="58"/>
        <v>918406.67</v>
      </c>
      <c r="X312" s="82"/>
      <c r="Y312" s="90">
        <f t="shared" si="61"/>
        <v>217567.18</v>
      </c>
      <c r="Z312" s="90">
        <f t="shared" si="62"/>
        <v>217567.18</v>
      </c>
      <c r="AA312" s="90">
        <f t="shared" si="59"/>
        <v>435134.36</v>
      </c>
    </row>
    <row r="313" spans="1:27" s="16" customFormat="1" x14ac:dyDescent="0.2">
      <c r="A313" s="78">
        <v>107141</v>
      </c>
      <c r="B313" s="78" t="s">
        <v>581</v>
      </c>
      <c r="C313" s="78" t="s">
        <v>180</v>
      </c>
      <c r="D313" s="78" t="s">
        <v>42</v>
      </c>
      <c r="E313" s="78" t="s">
        <v>83</v>
      </c>
      <c r="F313" s="78" t="s">
        <v>83</v>
      </c>
      <c r="G313" s="118">
        <v>676444</v>
      </c>
      <c r="H313" s="78"/>
      <c r="I313" s="79" t="s">
        <v>44</v>
      </c>
      <c r="J313" s="78">
        <v>1031012</v>
      </c>
      <c r="K313" s="79">
        <v>44562</v>
      </c>
      <c r="L313" s="79">
        <v>44926</v>
      </c>
      <c r="M313" s="84">
        <v>14926</v>
      </c>
      <c r="N313" s="84">
        <v>43033</v>
      </c>
      <c r="O313" s="95">
        <f t="shared" si="52"/>
        <v>0.34685009179002163</v>
      </c>
      <c r="P313" s="84">
        <f t="shared" si="63"/>
        <v>14926</v>
      </c>
      <c r="Q313" s="85">
        <f t="shared" si="60"/>
        <v>1.0867805539559519E-3</v>
      </c>
      <c r="R313" s="86">
        <f t="shared" si="53"/>
        <v>9.3965859018048869E-4</v>
      </c>
      <c r="S313" s="87">
        <f t="shared" si="54"/>
        <v>806486.26</v>
      </c>
      <c r="T313" s="88">
        <f t="shared" si="55"/>
        <v>316958.59000000003</v>
      </c>
      <c r="U313" s="88">
        <f t="shared" si="56"/>
        <v>316958.59000000003</v>
      </c>
      <c r="V313" s="88">
        <f t="shared" si="57"/>
        <v>293267.73</v>
      </c>
      <c r="W313" s="89">
        <f t="shared" si="58"/>
        <v>1733671.1700000002</v>
      </c>
      <c r="X313" s="82"/>
      <c r="Y313" s="90">
        <f t="shared" si="61"/>
        <v>410700.35</v>
      </c>
      <c r="Z313" s="90">
        <f t="shared" si="62"/>
        <v>410700.35</v>
      </c>
      <c r="AA313" s="90">
        <f t="shared" si="59"/>
        <v>821400.7</v>
      </c>
    </row>
    <row r="314" spans="1:27" s="16" customFormat="1" x14ac:dyDescent="0.2">
      <c r="A314" s="78">
        <v>4303</v>
      </c>
      <c r="B314" s="78" t="s">
        <v>582</v>
      </c>
      <c r="C314" s="78" t="s">
        <v>57</v>
      </c>
      <c r="D314" s="78" t="s">
        <v>42</v>
      </c>
      <c r="E314" s="78" t="s">
        <v>583</v>
      </c>
      <c r="F314" s="78" t="s">
        <v>79</v>
      </c>
      <c r="G314" s="118">
        <v>676427</v>
      </c>
      <c r="H314" s="78"/>
      <c r="I314" s="79" t="s">
        <v>98</v>
      </c>
      <c r="J314" s="78">
        <v>1028636</v>
      </c>
      <c r="K314" s="79">
        <v>44440</v>
      </c>
      <c r="L314" s="79">
        <v>44712</v>
      </c>
      <c r="M314" s="84">
        <v>9655</v>
      </c>
      <c r="N314" s="84">
        <v>18222</v>
      </c>
      <c r="O314" s="95">
        <f t="shared" si="52"/>
        <v>0.52985402261003178</v>
      </c>
      <c r="P314" s="84">
        <f t="shared" si="63"/>
        <v>12908.699633699633</v>
      </c>
      <c r="Q314" s="85">
        <f t="shared" si="60"/>
        <v>9.3989841476370623E-4</v>
      </c>
      <c r="R314" s="86">
        <f t="shared" si="53"/>
        <v>8.1266049168334366E-4</v>
      </c>
      <c r="S314" s="87">
        <f t="shared" si="54"/>
        <v>697486.86</v>
      </c>
      <c r="T314" s="88">
        <f t="shared" si="55"/>
        <v>274120.53999999998</v>
      </c>
      <c r="U314" s="88">
        <f t="shared" si="56"/>
        <v>274120.53999999998</v>
      </c>
      <c r="V314" s="88">
        <f t="shared" si="57"/>
        <v>253631.59</v>
      </c>
      <c r="W314" s="89">
        <f t="shared" si="58"/>
        <v>1499359.53</v>
      </c>
      <c r="X314" s="82"/>
      <c r="Y314" s="90">
        <f t="shared" si="61"/>
        <v>355192.78</v>
      </c>
      <c r="Z314" s="90">
        <f t="shared" si="62"/>
        <v>355192.78</v>
      </c>
      <c r="AA314" s="90">
        <f t="shared" si="59"/>
        <v>710385.56</v>
      </c>
    </row>
    <row r="315" spans="1:27" s="16" customFormat="1" x14ac:dyDescent="0.2">
      <c r="A315" s="78">
        <v>110914</v>
      </c>
      <c r="B315" s="78" t="s">
        <v>584</v>
      </c>
      <c r="C315" s="78" t="s">
        <v>585</v>
      </c>
      <c r="D315" s="78" t="s">
        <v>42</v>
      </c>
      <c r="E315" s="78" t="s">
        <v>586</v>
      </c>
      <c r="F315" s="78" t="s">
        <v>48</v>
      </c>
      <c r="G315" s="118">
        <v>676225</v>
      </c>
      <c r="H315" s="78"/>
      <c r="I315" s="79" t="s">
        <v>44</v>
      </c>
      <c r="J315" s="78">
        <v>422101</v>
      </c>
      <c r="K315" s="79">
        <v>44562</v>
      </c>
      <c r="L315" s="79">
        <v>44926</v>
      </c>
      <c r="M315" s="84">
        <v>13224</v>
      </c>
      <c r="N315" s="84">
        <v>18717</v>
      </c>
      <c r="O315" s="95">
        <f t="shared" si="52"/>
        <v>0.70652348132713572</v>
      </c>
      <c r="P315" s="84">
        <f t="shared" si="63"/>
        <v>13224</v>
      </c>
      <c r="Q315" s="85">
        <f t="shared" si="60"/>
        <v>9.6285582510475057E-4</v>
      </c>
      <c r="R315" s="86">
        <f t="shared" si="53"/>
        <v>8.3251006274599911E-4</v>
      </c>
      <c r="S315" s="87">
        <f t="shared" si="54"/>
        <v>714523.27</v>
      </c>
      <c r="T315" s="88">
        <f t="shared" si="55"/>
        <v>280816.05</v>
      </c>
      <c r="U315" s="88">
        <f t="shared" si="56"/>
        <v>280816.05</v>
      </c>
      <c r="V315" s="88">
        <f t="shared" si="57"/>
        <v>259826.64</v>
      </c>
      <c r="W315" s="89">
        <f t="shared" si="58"/>
        <v>1535982.0100000002</v>
      </c>
      <c r="X315" s="82"/>
      <c r="Y315" s="90">
        <f t="shared" si="61"/>
        <v>363868.51</v>
      </c>
      <c r="Z315" s="90">
        <f t="shared" si="62"/>
        <v>363868.51</v>
      </c>
      <c r="AA315" s="90">
        <f t="shared" si="59"/>
        <v>727737.02</v>
      </c>
    </row>
    <row r="316" spans="1:27" s="16" customFormat="1" x14ac:dyDescent="0.2">
      <c r="A316" s="78">
        <v>104360</v>
      </c>
      <c r="B316" s="78" t="s">
        <v>587</v>
      </c>
      <c r="C316" s="78" t="s">
        <v>588</v>
      </c>
      <c r="D316" s="78" t="s">
        <v>71</v>
      </c>
      <c r="E316" s="78" t="s">
        <v>52</v>
      </c>
      <c r="F316" s="78" t="s">
        <v>52</v>
      </c>
      <c r="G316" s="118">
        <v>676252</v>
      </c>
      <c r="H316" s="78"/>
      <c r="I316" s="79" t="s">
        <v>44</v>
      </c>
      <c r="J316" s="78">
        <v>1027823</v>
      </c>
      <c r="K316" s="79">
        <v>44562</v>
      </c>
      <c r="L316" s="79">
        <v>44926</v>
      </c>
      <c r="M316" s="84">
        <v>21494</v>
      </c>
      <c r="N316" s="84">
        <v>31168</v>
      </c>
      <c r="O316" s="95">
        <f t="shared" si="52"/>
        <v>0.68961755646817247</v>
      </c>
      <c r="P316" s="84">
        <f t="shared" si="63"/>
        <v>21494</v>
      </c>
      <c r="Q316" s="85">
        <f t="shared" si="60"/>
        <v>0</v>
      </c>
      <c r="R316" s="86">
        <f t="shared" si="53"/>
        <v>1.3531436243695179E-3</v>
      </c>
      <c r="S316" s="87">
        <f t="shared" si="54"/>
        <v>0</v>
      </c>
      <c r="T316" s="88">
        <f t="shared" si="55"/>
        <v>456432.26</v>
      </c>
      <c r="U316" s="88">
        <f t="shared" si="56"/>
        <v>456432.26</v>
      </c>
      <c r="V316" s="88">
        <f t="shared" si="57"/>
        <v>0</v>
      </c>
      <c r="W316" s="89">
        <f t="shared" si="58"/>
        <v>912864.52</v>
      </c>
      <c r="X316" s="82"/>
      <c r="Y316" s="90">
        <f t="shared" si="61"/>
        <v>0</v>
      </c>
      <c r="Z316" s="90">
        <f t="shared" si="62"/>
        <v>0</v>
      </c>
      <c r="AA316" s="90">
        <f t="shared" si="59"/>
        <v>0</v>
      </c>
    </row>
    <row r="317" spans="1:27" s="16" customFormat="1" x14ac:dyDescent="0.2">
      <c r="A317" s="78">
        <v>5151</v>
      </c>
      <c r="B317" s="78" t="s">
        <v>589</v>
      </c>
      <c r="C317" s="78" t="s">
        <v>590</v>
      </c>
      <c r="D317" s="78" t="s">
        <v>42</v>
      </c>
      <c r="E317" s="78" t="s">
        <v>591</v>
      </c>
      <c r="F317" s="78" t="s">
        <v>52</v>
      </c>
      <c r="G317" s="118">
        <v>676164</v>
      </c>
      <c r="H317" s="78"/>
      <c r="I317" s="79" t="s">
        <v>44</v>
      </c>
      <c r="J317" s="78">
        <v>1032522</v>
      </c>
      <c r="K317" s="79">
        <v>44713</v>
      </c>
      <c r="L317" s="79">
        <v>44834</v>
      </c>
      <c r="M317" s="84">
        <v>2271</v>
      </c>
      <c r="N317" s="84">
        <v>4344</v>
      </c>
      <c r="O317" s="95">
        <f t="shared" si="52"/>
        <v>0.52279005524861877</v>
      </c>
      <c r="P317" s="84">
        <f t="shared" si="63"/>
        <v>6794.3852459016398</v>
      </c>
      <c r="Q317" s="85">
        <f t="shared" si="60"/>
        <v>4.9470760828963756E-4</v>
      </c>
      <c r="R317" s="86">
        <f t="shared" si="53"/>
        <v>4.2773699995357411E-4</v>
      </c>
      <c r="S317" s="87">
        <f t="shared" si="54"/>
        <v>367116.33</v>
      </c>
      <c r="T317" s="88">
        <f t="shared" si="55"/>
        <v>144281.04</v>
      </c>
      <c r="U317" s="88">
        <f t="shared" si="56"/>
        <v>144281.04</v>
      </c>
      <c r="V317" s="88">
        <f t="shared" si="57"/>
        <v>133496.85</v>
      </c>
      <c r="W317" s="89">
        <f t="shared" si="58"/>
        <v>789175.26</v>
      </c>
      <c r="X317" s="82"/>
      <c r="Y317" s="90">
        <f t="shared" si="61"/>
        <v>186952.73</v>
      </c>
      <c r="Z317" s="90">
        <f t="shared" si="62"/>
        <v>186952.73</v>
      </c>
      <c r="AA317" s="90">
        <f t="shared" si="59"/>
        <v>373905.46</v>
      </c>
    </row>
    <row r="318" spans="1:27" s="16" customFormat="1" x14ac:dyDescent="0.2">
      <c r="A318" s="78">
        <v>110518</v>
      </c>
      <c r="B318" s="78" t="s">
        <v>592</v>
      </c>
      <c r="C318" s="78" t="s">
        <v>238</v>
      </c>
      <c r="D318" s="78" t="s">
        <v>42</v>
      </c>
      <c r="E318" s="78" t="s">
        <v>112</v>
      </c>
      <c r="F318" s="78" t="s">
        <v>112</v>
      </c>
      <c r="G318" s="118">
        <v>745000</v>
      </c>
      <c r="H318" s="78"/>
      <c r="I318" s="79" t="s">
        <v>44</v>
      </c>
      <c r="J318" s="78">
        <v>1031878</v>
      </c>
      <c r="K318" s="79">
        <v>44562</v>
      </c>
      <c r="L318" s="79">
        <v>44926</v>
      </c>
      <c r="M318" s="84">
        <v>13594</v>
      </c>
      <c r="N318" s="84">
        <v>21651</v>
      </c>
      <c r="O318" s="95">
        <f t="shared" si="52"/>
        <v>0.62786938247655999</v>
      </c>
      <c r="P318" s="84">
        <f t="shared" si="63"/>
        <v>13593.999999999998</v>
      </c>
      <c r="Q318" s="85">
        <f t="shared" si="60"/>
        <v>9.8979598355066378E-4</v>
      </c>
      <c r="R318" s="86">
        <f t="shared" si="53"/>
        <v>8.5580322088393151E-4</v>
      </c>
      <c r="S318" s="87">
        <f t="shared" si="54"/>
        <v>734515.23</v>
      </c>
      <c r="T318" s="88">
        <f t="shared" si="55"/>
        <v>288673.12</v>
      </c>
      <c r="U318" s="88">
        <f t="shared" si="56"/>
        <v>288673.12</v>
      </c>
      <c r="V318" s="88">
        <f t="shared" si="57"/>
        <v>267096.45</v>
      </c>
      <c r="W318" s="89">
        <f t="shared" si="58"/>
        <v>1578957.92</v>
      </c>
      <c r="X318" s="82"/>
      <c r="Y318" s="90">
        <f t="shared" si="61"/>
        <v>374049.35</v>
      </c>
      <c r="Z318" s="90">
        <f t="shared" si="62"/>
        <v>374049.35</v>
      </c>
      <c r="AA318" s="90">
        <f t="shared" si="59"/>
        <v>748098.7</v>
      </c>
    </row>
    <row r="319" spans="1:27" s="16" customFormat="1" x14ac:dyDescent="0.2">
      <c r="A319" s="78">
        <v>4531</v>
      </c>
      <c r="B319" s="78" t="s">
        <v>593</v>
      </c>
      <c r="C319" s="78" t="s">
        <v>594</v>
      </c>
      <c r="D319" s="78" t="s">
        <v>42</v>
      </c>
      <c r="E319" s="78" t="s">
        <v>97</v>
      </c>
      <c r="F319" s="78" t="s">
        <v>43</v>
      </c>
      <c r="G319" s="118">
        <v>455676</v>
      </c>
      <c r="H319" s="78"/>
      <c r="I319" s="79" t="s">
        <v>44</v>
      </c>
      <c r="J319" s="78">
        <v>1028506</v>
      </c>
      <c r="K319" s="79">
        <v>44562</v>
      </c>
      <c r="L319" s="79">
        <v>44926</v>
      </c>
      <c r="M319" s="84">
        <v>13344</v>
      </c>
      <c r="N319" s="84">
        <v>20738</v>
      </c>
      <c r="O319" s="95">
        <f t="shared" si="52"/>
        <v>0.64345645674606999</v>
      </c>
      <c r="P319" s="84">
        <f t="shared" si="63"/>
        <v>13344.000000000002</v>
      </c>
      <c r="Q319" s="85">
        <f t="shared" si="60"/>
        <v>9.715931737899118E-4</v>
      </c>
      <c r="R319" s="86">
        <f t="shared" si="53"/>
        <v>8.4006460052046383E-4</v>
      </c>
      <c r="S319" s="87">
        <f t="shared" si="54"/>
        <v>721007.15</v>
      </c>
      <c r="T319" s="88">
        <f t="shared" si="55"/>
        <v>283364.28999999998</v>
      </c>
      <c r="U319" s="88">
        <f t="shared" si="56"/>
        <v>283364.28999999998</v>
      </c>
      <c r="V319" s="88">
        <f t="shared" si="57"/>
        <v>262184.42</v>
      </c>
      <c r="W319" s="89">
        <f t="shared" si="58"/>
        <v>1549920.15</v>
      </c>
      <c r="X319" s="82"/>
      <c r="Y319" s="90">
        <f t="shared" si="61"/>
        <v>367170.4</v>
      </c>
      <c r="Z319" s="90">
        <f t="shared" si="62"/>
        <v>367170.4</v>
      </c>
      <c r="AA319" s="90">
        <f t="shared" si="59"/>
        <v>734340.8</v>
      </c>
    </row>
    <row r="320" spans="1:27" s="16" customFormat="1" x14ac:dyDescent="0.2">
      <c r="A320" s="78">
        <v>4358</v>
      </c>
      <c r="B320" s="78" t="s">
        <v>595</v>
      </c>
      <c r="C320" s="78" t="s">
        <v>596</v>
      </c>
      <c r="D320" s="78" t="s">
        <v>42</v>
      </c>
      <c r="E320" s="78" t="s">
        <v>453</v>
      </c>
      <c r="F320" s="78" t="s">
        <v>48</v>
      </c>
      <c r="G320" s="118">
        <v>675847</v>
      </c>
      <c r="H320" s="78"/>
      <c r="I320" s="79" t="s">
        <v>44</v>
      </c>
      <c r="J320" s="78">
        <v>1030841</v>
      </c>
      <c r="K320" s="79">
        <v>44562</v>
      </c>
      <c r="L320" s="79">
        <v>44926</v>
      </c>
      <c r="M320" s="84">
        <v>377</v>
      </c>
      <c r="N320" s="84">
        <v>2832</v>
      </c>
      <c r="O320" s="95">
        <f t="shared" si="52"/>
        <v>0.13312146892655366</v>
      </c>
      <c r="P320" s="84">
        <f t="shared" si="63"/>
        <v>377.00000000000006</v>
      </c>
      <c r="Q320" s="85">
        <f t="shared" si="60"/>
        <v>2.7449837119214386E-5</v>
      </c>
      <c r="R320" s="86">
        <f t="shared" si="53"/>
        <v>2.3733839508109627E-5</v>
      </c>
      <c r="S320" s="87">
        <f t="shared" si="54"/>
        <v>20370.18</v>
      </c>
      <c r="T320" s="88">
        <f t="shared" si="55"/>
        <v>8005.72</v>
      </c>
      <c r="U320" s="88">
        <f t="shared" si="56"/>
        <v>8005.72</v>
      </c>
      <c r="V320" s="88">
        <f t="shared" si="57"/>
        <v>7407.34</v>
      </c>
      <c r="W320" s="89">
        <f t="shared" si="58"/>
        <v>43788.960000000006</v>
      </c>
      <c r="X320" s="82"/>
      <c r="Y320" s="90">
        <f t="shared" si="61"/>
        <v>10373.44</v>
      </c>
      <c r="Z320" s="90">
        <f t="shared" si="62"/>
        <v>10373.44</v>
      </c>
      <c r="AA320" s="90">
        <f t="shared" si="59"/>
        <v>20746.88</v>
      </c>
    </row>
    <row r="321" spans="1:27" s="16" customFormat="1" x14ac:dyDescent="0.2">
      <c r="A321" s="78">
        <v>102525</v>
      </c>
      <c r="B321" s="78" t="s">
        <v>597</v>
      </c>
      <c r="C321" s="78" t="s">
        <v>90</v>
      </c>
      <c r="D321" s="78" t="s">
        <v>42</v>
      </c>
      <c r="E321" s="78" t="s">
        <v>72</v>
      </c>
      <c r="F321" s="78" t="s">
        <v>72</v>
      </c>
      <c r="G321" s="118">
        <v>676104</v>
      </c>
      <c r="H321" s="78"/>
      <c r="I321" s="79" t="s">
        <v>44</v>
      </c>
      <c r="J321" s="78">
        <v>1026313</v>
      </c>
      <c r="K321" s="79">
        <v>44562</v>
      </c>
      <c r="L321" s="79">
        <v>44926</v>
      </c>
      <c r="M321" s="84">
        <v>17209</v>
      </c>
      <c r="N321" s="84">
        <v>33201</v>
      </c>
      <c r="O321" s="95">
        <f t="shared" ref="O321:O383" si="64">M321/N321</f>
        <v>0.51832776121201174</v>
      </c>
      <c r="P321" s="84">
        <f t="shared" si="63"/>
        <v>17209</v>
      </c>
      <c r="Q321" s="85">
        <f t="shared" si="60"/>
        <v>1.2530086126911414E-3</v>
      </c>
      <c r="R321" s="86">
        <f t="shared" ref="R321:R383" si="65">P321/R$3</f>
        <v>1.0833836713396777E-3</v>
      </c>
      <c r="S321" s="87">
        <f t="shared" ref="S321:S383" si="66">IF(Q321&gt;0,ROUND($S$3*Q321,2),0)</f>
        <v>929842.03</v>
      </c>
      <c r="T321" s="88">
        <f t="shared" ref="T321:T383" si="67">IF(R321&gt;0,ROUND($T$3*R321,2),0)</f>
        <v>365438.85</v>
      </c>
      <c r="U321" s="88">
        <f t="shared" ref="U321:U383" si="68">IF(R321&gt;0,ROUND($U$3*R321,2),0)</f>
        <v>365438.85</v>
      </c>
      <c r="V321" s="88">
        <f t="shared" ref="V321:V383" si="69">IF(Q321&gt;0,ROUND($V$3*Q321,2),0)</f>
        <v>338124.37</v>
      </c>
      <c r="W321" s="89">
        <f t="shared" ref="W321:W383" si="70">S321+T321+U321+V321</f>
        <v>1998844.1</v>
      </c>
      <c r="X321" s="82"/>
      <c r="Y321" s="90">
        <f t="shared" si="61"/>
        <v>473518.85</v>
      </c>
      <c r="Z321" s="90">
        <f t="shared" si="62"/>
        <v>473518.85</v>
      </c>
      <c r="AA321" s="90">
        <f t="shared" ref="AA321:AA383" si="71">SUM(Y321:Z321)</f>
        <v>947037.7</v>
      </c>
    </row>
    <row r="322" spans="1:27" s="16" customFormat="1" x14ac:dyDescent="0.2">
      <c r="A322" s="78">
        <v>106817</v>
      </c>
      <c r="B322" s="78" t="s">
        <v>598</v>
      </c>
      <c r="C322" s="78" t="s">
        <v>55</v>
      </c>
      <c r="D322" s="78" t="s">
        <v>42</v>
      </c>
      <c r="E322" s="78" t="s">
        <v>522</v>
      </c>
      <c r="F322" s="78" t="s">
        <v>43</v>
      </c>
      <c r="G322" s="118">
        <v>676418</v>
      </c>
      <c r="H322" s="78"/>
      <c r="I322" s="79" t="s">
        <v>53</v>
      </c>
      <c r="J322" s="78">
        <v>1030492</v>
      </c>
      <c r="K322" s="79">
        <v>44562</v>
      </c>
      <c r="L322" s="79">
        <v>44926</v>
      </c>
      <c r="M322" s="84">
        <v>14599</v>
      </c>
      <c r="N322" s="84">
        <v>30864</v>
      </c>
      <c r="O322" s="95">
        <f t="shared" si="64"/>
        <v>0.47301062726801452</v>
      </c>
      <c r="P322" s="84">
        <f t="shared" si="63"/>
        <v>14598.999999999998</v>
      </c>
      <c r="Q322" s="85">
        <f t="shared" si="60"/>
        <v>1.0629712787888878E-3</v>
      </c>
      <c r="R322" s="86">
        <f t="shared" si="65"/>
        <v>9.1907247474507252E-4</v>
      </c>
      <c r="S322" s="87">
        <f t="shared" si="66"/>
        <v>788817.7</v>
      </c>
      <c r="T322" s="88">
        <f t="shared" si="67"/>
        <v>310014.63</v>
      </c>
      <c r="U322" s="88">
        <f t="shared" si="68"/>
        <v>310014.63</v>
      </c>
      <c r="V322" s="88">
        <f t="shared" si="69"/>
        <v>286842.8</v>
      </c>
      <c r="W322" s="89">
        <f t="shared" si="70"/>
        <v>1695689.76</v>
      </c>
      <c r="X322" s="82"/>
      <c r="Y322" s="90">
        <f t="shared" si="61"/>
        <v>401702.69</v>
      </c>
      <c r="Z322" s="90">
        <f t="shared" si="62"/>
        <v>401702.69</v>
      </c>
      <c r="AA322" s="90">
        <f t="shared" si="71"/>
        <v>803405.38</v>
      </c>
    </row>
    <row r="323" spans="1:27" s="16" customFormat="1" x14ac:dyDescent="0.2">
      <c r="A323" s="78">
        <v>104646</v>
      </c>
      <c r="B323" s="78" t="s">
        <v>599</v>
      </c>
      <c r="C323" s="78" t="s">
        <v>57</v>
      </c>
      <c r="D323" s="78" t="s">
        <v>42</v>
      </c>
      <c r="E323" s="78" t="s">
        <v>188</v>
      </c>
      <c r="F323" s="78" t="s">
        <v>43</v>
      </c>
      <c r="G323" s="118">
        <v>676274</v>
      </c>
      <c r="H323" s="78"/>
      <c r="I323" s="79" t="s">
        <v>44</v>
      </c>
      <c r="J323" s="78">
        <v>1018971</v>
      </c>
      <c r="K323" s="79">
        <v>44562</v>
      </c>
      <c r="L323" s="79">
        <v>44926</v>
      </c>
      <c r="M323" s="84">
        <v>11758</v>
      </c>
      <c r="N323" s="84">
        <v>25789</v>
      </c>
      <c r="O323" s="95">
        <f t="shared" si="64"/>
        <v>0.45593082321920197</v>
      </c>
      <c r="P323" s="84">
        <f t="shared" si="63"/>
        <v>11758</v>
      </c>
      <c r="Q323" s="85">
        <f t="shared" si="60"/>
        <v>8.5611454866769943E-4</v>
      </c>
      <c r="R323" s="86">
        <f t="shared" si="65"/>
        <v>7.4021879293462319E-4</v>
      </c>
      <c r="S323" s="87">
        <f t="shared" si="66"/>
        <v>635311.91</v>
      </c>
      <c r="T323" s="88">
        <f t="shared" si="67"/>
        <v>249685.05</v>
      </c>
      <c r="U323" s="88">
        <f t="shared" si="68"/>
        <v>249685.05</v>
      </c>
      <c r="V323" s="88">
        <f t="shared" si="69"/>
        <v>231022.51</v>
      </c>
      <c r="W323" s="89">
        <f t="shared" si="70"/>
        <v>1365704.52</v>
      </c>
      <c r="X323" s="82"/>
      <c r="Y323" s="90">
        <f t="shared" si="61"/>
        <v>323530.40000000002</v>
      </c>
      <c r="Z323" s="90">
        <f t="shared" si="62"/>
        <v>323530.40000000002</v>
      </c>
      <c r="AA323" s="90">
        <f t="shared" si="71"/>
        <v>647060.80000000005</v>
      </c>
    </row>
    <row r="324" spans="1:27" s="16" customFormat="1" x14ac:dyDescent="0.2">
      <c r="A324" s="78">
        <v>105089</v>
      </c>
      <c r="B324" s="78" t="s">
        <v>600</v>
      </c>
      <c r="C324" s="78" t="s">
        <v>601</v>
      </c>
      <c r="D324" s="78" t="s">
        <v>71</v>
      </c>
      <c r="E324" s="78" t="s">
        <v>52</v>
      </c>
      <c r="F324" s="78" t="s">
        <v>52</v>
      </c>
      <c r="G324" s="118">
        <v>676314</v>
      </c>
      <c r="H324" s="78"/>
      <c r="I324" s="79" t="s">
        <v>44</v>
      </c>
      <c r="J324" s="78">
        <v>1030401</v>
      </c>
      <c r="K324" s="79">
        <v>44562</v>
      </c>
      <c r="L324" s="79">
        <v>44926</v>
      </c>
      <c r="M324" s="84">
        <v>21582</v>
      </c>
      <c r="N324" s="84">
        <v>30899</v>
      </c>
      <c r="O324" s="95">
        <f t="shared" si="64"/>
        <v>0.69846920612317553</v>
      </c>
      <c r="P324" s="84">
        <f t="shared" si="63"/>
        <v>21582</v>
      </c>
      <c r="Q324" s="85">
        <f t="shared" si="60"/>
        <v>0</v>
      </c>
      <c r="R324" s="86">
        <f t="shared" si="65"/>
        <v>1.3586836187374585E-3</v>
      </c>
      <c r="S324" s="87">
        <f t="shared" si="66"/>
        <v>0</v>
      </c>
      <c r="T324" s="88">
        <f t="shared" si="67"/>
        <v>458300.97</v>
      </c>
      <c r="U324" s="88">
        <f t="shared" si="68"/>
        <v>458300.97</v>
      </c>
      <c r="V324" s="88">
        <f t="shared" si="69"/>
        <v>0</v>
      </c>
      <c r="W324" s="89">
        <f t="shared" si="70"/>
        <v>916601.94</v>
      </c>
      <c r="X324" s="82"/>
      <c r="Y324" s="90">
        <f t="shared" si="61"/>
        <v>0</v>
      </c>
      <c r="Z324" s="90">
        <f t="shared" si="62"/>
        <v>0</v>
      </c>
      <c r="AA324" s="90">
        <f t="shared" si="71"/>
        <v>0</v>
      </c>
    </row>
    <row r="325" spans="1:27" s="16" customFormat="1" x14ac:dyDescent="0.2">
      <c r="A325" s="78">
        <v>4463</v>
      </c>
      <c r="B325" s="78" t="s">
        <v>602</v>
      </c>
      <c r="C325" s="78" t="s">
        <v>603</v>
      </c>
      <c r="D325" s="78" t="s">
        <v>71</v>
      </c>
      <c r="E325" s="78" t="s">
        <v>604</v>
      </c>
      <c r="F325" s="78" t="s">
        <v>48</v>
      </c>
      <c r="G325" s="118">
        <v>675954</v>
      </c>
      <c r="H325" s="78"/>
      <c r="I325" s="79" t="s">
        <v>44</v>
      </c>
      <c r="J325" s="78">
        <v>446304</v>
      </c>
      <c r="K325" s="79">
        <v>44562</v>
      </c>
      <c r="L325" s="79">
        <v>44926</v>
      </c>
      <c r="M325" s="84">
        <v>4244</v>
      </c>
      <c r="N325" s="84">
        <v>5921</v>
      </c>
      <c r="O325" s="95">
        <f t="shared" si="64"/>
        <v>0.71677081574058432</v>
      </c>
      <c r="P325" s="84">
        <f t="shared" si="63"/>
        <v>4244</v>
      </c>
      <c r="Q325" s="85">
        <f t="shared" si="60"/>
        <v>0</v>
      </c>
      <c r="R325" s="86">
        <f t="shared" si="65"/>
        <v>2.6717881929023138E-4</v>
      </c>
      <c r="S325" s="87">
        <f t="shared" si="66"/>
        <v>0</v>
      </c>
      <c r="T325" s="88">
        <f t="shared" si="67"/>
        <v>90122.76</v>
      </c>
      <c r="U325" s="88">
        <f t="shared" si="68"/>
        <v>90122.76</v>
      </c>
      <c r="V325" s="88">
        <f t="shared" si="69"/>
        <v>0</v>
      </c>
      <c r="W325" s="89">
        <f t="shared" si="70"/>
        <v>180245.52</v>
      </c>
      <c r="X325" s="82"/>
      <c r="Y325" s="90">
        <f t="shared" si="61"/>
        <v>0</v>
      </c>
      <c r="Z325" s="90">
        <f t="shared" si="62"/>
        <v>0</v>
      </c>
      <c r="AA325" s="90">
        <f t="shared" si="71"/>
        <v>0</v>
      </c>
    </row>
    <row r="326" spans="1:27" s="16" customFormat="1" x14ac:dyDescent="0.2">
      <c r="A326" s="78">
        <v>4266</v>
      </c>
      <c r="B326" s="78" t="s">
        <v>605</v>
      </c>
      <c r="C326" s="78" t="s">
        <v>173</v>
      </c>
      <c r="D326" s="78" t="s">
        <v>42</v>
      </c>
      <c r="E326" s="78" t="s">
        <v>377</v>
      </c>
      <c r="F326" s="78" t="s">
        <v>48</v>
      </c>
      <c r="G326" s="118">
        <v>675017</v>
      </c>
      <c r="H326" s="78"/>
      <c r="I326" s="79" t="s">
        <v>44</v>
      </c>
      <c r="J326" s="78">
        <v>1031932</v>
      </c>
      <c r="K326" s="79">
        <v>44562</v>
      </c>
      <c r="L326" s="79">
        <v>44926</v>
      </c>
      <c r="M326" s="84">
        <v>16424</v>
      </c>
      <c r="N326" s="84">
        <v>20653</v>
      </c>
      <c r="O326" s="95">
        <f t="shared" si="64"/>
        <v>0.79523555899869269</v>
      </c>
      <c r="P326" s="84">
        <f t="shared" si="63"/>
        <v>16424</v>
      </c>
      <c r="Q326" s="85">
        <f t="shared" ref="Q326:Q389" si="72">IF(D326="NSGO",P326/Q$3,0)</f>
        <v>1.1958517900423793E-3</v>
      </c>
      <c r="R326" s="86">
        <f t="shared" si="65"/>
        <v>1.0339644033983883E-3</v>
      </c>
      <c r="S326" s="87">
        <f t="shared" si="66"/>
        <v>887426.67</v>
      </c>
      <c r="T326" s="88">
        <f t="shared" si="67"/>
        <v>348769.12</v>
      </c>
      <c r="U326" s="88">
        <f t="shared" si="68"/>
        <v>348769.12</v>
      </c>
      <c r="V326" s="88">
        <f t="shared" si="69"/>
        <v>322700.61</v>
      </c>
      <c r="W326" s="89">
        <f t="shared" si="70"/>
        <v>1907665.52</v>
      </c>
      <c r="X326" s="82"/>
      <c r="Y326" s="90">
        <f t="shared" ref="Y326:Y389" si="73">IF($D326="NSGO",ROUND($Q326*$Y$3,2),0)</f>
        <v>451918.97</v>
      </c>
      <c r="Z326" s="90">
        <f t="shared" ref="Z326:Z389" si="74">IF($D326="NSGO",ROUND($Q326*$Z$3,2),0)</f>
        <v>451918.97</v>
      </c>
      <c r="AA326" s="90">
        <f t="shared" si="71"/>
        <v>903837.94</v>
      </c>
    </row>
    <row r="327" spans="1:27" s="16" customFormat="1" x14ac:dyDescent="0.2">
      <c r="A327" s="78">
        <v>4606</v>
      </c>
      <c r="B327" s="78" t="s">
        <v>606</v>
      </c>
      <c r="C327" s="78" t="s">
        <v>353</v>
      </c>
      <c r="D327" s="78" t="s">
        <v>42</v>
      </c>
      <c r="E327" s="78" t="s">
        <v>72</v>
      </c>
      <c r="F327" s="78" t="s">
        <v>72</v>
      </c>
      <c r="G327" s="118">
        <v>675906</v>
      </c>
      <c r="H327" s="78"/>
      <c r="I327" s="79" t="s">
        <v>44</v>
      </c>
      <c r="J327" s="78">
        <v>1026283</v>
      </c>
      <c r="K327" s="79">
        <v>44440</v>
      </c>
      <c r="L327" s="79">
        <v>44804</v>
      </c>
      <c r="M327" s="84">
        <v>10802</v>
      </c>
      <c r="N327" s="84">
        <v>17778</v>
      </c>
      <c r="O327" s="95">
        <f t="shared" si="64"/>
        <v>0.60760490493868824</v>
      </c>
      <c r="P327" s="84">
        <f t="shared" ref="P327:P390" si="75">IFERROR((M327/((L327-K327)+1)*365),0)</f>
        <v>10802</v>
      </c>
      <c r="Q327" s="85">
        <f t="shared" si="72"/>
        <v>7.8650700414258285E-4</v>
      </c>
      <c r="R327" s="86">
        <f t="shared" si="65"/>
        <v>6.8003430866472186E-4</v>
      </c>
      <c r="S327" s="87">
        <f t="shared" si="66"/>
        <v>583657.02</v>
      </c>
      <c r="T327" s="88">
        <f t="shared" si="67"/>
        <v>229384.07</v>
      </c>
      <c r="U327" s="88">
        <f t="shared" si="68"/>
        <v>229384.07</v>
      </c>
      <c r="V327" s="88">
        <f t="shared" si="69"/>
        <v>212238.92</v>
      </c>
      <c r="W327" s="89">
        <f t="shared" si="70"/>
        <v>1254664.08</v>
      </c>
      <c r="X327" s="82"/>
      <c r="Y327" s="90">
        <f t="shared" si="73"/>
        <v>297225.32</v>
      </c>
      <c r="Z327" s="90">
        <f t="shared" si="74"/>
        <v>297225.32</v>
      </c>
      <c r="AA327" s="90">
        <f t="shared" si="71"/>
        <v>594450.64</v>
      </c>
    </row>
    <row r="328" spans="1:27" s="16" customFormat="1" x14ac:dyDescent="0.2">
      <c r="A328" s="78">
        <v>5399</v>
      </c>
      <c r="B328" s="78" t="s">
        <v>607</v>
      </c>
      <c r="C328" s="78" t="s">
        <v>608</v>
      </c>
      <c r="D328" s="78" t="s">
        <v>71</v>
      </c>
      <c r="E328" s="78" t="s">
        <v>66</v>
      </c>
      <c r="F328" s="78" t="s">
        <v>67</v>
      </c>
      <c r="G328" s="118">
        <v>675811</v>
      </c>
      <c r="H328" s="78"/>
      <c r="I328" s="79" t="s">
        <v>44</v>
      </c>
      <c r="J328" s="78">
        <v>1018132</v>
      </c>
      <c r="K328" s="79">
        <v>44562</v>
      </c>
      <c r="L328" s="79">
        <v>44926</v>
      </c>
      <c r="M328" s="84">
        <v>18207</v>
      </c>
      <c r="N328" s="84">
        <v>27845</v>
      </c>
      <c r="O328" s="95">
        <f t="shared" si="64"/>
        <v>0.65386963548213328</v>
      </c>
      <c r="P328" s="84">
        <f t="shared" si="75"/>
        <v>18207</v>
      </c>
      <c r="Q328" s="85">
        <f t="shared" si="72"/>
        <v>0</v>
      </c>
      <c r="R328" s="86">
        <f t="shared" si="65"/>
        <v>1.1462122438306416E-3</v>
      </c>
      <c r="S328" s="87">
        <f t="shared" si="66"/>
        <v>0</v>
      </c>
      <c r="T328" s="88">
        <f t="shared" si="67"/>
        <v>386631.72</v>
      </c>
      <c r="U328" s="88">
        <f t="shared" si="68"/>
        <v>386631.72</v>
      </c>
      <c r="V328" s="88">
        <f t="shared" si="69"/>
        <v>0</v>
      </c>
      <c r="W328" s="89">
        <f t="shared" si="70"/>
        <v>773263.44</v>
      </c>
      <c r="X328" s="82"/>
      <c r="Y328" s="90">
        <f t="shared" si="73"/>
        <v>0</v>
      </c>
      <c r="Z328" s="90">
        <f t="shared" si="74"/>
        <v>0</v>
      </c>
      <c r="AA328" s="90">
        <f t="shared" si="71"/>
        <v>0</v>
      </c>
    </row>
    <row r="329" spans="1:27" s="16" customFormat="1" x14ac:dyDescent="0.2">
      <c r="A329" s="78">
        <v>102004</v>
      </c>
      <c r="B329" s="78" t="s">
        <v>609</v>
      </c>
      <c r="C329" s="78" t="s">
        <v>610</v>
      </c>
      <c r="D329" s="78" t="s">
        <v>71</v>
      </c>
      <c r="E329" s="78" t="s">
        <v>74</v>
      </c>
      <c r="F329" s="78" t="s">
        <v>72</v>
      </c>
      <c r="G329" s="118">
        <v>676036</v>
      </c>
      <c r="H329" s="78"/>
      <c r="I329" s="79" t="s">
        <v>44</v>
      </c>
      <c r="J329" s="78">
        <v>1018129</v>
      </c>
      <c r="K329" s="79">
        <v>44562</v>
      </c>
      <c r="L329" s="79">
        <v>44926</v>
      </c>
      <c r="M329" s="84">
        <v>21875</v>
      </c>
      <c r="N329" s="84">
        <v>29269</v>
      </c>
      <c r="O329" s="95">
        <f t="shared" si="64"/>
        <v>0.74737777170385045</v>
      </c>
      <c r="P329" s="84">
        <f t="shared" si="75"/>
        <v>21875</v>
      </c>
      <c r="Q329" s="85">
        <f t="shared" si="72"/>
        <v>0</v>
      </c>
      <c r="R329" s="86">
        <f t="shared" si="65"/>
        <v>1.3771292818034429E-3</v>
      </c>
      <c r="S329" s="87">
        <f t="shared" si="66"/>
        <v>0</v>
      </c>
      <c r="T329" s="88">
        <f t="shared" si="67"/>
        <v>464522.92</v>
      </c>
      <c r="U329" s="88">
        <f t="shared" si="68"/>
        <v>464522.92</v>
      </c>
      <c r="V329" s="88">
        <f t="shared" si="69"/>
        <v>0</v>
      </c>
      <c r="W329" s="89">
        <f t="shared" si="70"/>
        <v>929045.84</v>
      </c>
      <c r="X329" s="82"/>
      <c r="Y329" s="90">
        <f t="shared" si="73"/>
        <v>0</v>
      </c>
      <c r="Z329" s="90">
        <f t="shared" si="74"/>
        <v>0</v>
      </c>
      <c r="AA329" s="90">
        <f t="shared" si="71"/>
        <v>0</v>
      </c>
    </row>
    <row r="330" spans="1:27" s="16" customFormat="1" x14ac:dyDescent="0.2">
      <c r="A330" s="78">
        <v>4548</v>
      </c>
      <c r="B330" s="78" t="s">
        <v>611</v>
      </c>
      <c r="C330" s="78" t="s">
        <v>612</v>
      </c>
      <c r="D330" s="78" t="s">
        <v>71</v>
      </c>
      <c r="E330" s="78" t="s">
        <v>106</v>
      </c>
      <c r="F330" s="78" t="s">
        <v>106</v>
      </c>
      <c r="G330" s="118">
        <v>676291</v>
      </c>
      <c r="H330" s="78"/>
      <c r="I330" s="79" t="s">
        <v>44</v>
      </c>
      <c r="J330" s="78">
        <v>1027954</v>
      </c>
      <c r="K330" s="79">
        <v>44562</v>
      </c>
      <c r="L330" s="79">
        <v>44926</v>
      </c>
      <c r="M330" s="84">
        <v>19953</v>
      </c>
      <c r="N330" s="84">
        <v>22096</v>
      </c>
      <c r="O330" s="95">
        <f t="shared" si="64"/>
        <v>0.90301412020275162</v>
      </c>
      <c r="P330" s="84">
        <f t="shared" si="75"/>
        <v>19953</v>
      </c>
      <c r="Q330" s="85">
        <f t="shared" si="72"/>
        <v>0</v>
      </c>
      <c r="R330" s="86">
        <f t="shared" si="65"/>
        <v>1.2561307684491015E-3</v>
      </c>
      <c r="S330" s="87">
        <f t="shared" si="66"/>
        <v>0</v>
      </c>
      <c r="T330" s="88">
        <f t="shared" si="67"/>
        <v>423708.61</v>
      </c>
      <c r="U330" s="88">
        <f t="shared" si="68"/>
        <v>423708.61</v>
      </c>
      <c r="V330" s="88">
        <f t="shared" si="69"/>
        <v>0</v>
      </c>
      <c r="W330" s="89">
        <f t="shared" si="70"/>
        <v>847417.22</v>
      </c>
      <c r="X330" s="82"/>
      <c r="Y330" s="90">
        <f t="shared" si="73"/>
        <v>0</v>
      </c>
      <c r="Z330" s="90">
        <f t="shared" si="74"/>
        <v>0</v>
      </c>
      <c r="AA330" s="90">
        <f t="shared" si="71"/>
        <v>0</v>
      </c>
    </row>
    <row r="331" spans="1:27" s="16" customFormat="1" x14ac:dyDescent="0.2">
      <c r="A331" s="78">
        <v>103708</v>
      </c>
      <c r="B331" s="78" t="s">
        <v>613</v>
      </c>
      <c r="C331" s="78" t="s">
        <v>85</v>
      </c>
      <c r="D331" s="78" t="s">
        <v>42</v>
      </c>
      <c r="E331" s="78" t="s">
        <v>86</v>
      </c>
      <c r="F331" s="78" t="s">
        <v>72</v>
      </c>
      <c r="G331" s="118">
        <v>676212</v>
      </c>
      <c r="H331" s="78"/>
      <c r="I331" s="79" t="s">
        <v>44</v>
      </c>
      <c r="J331" s="78">
        <v>1026455</v>
      </c>
      <c r="K331" s="79">
        <v>44562</v>
      </c>
      <c r="L331" s="79">
        <v>44926</v>
      </c>
      <c r="M331" s="84">
        <v>15736</v>
      </c>
      <c r="N331" s="84">
        <v>34153</v>
      </c>
      <c r="O331" s="95">
        <f t="shared" si="64"/>
        <v>0.46075015372002459</v>
      </c>
      <c r="P331" s="84">
        <f t="shared" si="75"/>
        <v>15736</v>
      </c>
      <c r="Q331" s="85">
        <f t="shared" si="72"/>
        <v>1.1457576575807892E-3</v>
      </c>
      <c r="R331" s="86">
        <f t="shared" si="65"/>
        <v>9.906517201581247E-4</v>
      </c>
      <c r="S331" s="87">
        <f t="shared" si="66"/>
        <v>850252.44</v>
      </c>
      <c r="T331" s="88">
        <f t="shared" si="67"/>
        <v>334159.21000000002</v>
      </c>
      <c r="U331" s="88">
        <f t="shared" si="68"/>
        <v>334159.21000000002</v>
      </c>
      <c r="V331" s="88">
        <f t="shared" si="69"/>
        <v>309182.7</v>
      </c>
      <c r="W331" s="89">
        <f t="shared" si="70"/>
        <v>1827753.5599999998</v>
      </c>
      <c r="X331" s="82"/>
      <c r="Y331" s="90">
        <f t="shared" si="73"/>
        <v>432988.12</v>
      </c>
      <c r="Z331" s="90">
        <f t="shared" si="74"/>
        <v>432988.12</v>
      </c>
      <c r="AA331" s="90">
        <f t="shared" si="71"/>
        <v>865976.24</v>
      </c>
    </row>
    <row r="332" spans="1:27" s="16" customFormat="1" x14ac:dyDescent="0.2">
      <c r="A332" s="78">
        <v>4950</v>
      </c>
      <c r="B332" s="78" t="s">
        <v>614</v>
      </c>
      <c r="C332" s="78" t="s">
        <v>549</v>
      </c>
      <c r="D332" s="78" t="s">
        <v>42</v>
      </c>
      <c r="E332" s="78" t="s">
        <v>615</v>
      </c>
      <c r="F332" s="78" t="s">
        <v>59</v>
      </c>
      <c r="G332" s="118">
        <v>455923</v>
      </c>
      <c r="H332" s="78"/>
      <c r="I332" s="79" t="s">
        <v>44</v>
      </c>
      <c r="J332" s="78">
        <v>1031002</v>
      </c>
      <c r="K332" s="79">
        <v>44562</v>
      </c>
      <c r="L332" s="79">
        <v>44926</v>
      </c>
      <c r="M332" s="84">
        <v>12787</v>
      </c>
      <c r="N332" s="84">
        <v>22421</v>
      </c>
      <c r="O332" s="95">
        <f t="shared" si="64"/>
        <v>0.57031354533696088</v>
      </c>
      <c r="P332" s="84">
        <f t="shared" si="75"/>
        <v>12787</v>
      </c>
      <c r="Q332" s="85">
        <f t="shared" si="72"/>
        <v>9.3103731364295569E-4</v>
      </c>
      <c r="R332" s="86">
        <f t="shared" si="65"/>
        <v>8.0499895435065711E-4</v>
      </c>
      <c r="S332" s="87">
        <f t="shared" si="66"/>
        <v>690911.15</v>
      </c>
      <c r="T332" s="88">
        <f t="shared" si="67"/>
        <v>271536.21000000002</v>
      </c>
      <c r="U332" s="88">
        <f t="shared" si="68"/>
        <v>271536.21000000002</v>
      </c>
      <c r="V332" s="88">
        <f t="shared" si="69"/>
        <v>251240.42</v>
      </c>
      <c r="W332" s="89">
        <f t="shared" si="70"/>
        <v>1485223.99</v>
      </c>
      <c r="X332" s="82"/>
      <c r="Y332" s="90">
        <f t="shared" si="73"/>
        <v>351844.12</v>
      </c>
      <c r="Z332" s="90">
        <f t="shared" si="74"/>
        <v>351844.12</v>
      </c>
      <c r="AA332" s="90">
        <f t="shared" si="71"/>
        <v>703688.24</v>
      </c>
    </row>
    <row r="333" spans="1:27" s="16" customFormat="1" x14ac:dyDescent="0.2">
      <c r="A333" s="78">
        <v>4611</v>
      </c>
      <c r="B333" s="78" t="s">
        <v>616</v>
      </c>
      <c r="C333" s="78" t="s">
        <v>549</v>
      </c>
      <c r="D333" s="78" t="s">
        <v>42</v>
      </c>
      <c r="E333" s="78" t="s">
        <v>52</v>
      </c>
      <c r="F333" s="78" t="s">
        <v>52</v>
      </c>
      <c r="G333" s="118">
        <v>675791</v>
      </c>
      <c r="H333" s="78"/>
      <c r="I333" s="79" t="s">
        <v>44</v>
      </c>
      <c r="J333" s="78">
        <v>1031047</v>
      </c>
      <c r="K333" s="79">
        <v>44562</v>
      </c>
      <c r="L333" s="79">
        <v>44926</v>
      </c>
      <c r="M333" s="84">
        <v>29292</v>
      </c>
      <c r="N333" s="84">
        <v>46413</v>
      </c>
      <c r="O333" s="95">
        <f t="shared" si="64"/>
        <v>0.63111628207614245</v>
      </c>
      <c r="P333" s="84">
        <f t="shared" si="75"/>
        <v>29292</v>
      </c>
      <c r="Q333" s="85">
        <f t="shared" si="72"/>
        <v>2.1327868140478185E-3</v>
      </c>
      <c r="R333" s="86">
        <f t="shared" si="65"/>
        <v>1.8440626707468093E-3</v>
      </c>
      <c r="S333" s="87">
        <f t="shared" si="66"/>
        <v>1582714.43</v>
      </c>
      <c r="T333" s="88">
        <f t="shared" si="67"/>
        <v>622025.39</v>
      </c>
      <c r="U333" s="88">
        <f t="shared" si="68"/>
        <v>622025.39</v>
      </c>
      <c r="V333" s="88">
        <f t="shared" si="69"/>
        <v>575532.52</v>
      </c>
      <c r="W333" s="89">
        <f t="shared" si="70"/>
        <v>3402297.73</v>
      </c>
      <c r="X333" s="82"/>
      <c r="Y333" s="90">
        <f t="shared" si="73"/>
        <v>805991.87</v>
      </c>
      <c r="Z333" s="90">
        <f t="shared" si="74"/>
        <v>805991.87</v>
      </c>
      <c r="AA333" s="90">
        <f t="shared" si="71"/>
        <v>1611983.74</v>
      </c>
    </row>
    <row r="334" spans="1:27" s="16" customFormat="1" x14ac:dyDescent="0.2">
      <c r="A334" s="78">
        <v>5014</v>
      </c>
      <c r="B334" s="78" t="s">
        <v>617</v>
      </c>
      <c r="C334" s="78" t="s">
        <v>618</v>
      </c>
      <c r="D334" s="78" t="s">
        <v>42</v>
      </c>
      <c r="E334" s="78" t="s">
        <v>619</v>
      </c>
      <c r="F334" s="78" t="s">
        <v>124</v>
      </c>
      <c r="G334" s="118">
        <v>675019</v>
      </c>
      <c r="H334" s="78"/>
      <c r="I334" s="79" t="s">
        <v>44</v>
      </c>
      <c r="J334" s="78">
        <v>1026410</v>
      </c>
      <c r="K334" s="79">
        <v>44440</v>
      </c>
      <c r="L334" s="79">
        <v>44804</v>
      </c>
      <c r="M334" s="84">
        <v>18680</v>
      </c>
      <c r="N334" s="84">
        <v>23000</v>
      </c>
      <c r="O334" s="95">
        <f t="shared" si="64"/>
        <v>0.8121739130434783</v>
      </c>
      <c r="P334" s="84">
        <f t="shared" si="75"/>
        <v>18680</v>
      </c>
      <c r="Q334" s="85">
        <f t="shared" si="72"/>
        <v>1.3601139453234075E-3</v>
      </c>
      <c r="R334" s="86">
        <f t="shared" si="65"/>
        <v>1.175989713558323E-3</v>
      </c>
      <c r="S334" s="87">
        <f t="shared" si="66"/>
        <v>1009323.56</v>
      </c>
      <c r="T334" s="88">
        <f t="shared" si="67"/>
        <v>396676.03</v>
      </c>
      <c r="U334" s="88">
        <f t="shared" si="68"/>
        <v>396676.03</v>
      </c>
      <c r="V334" s="88">
        <f t="shared" si="69"/>
        <v>367026.75</v>
      </c>
      <c r="W334" s="89">
        <f t="shared" si="70"/>
        <v>2169702.37</v>
      </c>
      <c r="X334" s="82"/>
      <c r="Y334" s="90">
        <f t="shared" si="73"/>
        <v>513994.54</v>
      </c>
      <c r="Z334" s="90">
        <f t="shared" si="74"/>
        <v>513994.54</v>
      </c>
      <c r="AA334" s="90">
        <f t="shared" si="71"/>
        <v>1027989.08</v>
      </c>
    </row>
    <row r="335" spans="1:27" s="16" customFormat="1" x14ac:dyDescent="0.2">
      <c r="A335" s="78">
        <v>5040</v>
      </c>
      <c r="B335" s="78" t="s">
        <v>620</v>
      </c>
      <c r="C335" s="78" t="s">
        <v>618</v>
      </c>
      <c r="D335" s="78" t="s">
        <v>42</v>
      </c>
      <c r="E335" s="78" t="s">
        <v>621</v>
      </c>
      <c r="F335" s="78" t="s">
        <v>48</v>
      </c>
      <c r="G335" s="118">
        <v>675055</v>
      </c>
      <c r="H335" s="78"/>
      <c r="I335" s="79" t="s">
        <v>44</v>
      </c>
      <c r="J335" s="78">
        <v>1026206</v>
      </c>
      <c r="K335" s="79">
        <v>44562</v>
      </c>
      <c r="L335" s="79">
        <v>44926</v>
      </c>
      <c r="M335" s="84">
        <v>10372</v>
      </c>
      <c r="N335" s="84">
        <v>14922</v>
      </c>
      <c r="O335" s="95">
        <f t="shared" si="64"/>
        <v>0.69508108832596172</v>
      </c>
      <c r="P335" s="84">
        <f t="shared" si="75"/>
        <v>10372</v>
      </c>
      <c r="Q335" s="85">
        <f t="shared" si="72"/>
        <v>7.5519817135408901E-4</v>
      </c>
      <c r="R335" s="86">
        <f t="shared" si="65"/>
        <v>6.5296388163955704E-4</v>
      </c>
      <c r="S335" s="87">
        <f t="shared" si="66"/>
        <v>560423.12</v>
      </c>
      <c r="T335" s="88">
        <f t="shared" si="67"/>
        <v>220252.88</v>
      </c>
      <c r="U335" s="88">
        <f t="shared" si="68"/>
        <v>220252.88</v>
      </c>
      <c r="V335" s="88">
        <f t="shared" si="69"/>
        <v>203790.23</v>
      </c>
      <c r="W335" s="89">
        <f t="shared" si="70"/>
        <v>1204719.1100000001</v>
      </c>
      <c r="X335" s="82"/>
      <c r="Y335" s="90">
        <f t="shared" si="73"/>
        <v>285393.53999999998</v>
      </c>
      <c r="Z335" s="90">
        <f t="shared" si="74"/>
        <v>285393.53999999998</v>
      </c>
      <c r="AA335" s="90">
        <f t="shared" si="71"/>
        <v>570787.07999999996</v>
      </c>
    </row>
    <row r="336" spans="1:27" s="16" customFormat="1" x14ac:dyDescent="0.2">
      <c r="A336" s="78">
        <v>5069</v>
      </c>
      <c r="B336" s="78" t="s">
        <v>622</v>
      </c>
      <c r="C336" s="78" t="s">
        <v>618</v>
      </c>
      <c r="D336" s="78" t="s">
        <v>42</v>
      </c>
      <c r="E336" s="78" t="s">
        <v>623</v>
      </c>
      <c r="F336" s="78" t="s">
        <v>48</v>
      </c>
      <c r="G336" s="118">
        <v>675013</v>
      </c>
      <c r="H336" s="78"/>
      <c r="I336" s="79" t="s">
        <v>44</v>
      </c>
      <c r="J336" s="78">
        <v>1028823</v>
      </c>
      <c r="K336" s="79">
        <v>44562</v>
      </c>
      <c r="L336" s="79">
        <v>44926</v>
      </c>
      <c r="M336" s="84">
        <v>8559</v>
      </c>
      <c r="N336" s="84">
        <v>12769</v>
      </c>
      <c r="O336" s="95">
        <f t="shared" si="64"/>
        <v>0.67029524629963189</v>
      </c>
      <c r="P336" s="84">
        <f t="shared" si="75"/>
        <v>8559</v>
      </c>
      <c r="Q336" s="85">
        <f t="shared" si="72"/>
        <v>6.2319139496911377E-4</v>
      </c>
      <c r="R336" s="86">
        <f t="shared" si="65"/>
        <v>5.388274067636877E-4</v>
      </c>
      <c r="S336" s="87">
        <f t="shared" si="66"/>
        <v>462462.54</v>
      </c>
      <c r="T336" s="88">
        <f t="shared" si="67"/>
        <v>181753.22</v>
      </c>
      <c r="U336" s="88">
        <f t="shared" si="68"/>
        <v>181753.22</v>
      </c>
      <c r="V336" s="88">
        <f t="shared" si="69"/>
        <v>168168.2</v>
      </c>
      <c r="W336" s="89">
        <f t="shared" si="70"/>
        <v>994137.17999999993</v>
      </c>
      <c r="X336" s="82"/>
      <c r="Y336" s="90">
        <f t="shared" si="73"/>
        <v>235507.46</v>
      </c>
      <c r="Z336" s="90">
        <f t="shared" si="74"/>
        <v>235507.46</v>
      </c>
      <c r="AA336" s="90">
        <f t="shared" si="71"/>
        <v>471014.92</v>
      </c>
    </row>
    <row r="337" spans="1:27" s="16" customFormat="1" x14ac:dyDescent="0.2">
      <c r="A337" s="78">
        <v>5231</v>
      </c>
      <c r="B337" s="78" t="s">
        <v>624</v>
      </c>
      <c r="C337" s="78" t="s">
        <v>618</v>
      </c>
      <c r="D337" s="78" t="s">
        <v>42</v>
      </c>
      <c r="E337" s="78" t="s">
        <v>164</v>
      </c>
      <c r="F337" s="78" t="s">
        <v>124</v>
      </c>
      <c r="G337" s="118">
        <v>455675</v>
      </c>
      <c r="H337" s="78"/>
      <c r="I337" s="79" t="s">
        <v>44</v>
      </c>
      <c r="J337" s="78">
        <v>1026728</v>
      </c>
      <c r="K337" s="79">
        <v>44562</v>
      </c>
      <c r="L337" s="79">
        <v>44926</v>
      </c>
      <c r="M337" s="84">
        <v>23221</v>
      </c>
      <c r="N337" s="84">
        <v>33422</v>
      </c>
      <c r="O337" s="95">
        <f t="shared" si="64"/>
        <v>0.69478188019867149</v>
      </c>
      <c r="P337" s="84">
        <f t="shared" si="75"/>
        <v>23221</v>
      </c>
      <c r="Q337" s="85">
        <f t="shared" si="72"/>
        <v>1.6907497818177113E-3</v>
      </c>
      <c r="R337" s="86">
        <f t="shared" si="65"/>
        <v>1.4618660138403542E-3</v>
      </c>
      <c r="S337" s="87">
        <f t="shared" si="66"/>
        <v>1254684.28</v>
      </c>
      <c r="T337" s="88">
        <f t="shared" si="67"/>
        <v>493105.68</v>
      </c>
      <c r="U337" s="88">
        <f t="shared" si="68"/>
        <v>493105.68</v>
      </c>
      <c r="V337" s="88">
        <f t="shared" si="69"/>
        <v>456248.83</v>
      </c>
      <c r="W337" s="89">
        <f t="shared" si="70"/>
        <v>2697144.47</v>
      </c>
      <c r="X337" s="82"/>
      <c r="Y337" s="90">
        <f t="shared" si="73"/>
        <v>638943.64</v>
      </c>
      <c r="Z337" s="90">
        <f t="shared" si="74"/>
        <v>638943.64</v>
      </c>
      <c r="AA337" s="90">
        <f t="shared" si="71"/>
        <v>1277887.28</v>
      </c>
    </row>
    <row r="338" spans="1:27" s="16" customFormat="1" x14ac:dyDescent="0.2">
      <c r="A338" s="78">
        <v>102868</v>
      </c>
      <c r="B338" s="78" t="s">
        <v>625</v>
      </c>
      <c r="C338" s="78" t="s">
        <v>618</v>
      </c>
      <c r="D338" s="78" t="s">
        <v>42</v>
      </c>
      <c r="E338" s="78" t="s">
        <v>626</v>
      </c>
      <c r="F338" s="78" t="s">
        <v>48</v>
      </c>
      <c r="G338" s="118">
        <v>676389</v>
      </c>
      <c r="H338" s="78"/>
      <c r="I338" s="79" t="s">
        <v>44</v>
      </c>
      <c r="J338" s="78">
        <v>1029367</v>
      </c>
      <c r="K338" s="79">
        <v>44562</v>
      </c>
      <c r="L338" s="79">
        <v>44926</v>
      </c>
      <c r="M338" s="84">
        <v>5569</v>
      </c>
      <c r="N338" s="84">
        <v>10943</v>
      </c>
      <c r="O338" s="95">
        <f t="shared" si="64"/>
        <v>0.50890980535502151</v>
      </c>
      <c r="P338" s="84">
        <f t="shared" si="75"/>
        <v>5569</v>
      </c>
      <c r="Q338" s="85">
        <f t="shared" si="72"/>
        <v>4.0548579023051695E-4</v>
      </c>
      <c r="R338" s="86">
        <f t="shared" si="65"/>
        <v>3.5059350721661139E-4</v>
      </c>
      <c r="S338" s="87">
        <f t="shared" si="66"/>
        <v>300905.94</v>
      </c>
      <c r="T338" s="88">
        <f t="shared" si="67"/>
        <v>118259.57</v>
      </c>
      <c r="U338" s="88">
        <f t="shared" si="68"/>
        <v>118259.57</v>
      </c>
      <c r="V338" s="88">
        <f t="shared" si="69"/>
        <v>109420.34</v>
      </c>
      <c r="W338" s="89">
        <f t="shared" si="70"/>
        <v>646845.42000000004</v>
      </c>
      <c r="X338" s="82"/>
      <c r="Y338" s="90">
        <f t="shared" si="73"/>
        <v>153235.31</v>
      </c>
      <c r="Z338" s="90">
        <f t="shared" si="74"/>
        <v>153235.31</v>
      </c>
      <c r="AA338" s="90">
        <f t="shared" si="71"/>
        <v>306470.62</v>
      </c>
    </row>
    <row r="339" spans="1:27" s="16" customFormat="1" x14ac:dyDescent="0.2">
      <c r="A339" s="78">
        <v>4412</v>
      </c>
      <c r="B339" s="78" t="s">
        <v>627</v>
      </c>
      <c r="C339" s="78" t="s">
        <v>618</v>
      </c>
      <c r="D339" s="78" t="s">
        <v>42</v>
      </c>
      <c r="E339" s="78" t="s">
        <v>628</v>
      </c>
      <c r="F339" s="78" t="s">
        <v>48</v>
      </c>
      <c r="G339" s="118">
        <v>455641</v>
      </c>
      <c r="H339" s="78"/>
      <c r="I339" s="79" t="s">
        <v>44</v>
      </c>
      <c r="J339" s="78">
        <v>1026481</v>
      </c>
      <c r="K339" s="79">
        <v>44440</v>
      </c>
      <c r="L339" s="79">
        <v>44804</v>
      </c>
      <c r="M339" s="84">
        <v>8290</v>
      </c>
      <c r="N339" s="84">
        <v>11052</v>
      </c>
      <c r="O339" s="95">
        <f t="shared" si="64"/>
        <v>0.75009048136083967</v>
      </c>
      <c r="P339" s="84">
        <f t="shared" si="75"/>
        <v>8290</v>
      </c>
      <c r="Q339" s="85">
        <f t="shared" si="72"/>
        <v>6.0360517166654437E-4</v>
      </c>
      <c r="R339" s="86">
        <f t="shared" si="65"/>
        <v>5.2189265125259616E-4</v>
      </c>
      <c r="S339" s="87">
        <f t="shared" si="66"/>
        <v>447927.85</v>
      </c>
      <c r="T339" s="88">
        <f t="shared" si="67"/>
        <v>176040.91</v>
      </c>
      <c r="U339" s="88">
        <f t="shared" si="68"/>
        <v>176040.91</v>
      </c>
      <c r="V339" s="88">
        <f t="shared" si="69"/>
        <v>162882.85999999999</v>
      </c>
      <c r="W339" s="89">
        <f t="shared" si="70"/>
        <v>962892.53</v>
      </c>
      <c r="X339" s="82"/>
      <c r="Y339" s="90">
        <f t="shared" si="73"/>
        <v>228105.71</v>
      </c>
      <c r="Z339" s="90">
        <f t="shared" si="74"/>
        <v>228105.71</v>
      </c>
      <c r="AA339" s="90">
        <f t="shared" si="71"/>
        <v>456211.42</v>
      </c>
    </row>
    <row r="340" spans="1:27" s="16" customFormat="1" x14ac:dyDescent="0.2">
      <c r="A340" s="78">
        <v>5328</v>
      </c>
      <c r="B340" s="78" t="s">
        <v>629</v>
      </c>
      <c r="C340" s="78" t="s">
        <v>618</v>
      </c>
      <c r="D340" s="78" t="s">
        <v>42</v>
      </c>
      <c r="E340" s="78" t="s">
        <v>630</v>
      </c>
      <c r="F340" s="78" t="s">
        <v>124</v>
      </c>
      <c r="G340" s="118">
        <v>675478</v>
      </c>
      <c r="H340" s="78"/>
      <c r="I340" s="79" t="s">
        <v>44</v>
      </c>
      <c r="J340" s="78">
        <v>1026235</v>
      </c>
      <c r="K340" s="79">
        <v>44562</v>
      </c>
      <c r="L340" s="79">
        <v>44926</v>
      </c>
      <c r="M340" s="84">
        <v>19883</v>
      </c>
      <c r="N340" s="84">
        <v>26260</v>
      </c>
      <c r="O340" s="95">
        <f t="shared" si="64"/>
        <v>0.7571591774562072</v>
      </c>
      <c r="P340" s="84">
        <f t="shared" si="75"/>
        <v>19883</v>
      </c>
      <c r="Q340" s="85">
        <f t="shared" si="72"/>
        <v>1.4477058658921473E-3</v>
      </c>
      <c r="R340" s="86">
        <f t="shared" si="65"/>
        <v>1.2517239547473306E-3</v>
      </c>
      <c r="S340" s="87">
        <f t="shared" si="66"/>
        <v>1074324.43</v>
      </c>
      <c r="T340" s="88">
        <f t="shared" si="67"/>
        <v>422222.14</v>
      </c>
      <c r="U340" s="88">
        <f t="shared" si="68"/>
        <v>422222.14</v>
      </c>
      <c r="V340" s="88">
        <f t="shared" si="69"/>
        <v>390663.43</v>
      </c>
      <c r="W340" s="89">
        <f t="shared" si="70"/>
        <v>2309432.14</v>
      </c>
      <c r="X340" s="82"/>
      <c r="Y340" s="90">
        <f t="shared" si="73"/>
        <v>547096.01</v>
      </c>
      <c r="Z340" s="90">
        <f t="shared" si="74"/>
        <v>547096.01</v>
      </c>
      <c r="AA340" s="90">
        <f t="shared" si="71"/>
        <v>1094192.02</v>
      </c>
    </row>
    <row r="341" spans="1:27" s="16" customFormat="1" x14ac:dyDescent="0.2">
      <c r="A341" s="78">
        <v>4332</v>
      </c>
      <c r="B341" s="78" t="s">
        <v>631</v>
      </c>
      <c r="C341" s="78" t="s">
        <v>618</v>
      </c>
      <c r="D341" s="78" t="s">
        <v>42</v>
      </c>
      <c r="E341" s="78" t="s">
        <v>632</v>
      </c>
      <c r="F341" s="78" t="s">
        <v>124</v>
      </c>
      <c r="G341" s="118">
        <v>675407</v>
      </c>
      <c r="H341" s="78"/>
      <c r="I341" s="79" t="s">
        <v>44</v>
      </c>
      <c r="J341" s="78">
        <v>1026417</v>
      </c>
      <c r="K341" s="79">
        <v>44562</v>
      </c>
      <c r="L341" s="79">
        <v>44926</v>
      </c>
      <c r="M341" s="84">
        <v>9997</v>
      </c>
      <c r="N341" s="84">
        <v>13107</v>
      </c>
      <c r="O341" s="95">
        <f t="shared" si="64"/>
        <v>0.7627222095063706</v>
      </c>
      <c r="P341" s="84">
        <f t="shared" si="75"/>
        <v>9997</v>
      </c>
      <c r="Q341" s="85">
        <f t="shared" si="72"/>
        <v>7.2789395671296066E-4</v>
      </c>
      <c r="R341" s="86">
        <f t="shared" si="65"/>
        <v>6.2935595109435514E-4</v>
      </c>
      <c r="S341" s="87">
        <f t="shared" si="66"/>
        <v>540161.01</v>
      </c>
      <c r="T341" s="88">
        <f t="shared" si="67"/>
        <v>212289.63</v>
      </c>
      <c r="U341" s="88">
        <f t="shared" si="68"/>
        <v>212289.63</v>
      </c>
      <c r="V341" s="88">
        <f t="shared" si="69"/>
        <v>196422.18</v>
      </c>
      <c r="W341" s="89">
        <f t="shared" si="70"/>
        <v>1161162.45</v>
      </c>
      <c r="X341" s="82"/>
      <c r="Y341" s="90">
        <f t="shared" si="73"/>
        <v>275075.13</v>
      </c>
      <c r="Z341" s="90">
        <f t="shared" si="74"/>
        <v>275075.13</v>
      </c>
      <c r="AA341" s="90">
        <f t="shared" si="71"/>
        <v>550150.26</v>
      </c>
    </row>
    <row r="342" spans="1:27" s="16" customFormat="1" x14ac:dyDescent="0.2">
      <c r="A342" s="78">
        <v>4773</v>
      </c>
      <c r="B342" s="78" t="s">
        <v>633</v>
      </c>
      <c r="C342" s="78" t="s">
        <v>618</v>
      </c>
      <c r="D342" s="78" t="s">
        <v>42</v>
      </c>
      <c r="E342" s="78" t="s">
        <v>634</v>
      </c>
      <c r="F342" s="78" t="s">
        <v>48</v>
      </c>
      <c r="G342" s="118">
        <v>675279</v>
      </c>
      <c r="H342" s="78"/>
      <c r="I342" s="79" t="s">
        <v>44</v>
      </c>
      <c r="J342" s="78">
        <v>1028815</v>
      </c>
      <c r="K342" s="79">
        <v>44562</v>
      </c>
      <c r="L342" s="79">
        <v>44926</v>
      </c>
      <c r="M342" s="84">
        <v>6410</v>
      </c>
      <c r="N342" s="84">
        <v>12737</v>
      </c>
      <c r="O342" s="95">
        <f t="shared" si="64"/>
        <v>0.50325822407160237</v>
      </c>
      <c r="P342" s="84">
        <f t="shared" si="75"/>
        <v>6409.9999999999991</v>
      </c>
      <c r="Q342" s="85">
        <f t="shared" si="72"/>
        <v>4.6672004226568743E-4</v>
      </c>
      <c r="R342" s="86">
        <f t="shared" si="65"/>
        <v>4.0353822611931739E-4</v>
      </c>
      <c r="S342" s="87">
        <f t="shared" si="66"/>
        <v>346347.11</v>
      </c>
      <c r="T342" s="88">
        <f t="shared" si="67"/>
        <v>136118.49</v>
      </c>
      <c r="U342" s="88">
        <f t="shared" si="68"/>
        <v>136118.49</v>
      </c>
      <c r="V342" s="88">
        <f t="shared" si="69"/>
        <v>125944.4</v>
      </c>
      <c r="W342" s="89">
        <f t="shared" si="70"/>
        <v>744528.49</v>
      </c>
      <c r="X342" s="82"/>
      <c r="Y342" s="90">
        <f t="shared" si="73"/>
        <v>176376.07</v>
      </c>
      <c r="Z342" s="90">
        <f t="shared" si="74"/>
        <v>176376.07</v>
      </c>
      <c r="AA342" s="90">
        <f t="shared" si="71"/>
        <v>352752.14</v>
      </c>
    </row>
    <row r="343" spans="1:27" s="16" customFormat="1" x14ac:dyDescent="0.2">
      <c r="A343" s="78">
        <v>4205</v>
      </c>
      <c r="B343" s="78" t="s">
        <v>635</v>
      </c>
      <c r="C343" s="78" t="s">
        <v>618</v>
      </c>
      <c r="D343" s="78" t="s">
        <v>42</v>
      </c>
      <c r="E343" s="78" t="s">
        <v>232</v>
      </c>
      <c r="F343" s="78" t="s">
        <v>48</v>
      </c>
      <c r="G343" s="118">
        <v>675350</v>
      </c>
      <c r="H343" s="78"/>
      <c r="I343" s="79" t="s">
        <v>44</v>
      </c>
      <c r="J343" s="78">
        <v>1028730</v>
      </c>
      <c r="K343" s="79">
        <v>44440</v>
      </c>
      <c r="L343" s="79">
        <v>44804</v>
      </c>
      <c r="M343" s="84">
        <v>13972</v>
      </c>
      <c r="N343" s="84">
        <v>17439</v>
      </c>
      <c r="O343" s="95">
        <f t="shared" si="64"/>
        <v>0.80119272894087967</v>
      </c>
      <c r="P343" s="84">
        <f t="shared" si="75"/>
        <v>13972</v>
      </c>
      <c r="Q343" s="85">
        <f t="shared" si="72"/>
        <v>1.0173186319089214E-3</v>
      </c>
      <c r="R343" s="86">
        <f t="shared" si="65"/>
        <v>8.7960001487349504E-4</v>
      </c>
      <c r="S343" s="87">
        <f t="shared" si="66"/>
        <v>754939.44</v>
      </c>
      <c r="T343" s="88">
        <f t="shared" si="67"/>
        <v>296700.08</v>
      </c>
      <c r="U343" s="88">
        <f t="shared" si="68"/>
        <v>296700.08</v>
      </c>
      <c r="V343" s="88">
        <f t="shared" si="69"/>
        <v>274523.43</v>
      </c>
      <c r="W343" s="89">
        <f t="shared" si="70"/>
        <v>1622863.03</v>
      </c>
      <c r="X343" s="82"/>
      <c r="Y343" s="90">
        <f t="shared" si="73"/>
        <v>384450.31</v>
      </c>
      <c r="Z343" s="90">
        <f t="shared" si="74"/>
        <v>384450.31</v>
      </c>
      <c r="AA343" s="90">
        <f t="shared" si="71"/>
        <v>768900.62</v>
      </c>
    </row>
    <row r="344" spans="1:27" s="16" customFormat="1" x14ac:dyDescent="0.2">
      <c r="A344" s="78">
        <v>4931</v>
      </c>
      <c r="B344" s="78" t="s">
        <v>636</v>
      </c>
      <c r="C344" s="78" t="s">
        <v>618</v>
      </c>
      <c r="D344" s="78" t="s">
        <v>42</v>
      </c>
      <c r="E344" s="78" t="s">
        <v>637</v>
      </c>
      <c r="F344" s="78" t="s">
        <v>48</v>
      </c>
      <c r="G344" s="118">
        <v>675945</v>
      </c>
      <c r="H344" s="78"/>
      <c r="I344" s="79" t="s">
        <v>44</v>
      </c>
      <c r="J344" s="78">
        <v>1016653</v>
      </c>
      <c r="K344" s="79">
        <v>44562</v>
      </c>
      <c r="L344" s="79">
        <v>44926</v>
      </c>
      <c r="M344" s="84">
        <v>12413</v>
      </c>
      <c r="N344" s="84">
        <v>14654</v>
      </c>
      <c r="O344" s="95">
        <f t="shared" si="64"/>
        <v>0.84707247168008737</v>
      </c>
      <c r="P344" s="84">
        <f t="shared" si="75"/>
        <v>12413</v>
      </c>
      <c r="Q344" s="85">
        <f t="shared" si="72"/>
        <v>9.0380591024087035E-4</v>
      </c>
      <c r="R344" s="86">
        <f t="shared" si="65"/>
        <v>7.8145397828690915E-4</v>
      </c>
      <c r="S344" s="87">
        <f t="shared" si="66"/>
        <v>670703.06999999995</v>
      </c>
      <c r="T344" s="88">
        <f t="shared" si="67"/>
        <v>263594.2</v>
      </c>
      <c r="U344" s="88">
        <f t="shared" si="68"/>
        <v>263594.2</v>
      </c>
      <c r="V344" s="88">
        <f t="shared" si="69"/>
        <v>243892.02</v>
      </c>
      <c r="W344" s="89">
        <f t="shared" si="70"/>
        <v>1441783.49</v>
      </c>
      <c r="X344" s="82"/>
      <c r="Y344" s="90">
        <f t="shared" si="73"/>
        <v>341553.22</v>
      </c>
      <c r="Z344" s="90">
        <f t="shared" si="74"/>
        <v>341553.22</v>
      </c>
      <c r="AA344" s="90">
        <f t="shared" si="71"/>
        <v>683106.44</v>
      </c>
    </row>
    <row r="345" spans="1:27" s="16" customFormat="1" x14ac:dyDescent="0.2">
      <c r="A345" s="78">
        <v>5131</v>
      </c>
      <c r="B345" s="78" t="s">
        <v>638</v>
      </c>
      <c r="C345" s="78" t="s">
        <v>618</v>
      </c>
      <c r="D345" s="78" t="s">
        <v>42</v>
      </c>
      <c r="E345" s="78" t="s">
        <v>639</v>
      </c>
      <c r="F345" s="78" t="s">
        <v>48</v>
      </c>
      <c r="G345" s="118">
        <v>675970</v>
      </c>
      <c r="H345" s="78"/>
      <c r="I345" s="79" t="s">
        <v>44</v>
      </c>
      <c r="J345" s="78">
        <v>1016680</v>
      </c>
      <c r="K345" s="79">
        <v>44562</v>
      </c>
      <c r="L345" s="79">
        <v>44926</v>
      </c>
      <c r="M345" s="84">
        <v>6541</v>
      </c>
      <c r="N345" s="84">
        <v>10518</v>
      </c>
      <c r="O345" s="95">
        <f t="shared" si="64"/>
        <v>0.62188629016923369</v>
      </c>
      <c r="P345" s="84">
        <f t="shared" si="75"/>
        <v>6541.0000000000009</v>
      </c>
      <c r="Q345" s="85">
        <f t="shared" si="72"/>
        <v>4.7625831458032172E-4</v>
      </c>
      <c r="R345" s="86">
        <f t="shared" si="65"/>
        <v>4.1178526318977468E-4</v>
      </c>
      <c r="S345" s="87">
        <f t="shared" si="66"/>
        <v>353425.34</v>
      </c>
      <c r="T345" s="88">
        <f t="shared" si="67"/>
        <v>138900.32</v>
      </c>
      <c r="U345" s="88">
        <f t="shared" si="68"/>
        <v>138900.32</v>
      </c>
      <c r="V345" s="88">
        <f t="shared" si="69"/>
        <v>128518.31</v>
      </c>
      <c r="W345" s="89">
        <f t="shared" si="70"/>
        <v>759744.29</v>
      </c>
      <c r="X345" s="82"/>
      <c r="Y345" s="90">
        <f t="shared" si="73"/>
        <v>179980.64</v>
      </c>
      <c r="Z345" s="90">
        <f t="shared" si="74"/>
        <v>179980.64</v>
      </c>
      <c r="AA345" s="90">
        <f t="shared" si="71"/>
        <v>359961.28</v>
      </c>
    </row>
    <row r="346" spans="1:27" s="16" customFormat="1" x14ac:dyDescent="0.2">
      <c r="A346" s="78">
        <v>5052</v>
      </c>
      <c r="B346" s="78" t="s">
        <v>640</v>
      </c>
      <c r="C346" s="78" t="s">
        <v>549</v>
      </c>
      <c r="D346" s="78" t="s">
        <v>42</v>
      </c>
      <c r="E346" s="78" t="s">
        <v>72</v>
      </c>
      <c r="F346" s="78" t="s">
        <v>72</v>
      </c>
      <c r="G346" s="118">
        <v>675905</v>
      </c>
      <c r="H346" s="78"/>
      <c r="I346" s="79" t="s">
        <v>44</v>
      </c>
      <c r="J346" s="78">
        <v>1031004</v>
      </c>
      <c r="K346" s="79">
        <v>44562</v>
      </c>
      <c r="L346" s="79">
        <v>44926</v>
      </c>
      <c r="M346" s="84">
        <v>22725</v>
      </c>
      <c r="N346" s="84">
        <v>33200</v>
      </c>
      <c r="O346" s="95">
        <f t="shared" si="64"/>
        <v>0.68448795180722888</v>
      </c>
      <c r="P346" s="84">
        <f t="shared" si="75"/>
        <v>22725</v>
      </c>
      <c r="Q346" s="85">
        <f t="shared" si="72"/>
        <v>1.6546354072523787E-3</v>
      </c>
      <c r="R346" s="86">
        <f t="shared" si="65"/>
        <v>1.4306405910392338E-3</v>
      </c>
      <c r="S346" s="87">
        <f t="shared" si="66"/>
        <v>1227884.25</v>
      </c>
      <c r="T346" s="88">
        <f t="shared" si="67"/>
        <v>482572.95</v>
      </c>
      <c r="U346" s="88">
        <f t="shared" si="68"/>
        <v>482572.95</v>
      </c>
      <c r="V346" s="88">
        <f t="shared" si="69"/>
        <v>446503.36</v>
      </c>
      <c r="W346" s="89">
        <f t="shared" si="70"/>
        <v>2639533.5099999998</v>
      </c>
      <c r="X346" s="82"/>
      <c r="Y346" s="90">
        <f t="shared" si="73"/>
        <v>625295.81999999995</v>
      </c>
      <c r="Z346" s="90">
        <f t="shared" si="74"/>
        <v>625295.81999999995</v>
      </c>
      <c r="AA346" s="90">
        <f t="shared" si="71"/>
        <v>1250591.6399999999</v>
      </c>
    </row>
    <row r="347" spans="1:27" s="16" customFormat="1" x14ac:dyDescent="0.2">
      <c r="A347" s="78">
        <v>4660</v>
      </c>
      <c r="B347" s="78" t="s">
        <v>641</v>
      </c>
      <c r="C347" s="78" t="s">
        <v>549</v>
      </c>
      <c r="D347" s="78" t="s">
        <v>42</v>
      </c>
      <c r="E347" s="78" t="s">
        <v>72</v>
      </c>
      <c r="F347" s="78" t="s">
        <v>72</v>
      </c>
      <c r="G347" s="118">
        <v>675840</v>
      </c>
      <c r="H347" s="78"/>
      <c r="I347" s="79" t="s">
        <v>44</v>
      </c>
      <c r="J347" s="78">
        <v>1031046</v>
      </c>
      <c r="K347" s="79">
        <v>44562</v>
      </c>
      <c r="L347" s="79">
        <v>44926</v>
      </c>
      <c r="M347" s="84">
        <v>16916</v>
      </c>
      <c r="N347" s="84">
        <v>25990</v>
      </c>
      <c r="O347" s="95">
        <f t="shared" si="64"/>
        <v>0.65086571758368605</v>
      </c>
      <c r="P347" s="84">
        <f t="shared" si="75"/>
        <v>16916</v>
      </c>
      <c r="Q347" s="85">
        <f t="shared" si="72"/>
        <v>1.2316749196515397E-3</v>
      </c>
      <c r="R347" s="86">
        <f t="shared" si="65"/>
        <v>1.0649380082736932E-3</v>
      </c>
      <c r="S347" s="87">
        <f t="shared" si="66"/>
        <v>914010.56</v>
      </c>
      <c r="T347" s="88">
        <f t="shared" si="67"/>
        <v>359216.9</v>
      </c>
      <c r="U347" s="88">
        <f t="shared" si="68"/>
        <v>359216.9</v>
      </c>
      <c r="V347" s="88">
        <f t="shared" si="69"/>
        <v>332367.48</v>
      </c>
      <c r="W347" s="89">
        <f t="shared" si="70"/>
        <v>1964811.8399999999</v>
      </c>
      <c r="X347" s="82"/>
      <c r="Y347" s="90">
        <f t="shared" si="73"/>
        <v>465456.73</v>
      </c>
      <c r="Z347" s="90">
        <f t="shared" si="74"/>
        <v>465456.73</v>
      </c>
      <c r="AA347" s="90">
        <f t="shared" si="71"/>
        <v>930913.46</v>
      </c>
    </row>
    <row r="348" spans="1:27" s="16" customFormat="1" x14ac:dyDescent="0.2">
      <c r="A348" s="78">
        <v>4735</v>
      </c>
      <c r="B348" s="78" t="s">
        <v>642</v>
      </c>
      <c r="C348" s="78" t="s">
        <v>353</v>
      </c>
      <c r="D348" s="78" t="s">
        <v>42</v>
      </c>
      <c r="E348" s="78" t="s">
        <v>415</v>
      </c>
      <c r="F348" s="78" t="s">
        <v>48</v>
      </c>
      <c r="G348" s="118">
        <v>455961</v>
      </c>
      <c r="H348" s="78"/>
      <c r="I348" s="79" t="s">
        <v>44</v>
      </c>
      <c r="J348" s="78">
        <v>1026239</v>
      </c>
      <c r="K348" s="79">
        <v>44562</v>
      </c>
      <c r="L348" s="79">
        <v>44926</v>
      </c>
      <c r="M348" s="84">
        <v>20309</v>
      </c>
      <c r="N348" s="84">
        <v>27696</v>
      </c>
      <c r="O348" s="95">
        <f t="shared" si="64"/>
        <v>0.73328278451761986</v>
      </c>
      <c r="P348" s="84">
        <f t="shared" si="75"/>
        <v>20309</v>
      </c>
      <c r="Q348" s="85">
        <f t="shared" si="72"/>
        <v>1.4787234537244692E-3</v>
      </c>
      <c r="R348" s="86">
        <f t="shared" si="65"/>
        <v>1.27854256384668E-3</v>
      </c>
      <c r="S348" s="87">
        <f t="shared" si="66"/>
        <v>1097342.19</v>
      </c>
      <c r="T348" s="88">
        <f t="shared" si="67"/>
        <v>431268.39</v>
      </c>
      <c r="U348" s="88">
        <f t="shared" si="68"/>
        <v>431268.39</v>
      </c>
      <c r="V348" s="88">
        <f t="shared" si="69"/>
        <v>399033.52</v>
      </c>
      <c r="W348" s="89">
        <f t="shared" si="70"/>
        <v>2358912.4900000002</v>
      </c>
      <c r="X348" s="82"/>
      <c r="Y348" s="90">
        <f t="shared" si="73"/>
        <v>558817.73</v>
      </c>
      <c r="Z348" s="90">
        <f t="shared" si="74"/>
        <v>558817.73</v>
      </c>
      <c r="AA348" s="90">
        <f t="shared" si="71"/>
        <v>1117635.46</v>
      </c>
    </row>
    <row r="349" spans="1:27" s="16" customFormat="1" x14ac:dyDescent="0.2">
      <c r="A349" s="78">
        <v>5078</v>
      </c>
      <c r="B349" s="78" t="s">
        <v>643</v>
      </c>
      <c r="C349" s="78" t="s">
        <v>353</v>
      </c>
      <c r="D349" s="78" t="s">
        <v>42</v>
      </c>
      <c r="E349" s="78" t="s">
        <v>72</v>
      </c>
      <c r="F349" s="78" t="s">
        <v>72</v>
      </c>
      <c r="G349" s="118">
        <v>675153</v>
      </c>
      <c r="H349" s="78"/>
      <c r="I349" s="79" t="s">
        <v>44</v>
      </c>
      <c r="J349" s="78">
        <v>1026276</v>
      </c>
      <c r="K349" s="79">
        <v>44440</v>
      </c>
      <c r="L349" s="79">
        <v>44804</v>
      </c>
      <c r="M349" s="84">
        <v>26176</v>
      </c>
      <c r="N349" s="84">
        <v>40205</v>
      </c>
      <c r="O349" s="95">
        <f t="shared" si="64"/>
        <v>0.65106330058450446</v>
      </c>
      <c r="P349" s="84">
        <f t="shared" si="75"/>
        <v>26176</v>
      </c>
      <c r="Q349" s="85">
        <f t="shared" si="72"/>
        <v>1.9059069931898027E-3</v>
      </c>
      <c r="R349" s="86">
        <f t="shared" si="65"/>
        <v>1.647896506536545E-3</v>
      </c>
      <c r="S349" s="87">
        <f t="shared" si="66"/>
        <v>1414349.76</v>
      </c>
      <c r="T349" s="88">
        <f t="shared" si="67"/>
        <v>555856.09</v>
      </c>
      <c r="U349" s="88">
        <f t="shared" si="68"/>
        <v>555856.09</v>
      </c>
      <c r="V349" s="88">
        <f t="shared" si="69"/>
        <v>514309</v>
      </c>
      <c r="W349" s="89">
        <f t="shared" si="70"/>
        <v>3040370.94</v>
      </c>
      <c r="X349" s="82"/>
      <c r="Y349" s="90">
        <f t="shared" si="73"/>
        <v>720252.74</v>
      </c>
      <c r="Z349" s="90">
        <f t="shared" si="74"/>
        <v>720252.74</v>
      </c>
      <c r="AA349" s="90">
        <f t="shared" si="71"/>
        <v>1440505.48</v>
      </c>
    </row>
    <row r="350" spans="1:27" s="16" customFormat="1" x14ac:dyDescent="0.2">
      <c r="A350" s="78">
        <v>4371</v>
      </c>
      <c r="B350" s="78" t="s">
        <v>644</v>
      </c>
      <c r="C350" s="78" t="s">
        <v>549</v>
      </c>
      <c r="D350" s="78" t="s">
        <v>42</v>
      </c>
      <c r="E350" s="78" t="s">
        <v>52</v>
      </c>
      <c r="F350" s="78" t="s">
        <v>52</v>
      </c>
      <c r="G350" s="118">
        <v>675789</v>
      </c>
      <c r="H350" s="78"/>
      <c r="I350" s="79" t="s">
        <v>44</v>
      </c>
      <c r="J350" s="78">
        <v>1031014</v>
      </c>
      <c r="K350" s="79">
        <v>44562</v>
      </c>
      <c r="L350" s="79">
        <v>44926</v>
      </c>
      <c r="M350" s="84">
        <v>27107</v>
      </c>
      <c r="N350" s="84">
        <v>47094</v>
      </c>
      <c r="O350" s="95">
        <f t="shared" si="64"/>
        <v>0.57559349386333714</v>
      </c>
      <c r="P350" s="84">
        <f t="shared" si="75"/>
        <v>27107</v>
      </c>
      <c r="Q350" s="85">
        <f t="shared" si="72"/>
        <v>1.973694256738844E-3</v>
      </c>
      <c r="R350" s="86">
        <f t="shared" si="65"/>
        <v>1.7065071287700995E-3</v>
      </c>
      <c r="S350" s="87">
        <f t="shared" si="66"/>
        <v>1464653.84</v>
      </c>
      <c r="T350" s="88">
        <f t="shared" si="67"/>
        <v>575626.18999999994</v>
      </c>
      <c r="U350" s="88">
        <f t="shared" si="68"/>
        <v>575626.18999999994</v>
      </c>
      <c r="V350" s="88">
        <f t="shared" si="69"/>
        <v>532601.4</v>
      </c>
      <c r="W350" s="89">
        <f t="shared" si="70"/>
        <v>3148507.6199999996</v>
      </c>
      <c r="X350" s="82"/>
      <c r="Y350" s="90">
        <f t="shared" si="73"/>
        <v>745869.91</v>
      </c>
      <c r="Z350" s="90">
        <f t="shared" si="74"/>
        <v>745869.91</v>
      </c>
      <c r="AA350" s="90">
        <f t="shared" si="71"/>
        <v>1491739.82</v>
      </c>
    </row>
    <row r="351" spans="1:27" s="16" customFormat="1" x14ac:dyDescent="0.2">
      <c r="A351" s="78">
        <v>4960</v>
      </c>
      <c r="B351" s="78" t="s">
        <v>645</v>
      </c>
      <c r="C351" s="78" t="s">
        <v>353</v>
      </c>
      <c r="D351" s="78" t="s">
        <v>42</v>
      </c>
      <c r="E351" s="78" t="s">
        <v>72</v>
      </c>
      <c r="F351" s="78" t="s">
        <v>72</v>
      </c>
      <c r="G351" s="118">
        <v>455572</v>
      </c>
      <c r="H351" s="78"/>
      <c r="I351" s="79" t="s">
        <v>44</v>
      </c>
      <c r="J351" s="78">
        <v>1026240</v>
      </c>
      <c r="K351" s="79">
        <v>44440</v>
      </c>
      <c r="L351" s="79">
        <v>44804</v>
      </c>
      <c r="M351" s="84">
        <v>23122</v>
      </c>
      <c r="N351" s="84">
        <v>30137</v>
      </c>
      <c r="O351" s="95">
        <f t="shared" si="64"/>
        <v>0.76722965125924947</v>
      </c>
      <c r="P351" s="84">
        <f t="shared" si="75"/>
        <v>23122</v>
      </c>
      <c r="Q351" s="85">
        <f t="shared" si="72"/>
        <v>1.6835414691524534E-3</v>
      </c>
      <c r="R351" s="86">
        <f t="shared" si="65"/>
        <v>1.4556335201764208E-3</v>
      </c>
      <c r="S351" s="87">
        <f t="shared" si="66"/>
        <v>1249335.08</v>
      </c>
      <c r="T351" s="88">
        <f t="shared" si="67"/>
        <v>491003.38</v>
      </c>
      <c r="U351" s="88">
        <f t="shared" si="68"/>
        <v>491003.38</v>
      </c>
      <c r="V351" s="88">
        <f t="shared" si="69"/>
        <v>454303.67</v>
      </c>
      <c r="W351" s="89">
        <f t="shared" si="70"/>
        <v>2685645.51</v>
      </c>
      <c r="X351" s="82"/>
      <c r="Y351" s="90">
        <f t="shared" si="73"/>
        <v>636219.57999999996</v>
      </c>
      <c r="Z351" s="90">
        <f t="shared" si="74"/>
        <v>636219.57999999996</v>
      </c>
      <c r="AA351" s="90">
        <f t="shared" si="71"/>
        <v>1272439.1599999999</v>
      </c>
    </row>
    <row r="352" spans="1:27" s="16" customFormat="1" x14ac:dyDescent="0.2">
      <c r="A352" s="78">
        <v>4955</v>
      </c>
      <c r="B352" s="78" t="s">
        <v>646</v>
      </c>
      <c r="C352" s="78" t="s">
        <v>353</v>
      </c>
      <c r="D352" s="78" t="s">
        <v>42</v>
      </c>
      <c r="E352" s="78" t="s">
        <v>86</v>
      </c>
      <c r="F352" s="78" t="s">
        <v>72</v>
      </c>
      <c r="G352" s="118">
        <v>455957</v>
      </c>
      <c r="H352" s="78"/>
      <c r="I352" s="79" t="s">
        <v>44</v>
      </c>
      <c r="J352" s="78">
        <v>1026274</v>
      </c>
      <c r="K352" s="79">
        <v>44562</v>
      </c>
      <c r="L352" s="79">
        <v>44926</v>
      </c>
      <c r="M352" s="84">
        <v>19626</v>
      </c>
      <c r="N352" s="84">
        <v>31041</v>
      </c>
      <c r="O352" s="95">
        <f t="shared" si="64"/>
        <v>0.63226055861602393</v>
      </c>
      <c r="P352" s="84">
        <f t="shared" si="75"/>
        <v>19626</v>
      </c>
      <c r="Q352" s="85">
        <f t="shared" si="72"/>
        <v>1.428993377458094E-3</v>
      </c>
      <c r="R352" s="86">
        <f t="shared" si="65"/>
        <v>1.2355446530136855E-3</v>
      </c>
      <c r="S352" s="87">
        <f t="shared" si="66"/>
        <v>1060438.1200000001</v>
      </c>
      <c r="T352" s="88">
        <f t="shared" si="67"/>
        <v>416764.66</v>
      </c>
      <c r="U352" s="88">
        <f t="shared" si="68"/>
        <v>416764.66</v>
      </c>
      <c r="V352" s="88">
        <f t="shared" si="69"/>
        <v>385613.86</v>
      </c>
      <c r="W352" s="89">
        <f t="shared" si="70"/>
        <v>2279581.2999999998</v>
      </c>
      <c r="X352" s="82"/>
      <c r="Y352" s="90">
        <f t="shared" si="73"/>
        <v>540024.46</v>
      </c>
      <c r="Z352" s="90">
        <f t="shared" si="74"/>
        <v>540024.46</v>
      </c>
      <c r="AA352" s="90">
        <f t="shared" si="71"/>
        <v>1080048.92</v>
      </c>
    </row>
    <row r="353" spans="1:27" s="16" customFormat="1" x14ac:dyDescent="0.2">
      <c r="A353" s="78">
        <v>5095</v>
      </c>
      <c r="B353" s="78" t="s">
        <v>647</v>
      </c>
      <c r="C353" s="78" t="s">
        <v>648</v>
      </c>
      <c r="D353" s="78" t="s">
        <v>42</v>
      </c>
      <c r="E353" s="78" t="s">
        <v>649</v>
      </c>
      <c r="F353" s="78" t="s">
        <v>48</v>
      </c>
      <c r="G353" s="118">
        <v>675443</v>
      </c>
      <c r="H353" s="78"/>
      <c r="I353" s="79" t="s">
        <v>44</v>
      </c>
      <c r="J353" s="78">
        <v>1027596</v>
      </c>
      <c r="K353" s="79">
        <v>44562</v>
      </c>
      <c r="L353" s="79">
        <v>44926</v>
      </c>
      <c r="M353" s="84">
        <v>6814</v>
      </c>
      <c r="N353" s="84">
        <v>13798</v>
      </c>
      <c r="O353" s="95">
        <f t="shared" si="64"/>
        <v>0.49383968691114655</v>
      </c>
      <c r="P353" s="84">
        <f t="shared" si="75"/>
        <v>6814</v>
      </c>
      <c r="Q353" s="85">
        <f t="shared" si="72"/>
        <v>4.9613578283906308E-4</v>
      </c>
      <c r="R353" s="86">
        <f t="shared" si="65"/>
        <v>4.2897183662668161E-4</v>
      </c>
      <c r="S353" s="87">
        <f t="shared" si="66"/>
        <v>368176.16</v>
      </c>
      <c r="T353" s="88">
        <f t="shared" si="67"/>
        <v>144697.56</v>
      </c>
      <c r="U353" s="88">
        <f t="shared" si="68"/>
        <v>144697.56</v>
      </c>
      <c r="V353" s="88">
        <f t="shared" si="69"/>
        <v>133882.23999999999</v>
      </c>
      <c r="W353" s="89">
        <f t="shared" si="70"/>
        <v>791453.52</v>
      </c>
      <c r="X353" s="82"/>
      <c r="Y353" s="90">
        <f t="shared" si="73"/>
        <v>187492.44</v>
      </c>
      <c r="Z353" s="90">
        <f t="shared" si="74"/>
        <v>187492.44</v>
      </c>
      <c r="AA353" s="90">
        <f t="shared" si="71"/>
        <v>374984.88</v>
      </c>
    </row>
    <row r="354" spans="1:27" s="16" customFormat="1" x14ac:dyDescent="0.2">
      <c r="A354" s="78">
        <v>4121</v>
      </c>
      <c r="B354" s="78" t="s">
        <v>650</v>
      </c>
      <c r="C354" s="78" t="s">
        <v>311</v>
      </c>
      <c r="D354" s="78" t="s">
        <v>42</v>
      </c>
      <c r="E354" s="78" t="s">
        <v>553</v>
      </c>
      <c r="F354" s="78" t="s">
        <v>106</v>
      </c>
      <c r="G354" s="118">
        <v>675458</v>
      </c>
      <c r="H354" s="78"/>
      <c r="I354" s="79" t="s">
        <v>44</v>
      </c>
      <c r="J354" s="78">
        <v>1032346</v>
      </c>
      <c r="K354" s="79">
        <v>44562</v>
      </c>
      <c r="L354" s="79">
        <v>44926</v>
      </c>
      <c r="M354" s="84">
        <v>7590</v>
      </c>
      <c r="N354" s="84">
        <v>11577</v>
      </c>
      <c r="O354" s="95">
        <f t="shared" si="64"/>
        <v>0.6556102617258357</v>
      </c>
      <c r="P354" s="84">
        <f t="shared" si="75"/>
        <v>7589.9999999999991</v>
      </c>
      <c r="Q354" s="85">
        <f t="shared" si="72"/>
        <v>5.5263730433643802E-4</v>
      </c>
      <c r="R354" s="86">
        <f t="shared" si="65"/>
        <v>4.7782451423488597E-4</v>
      </c>
      <c r="S354" s="87">
        <f t="shared" si="66"/>
        <v>410105.24</v>
      </c>
      <c r="T354" s="88">
        <f t="shared" si="67"/>
        <v>161176.18</v>
      </c>
      <c r="U354" s="88">
        <f t="shared" si="68"/>
        <v>161176.18</v>
      </c>
      <c r="V354" s="88">
        <f t="shared" si="69"/>
        <v>149129.18</v>
      </c>
      <c r="W354" s="89">
        <f t="shared" si="70"/>
        <v>881586.7799999998</v>
      </c>
      <c r="X354" s="82"/>
      <c r="Y354" s="90">
        <f t="shared" si="73"/>
        <v>208844.68</v>
      </c>
      <c r="Z354" s="90">
        <f t="shared" si="74"/>
        <v>208844.68</v>
      </c>
      <c r="AA354" s="90">
        <f t="shared" si="71"/>
        <v>417689.36</v>
      </c>
    </row>
    <row r="355" spans="1:27" s="16" customFormat="1" x14ac:dyDescent="0.2">
      <c r="A355" s="78">
        <v>5109</v>
      </c>
      <c r="B355" s="78" t="s">
        <v>651</v>
      </c>
      <c r="C355" s="78" t="s">
        <v>652</v>
      </c>
      <c r="D355" s="78" t="s">
        <v>71</v>
      </c>
      <c r="E355" s="78" t="s">
        <v>43</v>
      </c>
      <c r="F355" s="78" t="s">
        <v>43</v>
      </c>
      <c r="G355" s="118">
        <v>455533</v>
      </c>
      <c r="H355" s="78"/>
      <c r="I355" s="79" t="s">
        <v>44</v>
      </c>
      <c r="J355" s="78">
        <v>1030830</v>
      </c>
      <c r="K355" s="79">
        <v>44562</v>
      </c>
      <c r="L355" s="79">
        <v>44926</v>
      </c>
      <c r="M355" s="84">
        <v>24170</v>
      </c>
      <c r="N355" s="84">
        <v>32329</v>
      </c>
      <c r="O355" s="95">
        <f t="shared" si="64"/>
        <v>0.74762597049089052</v>
      </c>
      <c r="P355" s="84">
        <f t="shared" si="75"/>
        <v>24169.999999999996</v>
      </c>
      <c r="Q355" s="85">
        <f t="shared" si="72"/>
        <v>0</v>
      </c>
      <c r="R355" s="86">
        <f t="shared" si="65"/>
        <v>1.5216098167400783E-3</v>
      </c>
      <c r="S355" s="87">
        <f t="shared" si="66"/>
        <v>0</v>
      </c>
      <c r="T355" s="88">
        <f t="shared" si="67"/>
        <v>513258.01</v>
      </c>
      <c r="U355" s="88">
        <f t="shared" si="68"/>
        <v>513258.01</v>
      </c>
      <c r="V355" s="88">
        <f t="shared" si="69"/>
        <v>0</v>
      </c>
      <c r="W355" s="89">
        <f t="shared" si="70"/>
        <v>1026516.02</v>
      </c>
      <c r="X355" s="82"/>
      <c r="Y355" s="90">
        <f t="shared" si="73"/>
        <v>0</v>
      </c>
      <c r="Z355" s="90">
        <f t="shared" si="74"/>
        <v>0</v>
      </c>
      <c r="AA355" s="90">
        <f t="shared" si="71"/>
        <v>0</v>
      </c>
    </row>
    <row r="356" spans="1:27" s="16" customFormat="1" x14ac:dyDescent="0.2">
      <c r="A356" s="78">
        <v>5347</v>
      </c>
      <c r="B356" s="78" t="s">
        <v>653</v>
      </c>
      <c r="C356" s="78" t="s">
        <v>353</v>
      </c>
      <c r="D356" s="78" t="s">
        <v>42</v>
      </c>
      <c r="E356" s="78" t="s">
        <v>232</v>
      </c>
      <c r="F356" s="78" t="s">
        <v>48</v>
      </c>
      <c r="G356" s="118">
        <v>676219</v>
      </c>
      <c r="H356" s="78"/>
      <c r="I356" s="79" t="s">
        <v>44</v>
      </c>
      <c r="J356" s="78">
        <v>1028567</v>
      </c>
      <c r="K356" s="79">
        <v>44440</v>
      </c>
      <c r="L356" s="79">
        <v>44804</v>
      </c>
      <c r="M356" s="84">
        <v>18139</v>
      </c>
      <c r="N356" s="84">
        <v>36963</v>
      </c>
      <c r="O356" s="95">
        <f t="shared" si="64"/>
        <v>0.49073397722046369</v>
      </c>
      <c r="P356" s="84">
        <f t="shared" si="75"/>
        <v>18139</v>
      </c>
      <c r="Q356" s="85">
        <f t="shared" si="72"/>
        <v>1.3207230650011397E-3</v>
      </c>
      <c r="R356" s="86">
        <f t="shared" si="65"/>
        <v>1.1419313390917784E-3</v>
      </c>
      <c r="S356" s="87">
        <f t="shared" si="66"/>
        <v>980092.08</v>
      </c>
      <c r="T356" s="88">
        <f t="shared" si="67"/>
        <v>385187.71</v>
      </c>
      <c r="U356" s="88">
        <f t="shared" si="68"/>
        <v>385187.71</v>
      </c>
      <c r="V356" s="88">
        <f t="shared" si="69"/>
        <v>356397.12</v>
      </c>
      <c r="W356" s="89">
        <f t="shared" si="70"/>
        <v>2106864.62</v>
      </c>
      <c r="X356" s="82"/>
      <c r="Y356" s="90">
        <f t="shared" si="73"/>
        <v>499108.51</v>
      </c>
      <c r="Z356" s="90">
        <f t="shared" si="74"/>
        <v>499108.51</v>
      </c>
      <c r="AA356" s="90">
        <f t="shared" si="71"/>
        <v>998217.02</v>
      </c>
    </row>
    <row r="357" spans="1:27" s="16" customFormat="1" x14ac:dyDescent="0.2">
      <c r="A357" s="78">
        <v>4726</v>
      </c>
      <c r="B357" s="78" t="s">
        <v>654</v>
      </c>
      <c r="C357" s="78" t="s">
        <v>353</v>
      </c>
      <c r="D357" s="78" t="s">
        <v>42</v>
      </c>
      <c r="E357" s="78" t="s">
        <v>72</v>
      </c>
      <c r="F357" s="78" t="s">
        <v>72</v>
      </c>
      <c r="G357" s="118">
        <v>455475</v>
      </c>
      <c r="H357" s="78"/>
      <c r="I357" s="79" t="s">
        <v>44</v>
      </c>
      <c r="J357" s="78">
        <v>1026242</v>
      </c>
      <c r="K357" s="79">
        <v>44440</v>
      </c>
      <c r="L357" s="79">
        <v>44804</v>
      </c>
      <c r="M357" s="84">
        <v>22744</v>
      </c>
      <c r="N357" s="84">
        <v>26726</v>
      </c>
      <c r="O357" s="95">
        <f t="shared" si="64"/>
        <v>0.85100651051410614</v>
      </c>
      <c r="P357" s="84">
        <f t="shared" si="75"/>
        <v>22744</v>
      </c>
      <c r="Q357" s="85">
        <f t="shared" si="72"/>
        <v>1.6560188207941961E-3</v>
      </c>
      <c r="R357" s="86">
        <f t="shared" si="65"/>
        <v>1.4318367261868575E-3</v>
      </c>
      <c r="S357" s="87">
        <f t="shared" si="66"/>
        <v>1228910.8700000001</v>
      </c>
      <c r="T357" s="88">
        <f t="shared" si="67"/>
        <v>482976.43</v>
      </c>
      <c r="U357" s="88">
        <f t="shared" si="68"/>
        <v>482976.43</v>
      </c>
      <c r="V357" s="88">
        <f t="shared" si="69"/>
        <v>446876.68</v>
      </c>
      <c r="W357" s="89">
        <f t="shared" si="70"/>
        <v>2641740.41</v>
      </c>
      <c r="X357" s="82"/>
      <c r="Y357" s="90">
        <f t="shared" si="73"/>
        <v>625818.62</v>
      </c>
      <c r="Z357" s="90">
        <f t="shared" si="74"/>
        <v>625818.62</v>
      </c>
      <c r="AA357" s="90">
        <f t="shared" si="71"/>
        <v>1251637.24</v>
      </c>
    </row>
    <row r="358" spans="1:27" s="16" customFormat="1" x14ac:dyDescent="0.2">
      <c r="A358" s="78">
        <v>110282</v>
      </c>
      <c r="B358" s="78" t="s">
        <v>655</v>
      </c>
      <c r="C358" s="78" t="s">
        <v>57</v>
      </c>
      <c r="D358" s="78" t="s">
        <v>42</v>
      </c>
      <c r="E358" s="78" t="s">
        <v>504</v>
      </c>
      <c r="F358" s="78" t="s">
        <v>52</v>
      </c>
      <c r="G358" s="118">
        <v>676476</v>
      </c>
      <c r="H358" s="78"/>
      <c r="I358" s="79" t="s">
        <v>44</v>
      </c>
      <c r="J358" s="78">
        <v>1030805</v>
      </c>
      <c r="K358" s="79">
        <v>44562</v>
      </c>
      <c r="L358" s="79">
        <v>44926</v>
      </c>
      <c r="M358" s="84">
        <v>19657</v>
      </c>
      <c r="N358" s="84">
        <v>37668</v>
      </c>
      <c r="O358" s="95">
        <f t="shared" si="64"/>
        <v>0.52184878411383673</v>
      </c>
      <c r="P358" s="84">
        <f t="shared" si="75"/>
        <v>19657</v>
      </c>
      <c r="Q358" s="85">
        <f t="shared" si="72"/>
        <v>1.4312505258684274E-3</v>
      </c>
      <c r="R358" s="86">
        <f t="shared" si="65"/>
        <v>1.2374962419387555E-3</v>
      </c>
      <c r="S358" s="87">
        <f t="shared" si="66"/>
        <v>1062113.1200000001</v>
      </c>
      <c r="T358" s="88">
        <f t="shared" si="67"/>
        <v>417422.95</v>
      </c>
      <c r="U358" s="88">
        <f t="shared" si="68"/>
        <v>417422.95</v>
      </c>
      <c r="V358" s="88">
        <f t="shared" si="69"/>
        <v>386222.95</v>
      </c>
      <c r="W358" s="89">
        <f t="shared" si="70"/>
        <v>2283181.9700000002</v>
      </c>
      <c r="X358" s="82"/>
      <c r="Y358" s="90">
        <f t="shared" si="73"/>
        <v>540877.44999999995</v>
      </c>
      <c r="Z358" s="90">
        <f t="shared" si="74"/>
        <v>540877.44999999995</v>
      </c>
      <c r="AA358" s="90">
        <f t="shared" si="71"/>
        <v>1081754.8999999999</v>
      </c>
    </row>
    <row r="359" spans="1:27" s="16" customFormat="1" x14ac:dyDescent="0.2">
      <c r="A359" s="78">
        <v>105340</v>
      </c>
      <c r="B359" s="78" t="s">
        <v>656</v>
      </c>
      <c r="C359" s="78" t="s">
        <v>590</v>
      </c>
      <c r="D359" s="78" t="s">
        <v>42</v>
      </c>
      <c r="E359" s="78" t="s">
        <v>43</v>
      </c>
      <c r="F359" s="78" t="s">
        <v>43</v>
      </c>
      <c r="G359" s="118">
        <v>676331</v>
      </c>
      <c r="H359" s="78"/>
      <c r="I359" s="79" t="s">
        <v>53</v>
      </c>
      <c r="J359" s="78">
        <v>1030749</v>
      </c>
      <c r="K359" s="79">
        <v>43770</v>
      </c>
      <c r="L359" s="79">
        <v>44104</v>
      </c>
      <c r="M359" s="84">
        <v>24506</v>
      </c>
      <c r="N359" s="84">
        <v>33178</v>
      </c>
      <c r="O359" s="95">
        <f t="shared" si="64"/>
        <v>0.73862197841943456</v>
      </c>
      <c r="P359" s="84">
        <f t="shared" si="75"/>
        <v>26700.567164179101</v>
      </c>
      <c r="Q359" s="85">
        <f t="shared" si="72"/>
        <v>1.9441013783749606E-3</v>
      </c>
      <c r="R359" s="86">
        <f t="shared" si="65"/>
        <v>1.6809203603451682E-3</v>
      </c>
      <c r="S359" s="87">
        <f t="shared" si="66"/>
        <v>1442693.33</v>
      </c>
      <c r="T359" s="88">
        <f t="shared" si="67"/>
        <v>566995.44999999995</v>
      </c>
      <c r="U359" s="88">
        <f t="shared" si="68"/>
        <v>566995.44999999995</v>
      </c>
      <c r="V359" s="88">
        <f t="shared" si="69"/>
        <v>524615.76</v>
      </c>
      <c r="W359" s="89">
        <f t="shared" si="70"/>
        <v>3101299.99</v>
      </c>
      <c r="X359" s="82"/>
      <c r="Y359" s="90">
        <f t="shared" si="73"/>
        <v>734686.6</v>
      </c>
      <c r="Z359" s="90">
        <f t="shared" si="74"/>
        <v>734686.6</v>
      </c>
      <c r="AA359" s="90">
        <f t="shared" si="71"/>
        <v>1469373.2</v>
      </c>
    </row>
    <row r="360" spans="1:27" s="16" customFormat="1" x14ac:dyDescent="0.2">
      <c r="A360" s="78">
        <v>4588</v>
      </c>
      <c r="B360" s="78" t="s">
        <v>657</v>
      </c>
      <c r="C360" s="78" t="s">
        <v>311</v>
      </c>
      <c r="D360" s="78" t="s">
        <v>42</v>
      </c>
      <c r="E360" s="78" t="s">
        <v>72</v>
      </c>
      <c r="F360" s="78" t="s">
        <v>72</v>
      </c>
      <c r="G360" s="118">
        <v>455850</v>
      </c>
      <c r="H360" s="78"/>
      <c r="I360" s="79" t="s">
        <v>44</v>
      </c>
      <c r="J360" s="78">
        <v>1032626</v>
      </c>
      <c r="K360" s="79">
        <v>44835</v>
      </c>
      <c r="L360" s="79">
        <v>44926</v>
      </c>
      <c r="M360" s="84">
        <v>3564</v>
      </c>
      <c r="N360" s="84">
        <v>5892</v>
      </c>
      <c r="O360" s="95">
        <f t="shared" si="64"/>
        <v>0.60488798370672103</v>
      </c>
      <c r="P360" s="84">
        <f t="shared" si="75"/>
        <v>14139.782608695652</v>
      </c>
      <c r="Q360" s="85">
        <f t="shared" si="72"/>
        <v>1.0295350915379201E-3</v>
      </c>
      <c r="R360" s="86">
        <f t="shared" si="65"/>
        <v>8.9016268200090769E-4</v>
      </c>
      <c r="S360" s="87">
        <f t="shared" si="66"/>
        <v>764005.12</v>
      </c>
      <c r="T360" s="88">
        <f t="shared" si="67"/>
        <v>300263</v>
      </c>
      <c r="U360" s="88">
        <f t="shared" si="68"/>
        <v>300263</v>
      </c>
      <c r="V360" s="88">
        <f t="shared" si="69"/>
        <v>277820.03999999998</v>
      </c>
      <c r="W360" s="89">
        <f t="shared" si="70"/>
        <v>1642351.1600000001</v>
      </c>
      <c r="X360" s="82"/>
      <c r="Y360" s="90">
        <f t="shared" si="73"/>
        <v>389066.97</v>
      </c>
      <c r="Z360" s="90">
        <f t="shared" si="74"/>
        <v>389066.97</v>
      </c>
      <c r="AA360" s="90">
        <f t="shared" si="71"/>
        <v>778133.94</v>
      </c>
    </row>
    <row r="361" spans="1:27" s="16" customFormat="1" x14ac:dyDescent="0.2">
      <c r="A361" s="78">
        <v>4842</v>
      </c>
      <c r="B361" s="78" t="s">
        <v>658</v>
      </c>
      <c r="C361" s="78" t="s">
        <v>311</v>
      </c>
      <c r="D361" s="78" t="s">
        <v>42</v>
      </c>
      <c r="E361" s="78" t="s">
        <v>659</v>
      </c>
      <c r="F361" s="78" t="s">
        <v>52</v>
      </c>
      <c r="G361" s="118">
        <v>675556</v>
      </c>
      <c r="H361" s="78"/>
      <c r="I361" s="79" t="s">
        <v>44</v>
      </c>
      <c r="J361" s="78">
        <v>1032530</v>
      </c>
      <c r="K361" s="79">
        <v>44835</v>
      </c>
      <c r="L361" s="79">
        <v>44926</v>
      </c>
      <c r="M361" s="84">
        <v>3962</v>
      </c>
      <c r="N361" s="84">
        <v>5937</v>
      </c>
      <c r="O361" s="95">
        <f t="shared" si="64"/>
        <v>0.66734040761327273</v>
      </c>
      <c r="P361" s="84">
        <f t="shared" si="75"/>
        <v>15718.804347826088</v>
      </c>
      <c r="Q361" s="85">
        <f t="shared" si="72"/>
        <v>1.144505620839854E-3</v>
      </c>
      <c r="R361" s="86">
        <f t="shared" si="65"/>
        <v>9.8956917679225492E-4</v>
      </c>
      <c r="S361" s="87">
        <f t="shared" si="66"/>
        <v>849323.31</v>
      </c>
      <c r="T361" s="88">
        <f t="shared" si="67"/>
        <v>333794.05</v>
      </c>
      <c r="U361" s="88">
        <f t="shared" si="68"/>
        <v>333794.05</v>
      </c>
      <c r="V361" s="88">
        <f t="shared" si="69"/>
        <v>308844.84000000003</v>
      </c>
      <c r="W361" s="89">
        <f t="shared" si="70"/>
        <v>1825756.2500000002</v>
      </c>
      <c r="X361" s="82"/>
      <c r="Y361" s="90">
        <f t="shared" si="73"/>
        <v>432514.97</v>
      </c>
      <c r="Z361" s="90">
        <f t="shared" si="74"/>
        <v>432514.97</v>
      </c>
      <c r="AA361" s="90">
        <f t="shared" si="71"/>
        <v>865029.94</v>
      </c>
    </row>
    <row r="362" spans="1:27" s="16" customFormat="1" x14ac:dyDescent="0.2">
      <c r="A362" s="78">
        <v>4458</v>
      </c>
      <c r="B362" s="78" t="s">
        <v>660</v>
      </c>
      <c r="C362" s="78" t="s">
        <v>311</v>
      </c>
      <c r="D362" s="78" t="s">
        <v>42</v>
      </c>
      <c r="E362" s="78" t="s">
        <v>615</v>
      </c>
      <c r="F362" s="78" t="s">
        <v>59</v>
      </c>
      <c r="G362" s="118">
        <v>455608</v>
      </c>
      <c r="H362" s="78"/>
      <c r="I362" s="79" t="s">
        <v>44</v>
      </c>
      <c r="J362" s="78">
        <v>1032699</v>
      </c>
      <c r="K362" s="79">
        <v>44835</v>
      </c>
      <c r="L362" s="79">
        <v>44926</v>
      </c>
      <c r="M362" s="84">
        <v>3916</v>
      </c>
      <c r="N362" s="84">
        <v>5753</v>
      </c>
      <c r="O362" s="95">
        <f t="shared" si="64"/>
        <v>0.68068833652007643</v>
      </c>
      <c r="P362" s="84">
        <f t="shared" si="75"/>
        <v>15536.304347826088</v>
      </c>
      <c r="Q362" s="85">
        <f t="shared" si="72"/>
        <v>1.1312175697145049E-3</v>
      </c>
      <c r="R362" s="86">
        <f t="shared" si="65"/>
        <v>9.7807998392692341E-4</v>
      </c>
      <c r="S362" s="87">
        <f t="shared" si="66"/>
        <v>839462.42</v>
      </c>
      <c r="T362" s="88">
        <f t="shared" si="67"/>
        <v>329918.59999999998</v>
      </c>
      <c r="U362" s="88">
        <f t="shared" si="68"/>
        <v>329918.59999999998</v>
      </c>
      <c r="V362" s="88">
        <f t="shared" si="69"/>
        <v>305259.06</v>
      </c>
      <c r="W362" s="89">
        <f t="shared" si="70"/>
        <v>1804558.6800000002</v>
      </c>
      <c r="X362" s="82"/>
      <c r="Y362" s="90">
        <f t="shared" si="73"/>
        <v>427493.34</v>
      </c>
      <c r="Z362" s="90">
        <f t="shared" si="74"/>
        <v>427493.34</v>
      </c>
      <c r="AA362" s="90">
        <f t="shared" si="71"/>
        <v>854986.68</v>
      </c>
    </row>
    <row r="363" spans="1:27" s="16" customFormat="1" x14ac:dyDescent="0.2">
      <c r="A363" s="78">
        <v>5185</v>
      </c>
      <c r="B363" s="78" t="s">
        <v>661</v>
      </c>
      <c r="C363" s="78" t="s">
        <v>311</v>
      </c>
      <c r="D363" s="78" t="s">
        <v>42</v>
      </c>
      <c r="E363" s="78" t="s">
        <v>472</v>
      </c>
      <c r="F363" s="78" t="s">
        <v>72</v>
      </c>
      <c r="G363" s="118">
        <v>675748</v>
      </c>
      <c r="H363" s="78"/>
      <c r="I363" s="79" t="s">
        <v>44</v>
      </c>
      <c r="J363" s="78">
        <v>1032541</v>
      </c>
      <c r="K363" s="79">
        <v>44562</v>
      </c>
      <c r="L363" s="79">
        <v>44926</v>
      </c>
      <c r="M363" s="84">
        <v>5576</v>
      </c>
      <c r="N363" s="84">
        <v>8704</v>
      </c>
      <c r="O363" s="95">
        <f t="shared" si="64"/>
        <v>0.640625</v>
      </c>
      <c r="P363" s="84">
        <f t="shared" si="75"/>
        <v>5576</v>
      </c>
      <c r="Q363" s="85">
        <f t="shared" si="72"/>
        <v>4.0599546890381804E-4</v>
      </c>
      <c r="R363" s="86">
        <f t="shared" si="65"/>
        <v>3.5103418858678845E-4</v>
      </c>
      <c r="S363" s="87">
        <f t="shared" si="66"/>
        <v>301284.15999999997</v>
      </c>
      <c r="T363" s="88">
        <f t="shared" si="67"/>
        <v>118408.22</v>
      </c>
      <c r="U363" s="88">
        <f t="shared" si="68"/>
        <v>118408.22</v>
      </c>
      <c r="V363" s="88">
        <f t="shared" si="69"/>
        <v>109557.88</v>
      </c>
      <c r="W363" s="89">
        <f t="shared" si="70"/>
        <v>647658.48</v>
      </c>
      <c r="X363" s="82"/>
      <c r="Y363" s="90">
        <f t="shared" si="73"/>
        <v>153427.92000000001</v>
      </c>
      <c r="Z363" s="90">
        <f t="shared" si="74"/>
        <v>153427.92000000001</v>
      </c>
      <c r="AA363" s="90">
        <f t="shared" si="71"/>
        <v>306855.84000000003</v>
      </c>
    </row>
    <row r="364" spans="1:27" s="16" customFormat="1" x14ac:dyDescent="0.2">
      <c r="A364" s="78">
        <v>106495</v>
      </c>
      <c r="B364" s="78" t="s">
        <v>662</v>
      </c>
      <c r="C364" s="78" t="s">
        <v>311</v>
      </c>
      <c r="D364" s="78" t="s">
        <v>42</v>
      </c>
      <c r="E364" s="78" t="s">
        <v>72</v>
      </c>
      <c r="F364" s="78" t="s">
        <v>72</v>
      </c>
      <c r="G364" s="118">
        <v>676408</v>
      </c>
      <c r="H364" s="78"/>
      <c r="I364" s="79" t="s">
        <v>98</v>
      </c>
      <c r="J364" s="78">
        <v>1032025</v>
      </c>
      <c r="K364" s="79">
        <v>44562</v>
      </c>
      <c r="L364" s="79">
        <v>44712</v>
      </c>
      <c r="M364" s="84">
        <v>2953</v>
      </c>
      <c r="N364" s="84">
        <v>6982</v>
      </c>
      <c r="O364" s="95">
        <f t="shared" si="64"/>
        <v>0.4229447149813807</v>
      </c>
      <c r="P364" s="84">
        <f t="shared" si="75"/>
        <v>7138.0463576158936</v>
      </c>
      <c r="Q364" s="85">
        <f t="shared" si="72"/>
        <v>5.1972999964445036E-4</v>
      </c>
      <c r="R364" s="86">
        <f t="shared" si="65"/>
        <v>4.4937200703740605E-4</v>
      </c>
      <c r="S364" s="87">
        <f t="shared" si="66"/>
        <v>385685.14</v>
      </c>
      <c r="T364" s="88">
        <f t="shared" si="67"/>
        <v>151578.79999999999</v>
      </c>
      <c r="U364" s="88">
        <f t="shared" si="68"/>
        <v>151578.79999999999</v>
      </c>
      <c r="V364" s="88">
        <f t="shared" si="69"/>
        <v>140249.14000000001</v>
      </c>
      <c r="W364" s="89">
        <f t="shared" si="70"/>
        <v>829091.88</v>
      </c>
      <c r="X364" s="82"/>
      <c r="Y364" s="90">
        <f t="shared" si="73"/>
        <v>196408.83</v>
      </c>
      <c r="Z364" s="90">
        <f t="shared" si="74"/>
        <v>196408.83</v>
      </c>
      <c r="AA364" s="90">
        <f t="shared" si="71"/>
        <v>392817.66</v>
      </c>
    </row>
    <row r="365" spans="1:27" s="16" customFormat="1" x14ac:dyDescent="0.2">
      <c r="A365" s="78">
        <v>4629</v>
      </c>
      <c r="B365" s="78" t="s">
        <v>663</v>
      </c>
      <c r="C365" s="78" t="s">
        <v>311</v>
      </c>
      <c r="D365" s="78" t="s">
        <v>42</v>
      </c>
      <c r="E365" s="78" t="s">
        <v>664</v>
      </c>
      <c r="F365" s="78" t="s">
        <v>43</v>
      </c>
      <c r="G365" s="118">
        <v>455549</v>
      </c>
      <c r="H365" s="78"/>
      <c r="I365" s="79" t="s">
        <v>44</v>
      </c>
      <c r="J365" s="78">
        <v>1026664</v>
      </c>
      <c r="K365" s="79">
        <v>44440</v>
      </c>
      <c r="L365" s="79">
        <v>44804</v>
      </c>
      <c r="M365" s="84">
        <v>13701</v>
      </c>
      <c r="N365" s="84">
        <v>15812</v>
      </c>
      <c r="O365" s="95">
        <f t="shared" si="64"/>
        <v>0.86649380217556282</v>
      </c>
      <c r="P365" s="84">
        <f t="shared" si="75"/>
        <v>13701</v>
      </c>
      <c r="Q365" s="85">
        <f t="shared" si="72"/>
        <v>9.9758678612826596E-4</v>
      </c>
      <c r="R365" s="86">
        <f t="shared" si="65"/>
        <v>8.6253935039949583E-4</v>
      </c>
      <c r="S365" s="87">
        <f t="shared" si="66"/>
        <v>740296.68</v>
      </c>
      <c r="T365" s="88">
        <f t="shared" si="67"/>
        <v>290945.3</v>
      </c>
      <c r="U365" s="88">
        <f t="shared" si="68"/>
        <v>290945.3</v>
      </c>
      <c r="V365" s="88">
        <f t="shared" si="69"/>
        <v>269198.78999999998</v>
      </c>
      <c r="W365" s="89">
        <f t="shared" si="70"/>
        <v>1591386.07</v>
      </c>
      <c r="X365" s="82"/>
      <c r="Y365" s="90">
        <f t="shared" si="73"/>
        <v>376993.53</v>
      </c>
      <c r="Z365" s="90">
        <f t="shared" si="74"/>
        <v>376993.53</v>
      </c>
      <c r="AA365" s="90">
        <f t="shared" si="71"/>
        <v>753987.06</v>
      </c>
    </row>
    <row r="366" spans="1:27" s="16" customFormat="1" x14ac:dyDescent="0.2">
      <c r="A366" s="78">
        <v>4737</v>
      </c>
      <c r="B366" s="78" t="s">
        <v>665</v>
      </c>
      <c r="C366" s="78" t="s">
        <v>311</v>
      </c>
      <c r="D366" s="78" t="s">
        <v>42</v>
      </c>
      <c r="E366" s="78" t="s">
        <v>664</v>
      </c>
      <c r="F366" s="78" t="s">
        <v>43</v>
      </c>
      <c r="G366" s="118">
        <v>675428</v>
      </c>
      <c r="H366" s="78"/>
      <c r="I366" s="79" t="s">
        <v>44</v>
      </c>
      <c r="J366" s="78">
        <v>1026578</v>
      </c>
      <c r="K366" s="79">
        <v>44440</v>
      </c>
      <c r="L366" s="79">
        <v>44804</v>
      </c>
      <c r="M366" s="84">
        <v>14020</v>
      </c>
      <c r="N366" s="84">
        <v>23665</v>
      </c>
      <c r="O366" s="95">
        <f t="shared" si="64"/>
        <v>0.59243608704838369</v>
      </c>
      <c r="P366" s="84">
        <f t="shared" si="75"/>
        <v>14020.000000000002</v>
      </c>
      <c r="Q366" s="85">
        <f t="shared" si="72"/>
        <v>1.0208135713829858E-3</v>
      </c>
      <c r="R366" s="86">
        <f t="shared" si="65"/>
        <v>8.8262182998328099E-4</v>
      </c>
      <c r="S366" s="87">
        <f t="shared" si="66"/>
        <v>757532.99</v>
      </c>
      <c r="T366" s="88">
        <f t="shared" si="67"/>
        <v>297719.38</v>
      </c>
      <c r="U366" s="88">
        <f t="shared" si="68"/>
        <v>297719.38</v>
      </c>
      <c r="V366" s="88">
        <f t="shared" si="69"/>
        <v>275466.53999999998</v>
      </c>
      <c r="W366" s="89">
        <f t="shared" si="70"/>
        <v>1628438.29</v>
      </c>
      <c r="X366" s="82"/>
      <c r="Y366" s="90">
        <f t="shared" si="73"/>
        <v>385771.06</v>
      </c>
      <c r="Z366" s="90">
        <f t="shared" si="74"/>
        <v>385771.06</v>
      </c>
      <c r="AA366" s="90">
        <f t="shared" si="71"/>
        <v>771542.12</v>
      </c>
    </row>
    <row r="367" spans="1:27" s="16" customFormat="1" x14ac:dyDescent="0.2">
      <c r="A367" s="78">
        <v>4502</v>
      </c>
      <c r="B367" s="78" t="s">
        <v>666</v>
      </c>
      <c r="C367" s="78" t="s">
        <v>311</v>
      </c>
      <c r="D367" s="78" t="s">
        <v>42</v>
      </c>
      <c r="E367" s="78" t="s">
        <v>664</v>
      </c>
      <c r="F367" s="78" t="s">
        <v>43</v>
      </c>
      <c r="G367" s="118">
        <v>675502</v>
      </c>
      <c r="H367" s="78"/>
      <c r="I367" s="79" t="s">
        <v>44</v>
      </c>
      <c r="J367" s="78">
        <v>1026686</v>
      </c>
      <c r="K367" s="79">
        <v>44440</v>
      </c>
      <c r="L367" s="79">
        <v>44804</v>
      </c>
      <c r="M367" s="84">
        <v>7671</v>
      </c>
      <c r="N367" s="84">
        <v>14342</v>
      </c>
      <c r="O367" s="95">
        <f t="shared" si="64"/>
        <v>0.53486264119369686</v>
      </c>
      <c r="P367" s="84">
        <f t="shared" si="75"/>
        <v>7671</v>
      </c>
      <c r="Q367" s="85">
        <f t="shared" si="72"/>
        <v>5.5853501469892185E-4</v>
      </c>
      <c r="R367" s="86">
        <f t="shared" si="65"/>
        <v>4.8292382723264963E-4</v>
      </c>
      <c r="S367" s="87">
        <f t="shared" si="66"/>
        <v>414481.85</v>
      </c>
      <c r="T367" s="88">
        <f t="shared" si="67"/>
        <v>162896.24</v>
      </c>
      <c r="U367" s="88">
        <f t="shared" si="68"/>
        <v>162896.24</v>
      </c>
      <c r="V367" s="88">
        <f t="shared" si="69"/>
        <v>150720.67000000001</v>
      </c>
      <c r="W367" s="89">
        <f t="shared" si="70"/>
        <v>890995</v>
      </c>
      <c r="X367" s="82"/>
      <c r="Y367" s="90">
        <f t="shared" si="73"/>
        <v>211073.45</v>
      </c>
      <c r="Z367" s="90">
        <f t="shared" si="74"/>
        <v>211073.45</v>
      </c>
      <c r="AA367" s="90">
        <f t="shared" si="71"/>
        <v>422146.9</v>
      </c>
    </row>
    <row r="368" spans="1:27" s="16" customFormat="1" x14ac:dyDescent="0.2">
      <c r="A368" s="78">
        <v>5249</v>
      </c>
      <c r="B368" s="78" t="s">
        <v>667</v>
      </c>
      <c r="C368" s="78" t="s">
        <v>668</v>
      </c>
      <c r="D368" s="78" t="s">
        <v>42</v>
      </c>
      <c r="E368" s="78" t="s">
        <v>669</v>
      </c>
      <c r="F368" s="78" t="s">
        <v>48</v>
      </c>
      <c r="G368" s="118" t="s">
        <v>670</v>
      </c>
      <c r="H368" s="78"/>
      <c r="I368" s="79" t="s">
        <v>44</v>
      </c>
      <c r="J368" s="78">
        <v>524901</v>
      </c>
      <c r="K368" s="79">
        <v>44562</v>
      </c>
      <c r="L368" s="79">
        <v>44926</v>
      </c>
      <c r="M368" s="84">
        <v>6545</v>
      </c>
      <c r="N368" s="84">
        <v>11366</v>
      </c>
      <c r="O368" s="95">
        <f t="shared" si="64"/>
        <v>0.57584022523315148</v>
      </c>
      <c r="P368" s="84">
        <f t="shared" si="75"/>
        <v>6544.9999999999991</v>
      </c>
      <c r="Q368" s="85">
        <f t="shared" si="72"/>
        <v>4.7654955953649363E-4</v>
      </c>
      <c r="R368" s="86">
        <f t="shared" si="65"/>
        <v>4.1203708111559007E-4</v>
      </c>
      <c r="S368" s="87">
        <f t="shared" si="66"/>
        <v>353641.47</v>
      </c>
      <c r="T368" s="88">
        <f t="shared" si="67"/>
        <v>138985.26</v>
      </c>
      <c r="U368" s="88">
        <f t="shared" si="68"/>
        <v>138985.26</v>
      </c>
      <c r="V368" s="88">
        <f t="shared" si="69"/>
        <v>128596.9</v>
      </c>
      <c r="W368" s="89">
        <f t="shared" si="70"/>
        <v>760208.89</v>
      </c>
      <c r="X368" s="82"/>
      <c r="Y368" s="90">
        <f t="shared" si="73"/>
        <v>180090.7</v>
      </c>
      <c r="Z368" s="90">
        <f t="shared" si="74"/>
        <v>180090.7</v>
      </c>
      <c r="AA368" s="90">
        <f t="shared" si="71"/>
        <v>360181.4</v>
      </c>
    </row>
    <row r="369" spans="1:27" s="16" customFormat="1" x14ac:dyDescent="0.2">
      <c r="A369" s="78">
        <v>102773</v>
      </c>
      <c r="B369" s="78" t="s">
        <v>671</v>
      </c>
      <c r="C369" s="78" t="s">
        <v>672</v>
      </c>
      <c r="D369" s="78" t="s">
        <v>42</v>
      </c>
      <c r="E369" s="78" t="s">
        <v>673</v>
      </c>
      <c r="F369" s="78" t="s">
        <v>112</v>
      </c>
      <c r="G369" s="118">
        <v>676119</v>
      </c>
      <c r="H369" s="78"/>
      <c r="I369" s="79" t="s">
        <v>44</v>
      </c>
      <c r="J369" s="78">
        <v>1026597</v>
      </c>
      <c r="K369" s="79">
        <v>44562</v>
      </c>
      <c r="L369" s="79">
        <v>44926</v>
      </c>
      <c r="M369" s="84">
        <v>21666</v>
      </c>
      <c r="N369" s="84">
        <v>24928</v>
      </c>
      <c r="O369" s="95">
        <f t="shared" si="64"/>
        <v>0.86914313222079587</v>
      </c>
      <c r="P369" s="84">
        <f t="shared" si="75"/>
        <v>21666</v>
      </c>
      <c r="Q369" s="85">
        <f t="shared" si="72"/>
        <v>1.5775283051058324E-3</v>
      </c>
      <c r="R369" s="86">
        <f t="shared" si="65"/>
        <v>1.3639717951795837E-3</v>
      </c>
      <c r="S369" s="87">
        <f t="shared" si="66"/>
        <v>1170664.04</v>
      </c>
      <c r="T369" s="88">
        <f t="shared" si="67"/>
        <v>460084.74</v>
      </c>
      <c r="U369" s="88">
        <f t="shared" si="68"/>
        <v>460084.74</v>
      </c>
      <c r="V369" s="88">
        <f t="shared" si="69"/>
        <v>425696.01</v>
      </c>
      <c r="W369" s="89">
        <f t="shared" si="70"/>
        <v>2516529.5300000003</v>
      </c>
      <c r="X369" s="82"/>
      <c r="Y369" s="90">
        <f t="shared" si="73"/>
        <v>596156.62</v>
      </c>
      <c r="Z369" s="90">
        <f t="shared" si="74"/>
        <v>596156.62</v>
      </c>
      <c r="AA369" s="90">
        <f t="shared" si="71"/>
        <v>1192313.24</v>
      </c>
    </row>
    <row r="370" spans="1:27" s="16" customFormat="1" x14ac:dyDescent="0.2">
      <c r="A370" s="78">
        <v>4072</v>
      </c>
      <c r="B370" s="78" t="s">
        <v>674</v>
      </c>
      <c r="C370" s="78" t="s">
        <v>675</v>
      </c>
      <c r="D370" s="78" t="s">
        <v>71</v>
      </c>
      <c r="E370" s="78" t="s">
        <v>124</v>
      </c>
      <c r="F370" s="78" t="s">
        <v>124</v>
      </c>
      <c r="G370" s="118">
        <v>676163</v>
      </c>
      <c r="H370" s="78"/>
      <c r="I370" s="79" t="s">
        <v>44</v>
      </c>
      <c r="J370" s="78">
        <v>1029130</v>
      </c>
      <c r="K370" s="79">
        <v>44562</v>
      </c>
      <c r="L370" s="79">
        <v>44926</v>
      </c>
      <c r="M370" s="84">
        <v>11413</v>
      </c>
      <c r="N370" s="84">
        <v>15885</v>
      </c>
      <c r="O370" s="95">
        <f t="shared" si="64"/>
        <v>0.71847655020459555</v>
      </c>
      <c r="P370" s="84">
        <f t="shared" si="75"/>
        <v>11413</v>
      </c>
      <c r="Q370" s="85">
        <f t="shared" si="72"/>
        <v>0</v>
      </c>
      <c r="R370" s="86">
        <f t="shared" si="65"/>
        <v>7.1849949683303743E-4</v>
      </c>
      <c r="S370" s="87">
        <f t="shared" si="66"/>
        <v>0</v>
      </c>
      <c r="T370" s="88">
        <f t="shared" si="67"/>
        <v>242358.86</v>
      </c>
      <c r="U370" s="88">
        <f t="shared" si="68"/>
        <v>242358.86</v>
      </c>
      <c r="V370" s="88">
        <f t="shared" si="69"/>
        <v>0</v>
      </c>
      <c r="W370" s="89">
        <f t="shared" si="70"/>
        <v>484717.72</v>
      </c>
      <c r="X370" s="82"/>
      <c r="Y370" s="90">
        <f t="shared" si="73"/>
        <v>0</v>
      </c>
      <c r="Z370" s="90">
        <f t="shared" si="74"/>
        <v>0</v>
      </c>
      <c r="AA370" s="90">
        <f t="shared" si="71"/>
        <v>0</v>
      </c>
    </row>
    <row r="371" spans="1:27" s="16" customFormat="1" x14ac:dyDescent="0.2">
      <c r="A371" s="78">
        <v>110661</v>
      </c>
      <c r="B371" s="78" t="s">
        <v>676</v>
      </c>
      <c r="C371" s="78" t="s">
        <v>57</v>
      </c>
      <c r="D371" s="78" t="s">
        <v>42</v>
      </c>
      <c r="E371" s="78" t="s">
        <v>62</v>
      </c>
      <c r="F371" s="78" t="s">
        <v>63</v>
      </c>
      <c r="G371" s="118">
        <v>745021</v>
      </c>
      <c r="H371" s="78"/>
      <c r="I371" s="79" t="s">
        <v>44</v>
      </c>
      <c r="J371" s="78">
        <v>1032384</v>
      </c>
      <c r="K371" s="79">
        <v>44562</v>
      </c>
      <c r="L371" s="79">
        <v>44926</v>
      </c>
      <c r="M371" s="84">
        <v>1578</v>
      </c>
      <c r="N371" s="84">
        <v>5060</v>
      </c>
      <c r="O371" s="95">
        <f t="shared" si="64"/>
        <v>0.3118577075098814</v>
      </c>
      <c r="P371" s="84">
        <f t="shared" si="75"/>
        <v>1578</v>
      </c>
      <c r="Q371" s="85">
        <f t="shared" si="72"/>
        <v>1.1489613520986816E-4</v>
      </c>
      <c r="R371" s="86">
        <f t="shared" si="65"/>
        <v>9.9342171734209507E-5</v>
      </c>
      <c r="S371" s="87">
        <f t="shared" si="66"/>
        <v>85262.99</v>
      </c>
      <c r="T371" s="88">
        <f t="shared" si="67"/>
        <v>33509.360000000001</v>
      </c>
      <c r="U371" s="88">
        <f t="shared" si="68"/>
        <v>33509.360000000001</v>
      </c>
      <c r="V371" s="88">
        <f t="shared" si="69"/>
        <v>31004.720000000001</v>
      </c>
      <c r="W371" s="89">
        <f t="shared" si="70"/>
        <v>183286.43000000002</v>
      </c>
      <c r="X371" s="82"/>
      <c r="Y371" s="90">
        <f t="shared" si="73"/>
        <v>43419.88</v>
      </c>
      <c r="Z371" s="90">
        <f t="shared" si="74"/>
        <v>43419.88</v>
      </c>
      <c r="AA371" s="90">
        <f t="shared" si="71"/>
        <v>86839.76</v>
      </c>
    </row>
    <row r="372" spans="1:27" s="16" customFormat="1" x14ac:dyDescent="0.2">
      <c r="A372" s="78">
        <v>110220</v>
      </c>
      <c r="B372" s="78" t="s">
        <v>677</v>
      </c>
      <c r="C372" s="78" t="s">
        <v>57</v>
      </c>
      <c r="D372" s="78" t="s">
        <v>42</v>
      </c>
      <c r="E372" s="78" t="s">
        <v>166</v>
      </c>
      <c r="F372" s="78" t="s">
        <v>166</v>
      </c>
      <c r="G372" s="118">
        <v>676468</v>
      </c>
      <c r="H372" s="78"/>
      <c r="I372" s="79" t="s">
        <v>44</v>
      </c>
      <c r="J372" s="78">
        <v>1031220</v>
      </c>
      <c r="K372" s="79">
        <v>44562</v>
      </c>
      <c r="L372" s="79">
        <v>44926</v>
      </c>
      <c r="M372" s="84">
        <v>17809</v>
      </c>
      <c r="N372" s="84">
        <v>34667</v>
      </c>
      <c r="O372" s="95">
        <f t="shared" si="64"/>
        <v>0.51371621426717051</v>
      </c>
      <c r="P372" s="84">
        <f t="shared" si="75"/>
        <v>17809</v>
      </c>
      <c r="Q372" s="85">
        <f t="shared" si="72"/>
        <v>1.2966953561169467E-3</v>
      </c>
      <c r="R372" s="86">
        <f t="shared" si="65"/>
        <v>1.1211563602120007E-3</v>
      </c>
      <c r="S372" s="87">
        <f t="shared" si="66"/>
        <v>962261.42</v>
      </c>
      <c r="T372" s="88">
        <f t="shared" si="67"/>
        <v>378180.05</v>
      </c>
      <c r="U372" s="88">
        <f t="shared" si="68"/>
        <v>378180.05</v>
      </c>
      <c r="V372" s="88">
        <f t="shared" si="69"/>
        <v>349913.24</v>
      </c>
      <c r="W372" s="89">
        <f t="shared" si="70"/>
        <v>2068534.76</v>
      </c>
      <c r="X372" s="82"/>
      <c r="Y372" s="90">
        <f t="shared" si="73"/>
        <v>490028.31</v>
      </c>
      <c r="Z372" s="90">
        <f t="shared" si="74"/>
        <v>490028.31</v>
      </c>
      <c r="AA372" s="90">
        <f t="shared" si="71"/>
        <v>980056.62</v>
      </c>
    </row>
    <row r="373" spans="1:27" s="16" customFormat="1" x14ac:dyDescent="0.2">
      <c r="A373" s="78">
        <v>4311</v>
      </c>
      <c r="B373" s="78" t="s">
        <v>678</v>
      </c>
      <c r="C373" s="78" t="s">
        <v>57</v>
      </c>
      <c r="D373" s="78" t="s">
        <v>42</v>
      </c>
      <c r="E373" s="78" t="s">
        <v>74</v>
      </c>
      <c r="F373" s="78" t="s">
        <v>72</v>
      </c>
      <c r="G373" s="118">
        <v>675902</v>
      </c>
      <c r="H373" s="78"/>
      <c r="I373" s="79" t="s">
        <v>44</v>
      </c>
      <c r="J373" s="78">
        <v>1030981</v>
      </c>
      <c r="K373" s="79">
        <v>44562</v>
      </c>
      <c r="L373" s="79">
        <v>44926</v>
      </c>
      <c r="M373" s="84">
        <v>13086</v>
      </c>
      <c r="N373" s="84">
        <v>20027</v>
      </c>
      <c r="O373" s="95">
        <f t="shared" si="64"/>
        <v>0.65341788585409699</v>
      </c>
      <c r="P373" s="84">
        <f t="shared" si="75"/>
        <v>13086</v>
      </c>
      <c r="Q373" s="85">
        <f t="shared" si="72"/>
        <v>9.5280787411681535E-4</v>
      </c>
      <c r="R373" s="86">
        <f t="shared" si="65"/>
        <v>8.2382234430536481E-4</v>
      </c>
      <c r="S373" s="87">
        <f t="shared" si="66"/>
        <v>707066.81</v>
      </c>
      <c r="T373" s="88">
        <f t="shared" si="67"/>
        <v>277885.57</v>
      </c>
      <c r="U373" s="88">
        <f t="shared" si="68"/>
        <v>277885.57</v>
      </c>
      <c r="V373" s="88">
        <f t="shared" si="69"/>
        <v>257115.2</v>
      </c>
      <c r="W373" s="89">
        <f t="shared" si="70"/>
        <v>1519953.1500000001</v>
      </c>
      <c r="X373" s="82"/>
      <c r="Y373" s="90">
        <f t="shared" si="73"/>
        <v>360071.34</v>
      </c>
      <c r="Z373" s="90">
        <f t="shared" si="74"/>
        <v>360071.34</v>
      </c>
      <c r="AA373" s="90">
        <f t="shared" si="71"/>
        <v>720142.68</v>
      </c>
    </row>
    <row r="374" spans="1:27" s="16" customFormat="1" x14ac:dyDescent="0.2">
      <c r="A374" s="78">
        <v>4633</v>
      </c>
      <c r="B374" s="78" t="s">
        <v>679</v>
      </c>
      <c r="C374" s="78" t="s">
        <v>57</v>
      </c>
      <c r="D374" s="78" t="s">
        <v>42</v>
      </c>
      <c r="E374" s="78" t="s">
        <v>62</v>
      </c>
      <c r="F374" s="78" t="s">
        <v>63</v>
      </c>
      <c r="G374" s="118">
        <v>455429</v>
      </c>
      <c r="H374" s="78"/>
      <c r="I374" s="79" t="s">
        <v>44</v>
      </c>
      <c r="J374" s="78">
        <v>1025984</v>
      </c>
      <c r="K374" s="79">
        <v>44562</v>
      </c>
      <c r="L374" s="79">
        <v>44926</v>
      </c>
      <c r="M374" s="84">
        <v>24826</v>
      </c>
      <c r="N374" s="84">
        <v>35402</v>
      </c>
      <c r="O374" s="95">
        <f t="shared" si="64"/>
        <v>0.70125981582961416</v>
      </c>
      <c r="P374" s="84">
        <f t="shared" si="75"/>
        <v>24826</v>
      </c>
      <c r="Q374" s="85">
        <f t="shared" si="72"/>
        <v>1.8076118204817407E-3</v>
      </c>
      <c r="R374" s="86">
        <f t="shared" si="65"/>
        <v>1.5629079565738183E-3</v>
      </c>
      <c r="S374" s="87">
        <f t="shared" si="66"/>
        <v>1341406.1399999999</v>
      </c>
      <c r="T374" s="88">
        <f t="shared" si="67"/>
        <v>527188.39</v>
      </c>
      <c r="U374" s="88">
        <f t="shared" si="68"/>
        <v>527188.39</v>
      </c>
      <c r="V374" s="88">
        <f t="shared" si="69"/>
        <v>487784.05</v>
      </c>
      <c r="W374" s="89">
        <f t="shared" si="70"/>
        <v>2883566.9699999997</v>
      </c>
      <c r="X374" s="82"/>
      <c r="Y374" s="90">
        <f t="shared" si="73"/>
        <v>683106.45</v>
      </c>
      <c r="Z374" s="90">
        <f t="shared" si="74"/>
        <v>683106.45</v>
      </c>
      <c r="AA374" s="90">
        <f t="shared" si="71"/>
        <v>1366212.9</v>
      </c>
    </row>
    <row r="375" spans="1:27" s="16" customFormat="1" x14ac:dyDescent="0.2">
      <c r="A375" s="78">
        <v>4509</v>
      </c>
      <c r="B375" s="78" t="s">
        <v>680</v>
      </c>
      <c r="C375" s="78" t="s">
        <v>681</v>
      </c>
      <c r="D375" s="78" t="s">
        <v>71</v>
      </c>
      <c r="E375" s="78" t="s">
        <v>682</v>
      </c>
      <c r="F375" s="78" t="s">
        <v>124</v>
      </c>
      <c r="G375" s="118">
        <v>675978</v>
      </c>
      <c r="H375" s="78"/>
      <c r="I375" s="79" t="s">
        <v>44</v>
      </c>
      <c r="J375" s="78">
        <v>1028591</v>
      </c>
      <c r="K375" s="79">
        <v>44562</v>
      </c>
      <c r="L375" s="79">
        <v>44926</v>
      </c>
      <c r="M375" s="84">
        <v>11397</v>
      </c>
      <c r="N375" s="84">
        <v>15268</v>
      </c>
      <c r="O375" s="95">
        <f t="shared" si="64"/>
        <v>0.74646319098768665</v>
      </c>
      <c r="P375" s="84">
        <f t="shared" si="75"/>
        <v>11397</v>
      </c>
      <c r="Q375" s="85">
        <f t="shared" si="72"/>
        <v>0</v>
      </c>
      <c r="R375" s="86">
        <f t="shared" si="65"/>
        <v>7.1749222512977552E-4</v>
      </c>
      <c r="S375" s="87">
        <f t="shared" si="66"/>
        <v>0</v>
      </c>
      <c r="T375" s="88">
        <f t="shared" si="67"/>
        <v>242019.1</v>
      </c>
      <c r="U375" s="88">
        <f t="shared" si="68"/>
        <v>242019.1</v>
      </c>
      <c r="V375" s="88">
        <f t="shared" si="69"/>
        <v>0</v>
      </c>
      <c r="W375" s="89">
        <f t="shared" si="70"/>
        <v>484038.2</v>
      </c>
      <c r="X375" s="82"/>
      <c r="Y375" s="90">
        <f t="shared" si="73"/>
        <v>0</v>
      </c>
      <c r="Z375" s="90">
        <f t="shared" si="74"/>
        <v>0</v>
      </c>
      <c r="AA375" s="90">
        <f t="shared" si="71"/>
        <v>0</v>
      </c>
    </row>
    <row r="376" spans="1:27" s="16" customFormat="1" x14ac:dyDescent="0.2">
      <c r="A376" s="78">
        <v>274</v>
      </c>
      <c r="B376" s="78" t="s">
        <v>683</v>
      </c>
      <c r="C376" s="78" t="s">
        <v>90</v>
      </c>
      <c r="D376" s="78" t="s">
        <v>42</v>
      </c>
      <c r="E376" s="78" t="s">
        <v>72</v>
      </c>
      <c r="F376" s="78" t="s">
        <v>72</v>
      </c>
      <c r="G376" s="118">
        <v>675622</v>
      </c>
      <c r="H376" s="78"/>
      <c r="I376" s="79" t="s">
        <v>44</v>
      </c>
      <c r="J376" s="78">
        <v>1026056</v>
      </c>
      <c r="K376" s="79">
        <v>44562</v>
      </c>
      <c r="L376" s="79">
        <v>44926</v>
      </c>
      <c r="M376" s="84">
        <v>35079</v>
      </c>
      <c r="N376" s="84">
        <v>48540</v>
      </c>
      <c r="O376" s="95">
        <f t="shared" si="64"/>
        <v>0.72268232385661313</v>
      </c>
      <c r="P376" s="84">
        <f t="shared" si="75"/>
        <v>35079</v>
      </c>
      <c r="Q376" s="85">
        <f t="shared" si="72"/>
        <v>2.5541454543897115E-3</v>
      </c>
      <c r="R376" s="86">
        <f t="shared" si="65"/>
        <v>2.2083802549203646E-3</v>
      </c>
      <c r="S376" s="87">
        <f t="shared" si="66"/>
        <v>1895399.41</v>
      </c>
      <c r="T376" s="88">
        <f t="shared" si="67"/>
        <v>744914.26</v>
      </c>
      <c r="U376" s="88">
        <f t="shared" si="68"/>
        <v>744914.26</v>
      </c>
      <c r="V376" s="88">
        <f t="shared" si="69"/>
        <v>689236.15</v>
      </c>
      <c r="W376" s="89">
        <f t="shared" si="70"/>
        <v>4074464.0799999996</v>
      </c>
      <c r="X376" s="82"/>
      <c r="Y376" s="90">
        <f t="shared" si="73"/>
        <v>965225.62</v>
      </c>
      <c r="Z376" s="90">
        <f t="shared" si="74"/>
        <v>965225.62</v>
      </c>
      <c r="AA376" s="90">
        <f t="shared" si="71"/>
        <v>1930451.24</v>
      </c>
    </row>
    <row r="377" spans="1:27" s="16" customFormat="1" x14ac:dyDescent="0.2">
      <c r="A377" s="78">
        <v>4786</v>
      </c>
      <c r="B377" s="78" t="s">
        <v>684</v>
      </c>
      <c r="C377" s="78" t="s">
        <v>685</v>
      </c>
      <c r="D377" s="78" t="s">
        <v>71</v>
      </c>
      <c r="E377" s="78" t="s">
        <v>83</v>
      </c>
      <c r="F377" s="78" t="s">
        <v>83</v>
      </c>
      <c r="G377" s="118">
        <v>675620</v>
      </c>
      <c r="H377" s="78"/>
      <c r="I377" s="79" t="s">
        <v>44</v>
      </c>
      <c r="J377" s="78">
        <v>1019897</v>
      </c>
      <c r="K377" s="79">
        <v>44562</v>
      </c>
      <c r="L377" s="79">
        <v>44926</v>
      </c>
      <c r="M377" s="84">
        <v>12029</v>
      </c>
      <c r="N377" s="84">
        <v>16283</v>
      </c>
      <c r="O377" s="95">
        <f t="shared" si="64"/>
        <v>0.73874593133943378</v>
      </c>
      <c r="P377" s="84">
        <f t="shared" si="75"/>
        <v>12029</v>
      </c>
      <c r="Q377" s="85">
        <f t="shared" si="72"/>
        <v>0</v>
      </c>
      <c r="R377" s="86">
        <f t="shared" si="65"/>
        <v>7.572794574086224E-4</v>
      </c>
      <c r="S377" s="87">
        <f t="shared" si="66"/>
        <v>0</v>
      </c>
      <c r="T377" s="88">
        <f t="shared" si="67"/>
        <v>255439.83</v>
      </c>
      <c r="U377" s="88">
        <f t="shared" si="68"/>
        <v>255439.83</v>
      </c>
      <c r="V377" s="88">
        <f t="shared" si="69"/>
        <v>0</v>
      </c>
      <c r="W377" s="89">
        <f t="shared" si="70"/>
        <v>510879.66</v>
      </c>
      <c r="X377" s="82"/>
      <c r="Y377" s="90">
        <f t="shared" si="73"/>
        <v>0</v>
      </c>
      <c r="Z377" s="90">
        <f t="shared" si="74"/>
        <v>0</v>
      </c>
      <c r="AA377" s="90">
        <f t="shared" si="71"/>
        <v>0</v>
      </c>
    </row>
    <row r="378" spans="1:27" s="16" customFormat="1" x14ac:dyDescent="0.2">
      <c r="A378" s="78">
        <v>106046</v>
      </c>
      <c r="B378" s="78" t="s">
        <v>686</v>
      </c>
      <c r="C378" s="78" t="s">
        <v>685</v>
      </c>
      <c r="D378" s="78" t="s">
        <v>71</v>
      </c>
      <c r="E378" s="78" t="s">
        <v>687</v>
      </c>
      <c r="F378" s="78" t="s">
        <v>48</v>
      </c>
      <c r="G378" s="118">
        <v>676380</v>
      </c>
      <c r="H378" s="78"/>
      <c r="I378" s="79" t="s">
        <v>44</v>
      </c>
      <c r="J378" s="78">
        <v>1026211</v>
      </c>
      <c r="K378" s="79">
        <v>44562</v>
      </c>
      <c r="L378" s="79">
        <v>44926</v>
      </c>
      <c r="M378" s="84">
        <v>14708</v>
      </c>
      <c r="N378" s="84">
        <v>22148</v>
      </c>
      <c r="O378" s="95">
        <f t="shared" si="64"/>
        <v>0.66407802058876653</v>
      </c>
      <c r="P378" s="84">
        <f t="shared" si="75"/>
        <v>14708</v>
      </c>
      <c r="Q378" s="85">
        <f t="shared" si="72"/>
        <v>0</v>
      </c>
      <c r="R378" s="86">
        <f t="shared" si="65"/>
        <v>9.2593451322354461E-4</v>
      </c>
      <c r="S378" s="87">
        <f t="shared" si="66"/>
        <v>0</v>
      </c>
      <c r="T378" s="88">
        <f t="shared" si="67"/>
        <v>312329.28999999998</v>
      </c>
      <c r="U378" s="88">
        <f t="shared" si="68"/>
        <v>312329.28999999998</v>
      </c>
      <c r="V378" s="88">
        <f t="shared" si="69"/>
        <v>0</v>
      </c>
      <c r="W378" s="89">
        <f t="shared" si="70"/>
        <v>624658.57999999996</v>
      </c>
      <c r="X378" s="82"/>
      <c r="Y378" s="90">
        <f t="shared" si="73"/>
        <v>0</v>
      </c>
      <c r="Z378" s="90">
        <f t="shared" si="74"/>
        <v>0</v>
      </c>
      <c r="AA378" s="90">
        <f t="shared" si="71"/>
        <v>0</v>
      </c>
    </row>
    <row r="379" spans="1:27" s="16" customFormat="1" x14ac:dyDescent="0.2">
      <c r="A379" s="78">
        <v>103892</v>
      </c>
      <c r="B379" s="78" t="s">
        <v>688</v>
      </c>
      <c r="C379" s="78" t="s">
        <v>689</v>
      </c>
      <c r="D379" s="78" t="s">
        <v>42</v>
      </c>
      <c r="E379" s="78" t="s">
        <v>690</v>
      </c>
      <c r="F379" s="78" t="s">
        <v>106</v>
      </c>
      <c r="G379" s="118">
        <v>676222</v>
      </c>
      <c r="H379" s="78"/>
      <c r="I379" s="79" t="s">
        <v>44</v>
      </c>
      <c r="J379" s="78">
        <v>1026514</v>
      </c>
      <c r="K379" s="79">
        <v>44378</v>
      </c>
      <c r="L379" s="79">
        <v>44742</v>
      </c>
      <c r="M379" s="84">
        <v>22023</v>
      </c>
      <c r="N379" s="84">
        <v>31878</v>
      </c>
      <c r="O379" s="95">
        <f t="shared" si="64"/>
        <v>0.69085262563523431</v>
      </c>
      <c r="P379" s="84">
        <f t="shared" si="75"/>
        <v>22023</v>
      </c>
      <c r="Q379" s="85">
        <f t="shared" si="72"/>
        <v>1.6035219174441865E-3</v>
      </c>
      <c r="R379" s="86">
        <f t="shared" si="65"/>
        <v>1.386446545058616E-3</v>
      </c>
      <c r="S379" s="87">
        <f t="shared" si="66"/>
        <v>1189953.57</v>
      </c>
      <c r="T379" s="88">
        <f t="shared" si="67"/>
        <v>467665.75</v>
      </c>
      <c r="U379" s="88">
        <f t="shared" si="68"/>
        <v>467665.75</v>
      </c>
      <c r="V379" s="88">
        <f t="shared" si="69"/>
        <v>432710.39</v>
      </c>
      <c r="W379" s="89">
        <f t="shared" si="70"/>
        <v>2557995.4600000004</v>
      </c>
      <c r="X379" s="82"/>
      <c r="Y379" s="90">
        <f t="shared" si="73"/>
        <v>605979.75</v>
      </c>
      <c r="Z379" s="90">
        <f t="shared" si="74"/>
        <v>605979.75</v>
      </c>
      <c r="AA379" s="90">
        <f t="shared" si="71"/>
        <v>1211959.5</v>
      </c>
    </row>
    <row r="380" spans="1:27" s="16" customFormat="1" x14ac:dyDescent="0.2">
      <c r="A380" s="78">
        <v>4873</v>
      </c>
      <c r="B380" s="78" t="s">
        <v>691</v>
      </c>
      <c r="C380" s="78" t="s">
        <v>685</v>
      </c>
      <c r="D380" s="78" t="s">
        <v>71</v>
      </c>
      <c r="E380" s="78" t="s">
        <v>692</v>
      </c>
      <c r="F380" s="78" t="s">
        <v>63</v>
      </c>
      <c r="G380" s="118">
        <v>675838</v>
      </c>
      <c r="H380" s="78"/>
      <c r="I380" s="79" t="s">
        <v>44</v>
      </c>
      <c r="J380" s="78">
        <v>1031514</v>
      </c>
      <c r="K380" s="79">
        <v>44562</v>
      </c>
      <c r="L380" s="79">
        <v>44804</v>
      </c>
      <c r="M380" s="84">
        <v>7499</v>
      </c>
      <c r="N380" s="84">
        <v>9500</v>
      </c>
      <c r="O380" s="95">
        <f t="shared" si="64"/>
        <v>0.78936842105263161</v>
      </c>
      <c r="P380" s="84">
        <f t="shared" si="75"/>
        <v>11263.930041152264</v>
      </c>
      <c r="Q380" s="85">
        <f t="shared" si="72"/>
        <v>0</v>
      </c>
      <c r="R380" s="86">
        <f t="shared" si="65"/>
        <v>7.0911487487342821E-4</v>
      </c>
      <c r="S380" s="87">
        <f t="shared" si="66"/>
        <v>0</v>
      </c>
      <c r="T380" s="88">
        <f t="shared" si="67"/>
        <v>239193.31</v>
      </c>
      <c r="U380" s="88">
        <f t="shared" si="68"/>
        <v>239193.31</v>
      </c>
      <c r="V380" s="88">
        <f t="shared" si="69"/>
        <v>0</v>
      </c>
      <c r="W380" s="89">
        <f t="shared" si="70"/>
        <v>478386.62</v>
      </c>
      <c r="X380" s="82"/>
      <c r="Y380" s="90">
        <f t="shared" si="73"/>
        <v>0</v>
      </c>
      <c r="Z380" s="90">
        <f t="shared" si="74"/>
        <v>0</v>
      </c>
      <c r="AA380" s="90">
        <f t="shared" si="71"/>
        <v>0</v>
      </c>
    </row>
    <row r="381" spans="1:27" s="16" customFormat="1" x14ac:dyDescent="0.2">
      <c r="A381" s="78">
        <v>5331</v>
      </c>
      <c r="B381" s="78" t="s">
        <v>693</v>
      </c>
      <c r="C381" s="78" t="s">
        <v>685</v>
      </c>
      <c r="D381" s="78" t="s">
        <v>71</v>
      </c>
      <c r="E381" s="78" t="s">
        <v>694</v>
      </c>
      <c r="F381" s="78" t="s">
        <v>59</v>
      </c>
      <c r="G381" s="118">
        <v>675306</v>
      </c>
      <c r="H381" s="78"/>
      <c r="I381" s="79" t="s">
        <v>44</v>
      </c>
      <c r="J381" s="78">
        <v>1031641</v>
      </c>
      <c r="K381" s="79">
        <v>44562</v>
      </c>
      <c r="L381" s="79">
        <v>44926</v>
      </c>
      <c r="M381" s="84">
        <v>11691</v>
      </c>
      <c r="N381" s="84">
        <v>16948</v>
      </c>
      <c r="O381" s="95">
        <f t="shared" si="64"/>
        <v>0.68981590748170873</v>
      </c>
      <c r="P381" s="84">
        <f t="shared" si="75"/>
        <v>11691</v>
      </c>
      <c r="Q381" s="85">
        <f t="shared" si="72"/>
        <v>0</v>
      </c>
      <c r="R381" s="86">
        <f t="shared" si="65"/>
        <v>7.3600084267721382E-4</v>
      </c>
      <c r="S381" s="87">
        <f t="shared" si="66"/>
        <v>0</v>
      </c>
      <c r="T381" s="88">
        <f t="shared" si="67"/>
        <v>248262.28</v>
      </c>
      <c r="U381" s="88">
        <f t="shared" si="68"/>
        <v>248262.28</v>
      </c>
      <c r="V381" s="88">
        <f t="shared" si="69"/>
        <v>0</v>
      </c>
      <c r="W381" s="89">
        <f t="shared" si="70"/>
        <v>496524.56</v>
      </c>
      <c r="X381" s="82"/>
      <c r="Y381" s="90">
        <f t="shared" si="73"/>
        <v>0</v>
      </c>
      <c r="Z381" s="90">
        <f t="shared" si="74"/>
        <v>0</v>
      </c>
      <c r="AA381" s="90">
        <f t="shared" si="71"/>
        <v>0</v>
      </c>
    </row>
    <row r="382" spans="1:27" s="16" customFormat="1" x14ac:dyDescent="0.2">
      <c r="A382" s="78">
        <v>101371</v>
      </c>
      <c r="B382" s="78" t="s">
        <v>695</v>
      </c>
      <c r="C382" s="78" t="s">
        <v>685</v>
      </c>
      <c r="D382" s="78" t="s">
        <v>71</v>
      </c>
      <c r="E382" s="78" t="s">
        <v>186</v>
      </c>
      <c r="F382" s="78" t="s">
        <v>63</v>
      </c>
      <c r="G382" s="118">
        <v>675960</v>
      </c>
      <c r="H382" s="78"/>
      <c r="I382" s="79" t="s">
        <v>44</v>
      </c>
      <c r="J382" s="78">
        <v>1014208</v>
      </c>
      <c r="K382" s="79">
        <v>44440</v>
      </c>
      <c r="L382" s="79">
        <v>44804</v>
      </c>
      <c r="M382" s="84">
        <v>20510</v>
      </c>
      <c r="N382" s="84">
        <v>30181</v>
      </c>
      <c r="O382" s="95">
        <f t="shared" si="64"/>
        <v>0.67956661475762892</v>
      </c>
      <c r="P382" s="84">
        <f t="shared" si="75"/>
        <v>20510</v>
      </c>
      <c r="Q382" s="85">
        <f t="shared" si="72"/>
        <v>0</v>
      </c>
      <c r="R382" s="86">
        <f t="shared" si="65"/>
        <v>1.2911964146189081E-3</v>
      </c>
      <c r="S382" s="87">
        <f t="shared" si="66"/>
        <v>0</v>
      </c>
      <c r="T382" s="88">
        <f t="shared" si="67"/>
        <v>435536.69</v>
      </c>
      <c r="U382" s="88">
        <f t="shared" si="68"/>
        <v>435536.69</v>
      </c>
      <c r="V382" s="88">
        <f t="shared" si="69"/>
        <v>0</v>
      </c>
      <c r="W382" s="89">
        <f t="shared" si="70"/>
        <v>871073.38</v>
      </c>
      <c r="X382" s="82"/>
      <c r="Y382" s="90">
        <f t="shared" si="73"/>
        <v>0</v>
      </c>
      <c r="Z382" s="90">
        <f t="shared" si="74"/>
        <v>0</v>
      </c>
      <c r="AA382" s="90">
        <f t="shared" si="71"/>
        <v>0</v>
      </c>
    </row>
    <row r="383" spans="1:27" s="16" customFormat="1" x14ac:dyDescent="0.2">
      <c r="A383" s="78">
        <v>4537</v>
      </c>
      <c r="B383" s="78" t="s">
        <v>696</v>
      </c>
      <c r="C383" s="78" t="s">
        <v>685</v>
      </c>
      <c r="D383" s="78" t="s">
        <v>71</v>
      </c>
      <c r="E383" s="78" t="s">
        <v>697</v>
      </c>
      <c r="F383" s="78" t="s">
        <v>43</v>
      </c>
      <c r="G383" s="118">
        <v>675929</v>
      </c>
      <c r="H383" s="78"/>
      <c r="I383" s="79" t="s">
        <v>44</v>
      </c>
      <c r="J383" s="78">
        <v>1021028</v>
      </c>
      <c r="K383" s="79">
        <v>44440</v>
      </c>
      <c r="L383" s="79">
        <v>44804</v>
      </c>
      <c r="M383" s="84">
        <v>7158</v>
      </c>
      <c r="N383" s="84">
        <v>10442</v>
      </c>
      <c r="O383" s="95">
        <f t="shared" si="64"/>
        <v>0.68550086190384985</v>
      </c>
      <c r="P383" s="84">
        <f t="shared" si="75"/>
        <v>7157.9999999999991</v>
      </c>
      <c r="Q383" s="85">
        <f t="shared" si="72"/>
        <v>0</v>
      </c>
      <c r="R383" s="86">
        <f t="shared" si="65"/>
        <v>4.5062817824681342E-4</v>
      </c>
      <c r="S383" s="87">
        <f t="shared" si="66"/>
        <v>0</v>
      </c>
      <c r="T383" s="88">
        <f t="shared" si="67"/>
        <v>152002.51999999999</v>
      </c>
      <c r="U383" s="88">
        <f t="shared" si="68"/>
        <v>152002.51999999999</v>
      </c>
      <c r="V383" s="88">
        <f t="shared" si="69"/>
        <v>0</v>
      </c>
      <c r="W383" s="89">
        <f t="shared" si="70"/>
        <v>304005.03999999998</v>
      </c>
      <c r="X383" s="82"/>
      <c r="Y383" s="90">
        <f t="shared" si="73"/>
        <v>0</v>
      </c>
      <c r="Z383" s="90">
        <f t="shared" si="74"/>
        <v>0</v>
      </c>
      <c r="AA383" s="90">
        <f t="shared" si="71"/>
        <v>0</v>
      </c>
    </row>
    <row r="384" spans="1:27" s="16" customFormat="1" x14ac:dyDescent="0.2">
      <c r="A384" s="78">
        <v>5306</v>
      </c>
      <c r="B384" s="78" t="s">
        <v>698</v>
      </c>
      <c r="C384" s="78" t="s">
        <v>685</v>
      </c>
      <c r="D384" s="78" t="s">
        <v>71</v>
      </c>
      <c r="E384" s="78" t="s">
        <v>699</v>
      </c>
      <c r="F384" s="78" t="s">
        <v>79</v>
      </c>
      <c r="G384" s="118">
        <v>675008</v>
      </c>
      <c r="H384" s="78"/>
      <c r="I384" s="79" t="s">
        <v>44</v>
      </c>
      <c r="J384" s="78">
        <v>1019945</v>
      </c>
      <c r="K384" s="79">
        <v>44562</v>
      </c>
      <c r="L384" s="79">
        <v>44926</v>
      </c>
      <c r="M384" s="84">
        <v>12517</v>
      </c>
      <c r="N384" s="84">
        <v>16172</v>
      </c>
      <c r="O384" s="95">
        <f t="shared" ref="O384:O447" si="76">M384/N384</f>
        <v>0.77399208508533268</v>
      </c>
      <c r="P384" s="84">
        <f t="shared" si="75"/>
        <v>12516.999999999998</v>
      </c>
      <c r="Q384" s="85">
        <f t="shared" si="72"/>
        <v>0</v>
      </c>
      <c r="R384" s="86">
        <f t="shared" ref="R384:R447" si="77">P384/R$3</f>
        <v>7.8800124435811163E-4</v>
      </c>
      <c r="S384" s="87">
        <f t="shared" ref="S384:S447" si="78">IF(Q384&gt;0,ROUND($S$3*Q384,2),0)</f>
        <v>0</v>
      </c>
      <c r="T384" s="88">
        <f t="shared" ref="T384:T447" si="79">IF(R384&gt;0,ROUND($T$3*R384,2),0)</f>
        <v>265802.67</v>
      </c>
      <c r="U384" s="88">
        <f t="shared" ref="U384:U447" si="80">IF(R384&gt;0,ROUND($U$3*R384,2),0)</f>
        <v>265802.67</v>
      </c>
      <c r="V384" s="88">
        <f t="shared" ref="V384:V447" si="81">IF(Q384&gt;0,ROUND($V$3*Q384,2),0)</f>
        <v>0</v>
      </c>
      <c r="W384" s="89">
        <f t="shared" ref="W384:W447" si="82">S384+T384+U384+V384</f>
        <v>531605.34</v>
      </c>
      <c r="X384" s="82"/>
      <c r="Y384" s="90">
        <f t="shared" si="73"/>
        <v>0</v>
      </c>
      <c r="Z384" s="90">
        <f t="shared" si="74"/>
        <v>0</v>
      </c>
      <c r="AA384" s="90">
        <f t="shared" ref="AA384:AA447" si="83">SUM(Y384:Z384)</f>
        <v>0</v>
      </c>
    </row>
    <row r="385" spans="1:27" s="16" customFormat="1" x14ac:dyDescent="0.2">
      <c r="A385" s="78">
        <v>4296</v>
      </c>
      <c r="B385" s="78" t="s">
        <v>700</v>
      </c>
      <c r="C385" s="78" t="s">
        <v>701</v>
      </c>
      <c r="D385" s="78" t="s">
        <v>71</v>
      </c>
      <c r="E385" s="78" t="s">
        <v>74</v>
      </c>
      <c r="F385" s="78" t="s">
        <v>72</v>
      </c>
      <c r="G385" s="118">
        <v>675292</v>
      </c>
      <c r="H385" s="78"/>
      <c r="I385" s="79" t="s">
        <v>44</v>
      </c>
      <c r="J385" s="78">
        <v>1031589</v>
      </c>
      <c r="K385" s="79">
        <v>44562</v>
      </c>
      <c r="L385" s="79">
        <v>44926</v>
      </c>
      <c r="M385" s="84">
        <v>10040</v>
      </c>
      <c r="N385" s="84">
        <v>13941</v>
      </c>
      <c r="O385" s="95">
        <f t="shared" si="76"/>
        <v>0.72017789254716302</v>
      </c>
      <c r="P385" s="84">
        <f t="shared" si="75"/>
        <v>10040</v>
      </c>
      <c r="Q385" s="85">
        <f t="shared" si="72"/>
        <v>0</v>
      </c>
      <c r="R385" s="86">
        <f t="shared" si="77"/>
        <v>6.3206299379687159E-4</v>
      </c>
      <c r="S385" s="87">
        <f t="shared" si="78"/>
        <v>0</v>
      </c>
      <c r="T385" s="88">
        <f t="shared" si="79"/>
        <v>213202.75</v>
      </c>
      <c r="U385" s="88">
        <f t="shared" si="80"/>
        <v>213202.75</v>
      </c>
      <c r="V385" s="88">
        <f t="shared" si="81"/>
        <v>0</v>
      </c>
      <c r="W385" s="89">
        <f t="shared" si="82"/>
        <v>426405.5</v>
      </c>
      <c r="X385" s="82"/>
      <c r="Y385" s="90">
        <f t="shared" si="73"/>
        <v>0</v>
      </c>
      <c r="Z385" s="90">
        <f t="shared" si="74"/>
        <v>0</v>
      </c>
      <c r="AA385" s="90">
        <f t="shared" si="83"/>
        <v>0</v>
      </c>
    </row>
    <row r="386" spans="1:27" s="16" customFormat="1" x14ac:dyDescent="0.2">
      <c r="A386" s="78">
        <v>102010</v>
      </c>
      <c r="B386" s="78" t="s">
        <v>702</v>
      </c>
      <c r="C386" s="78" t="s">
        <v>672</v>
      </c>
      <c r="D386" s="78" t="s">
        <v>42</v>
      </c>
      <c r="E386" s="78" t="s">
        <v>112</v>
      </c>
      <c r="F386" s="78" t="s">
        <v>112</v>
      </c>
      <c r="G386" s="118">
        <v>676037</v>
      </c>
      <c r="H386" s="78"/>
      <c r="I386" s="79" t="s">
        <v>44</v>
      </c>
      <c r="J386" s="78">
        <v>1028698</v>
      </c>
      <c r="K386" s="79">
        <v>44562</v>
      </c>
      <c r="L386" s="79">
        <v>44926</v>
      </c>
      <c r="M386" s="84">
        <v>28248</v>
      </c>
      <c r="N386" s="84">
        <v>41147</v>
      </c>
      <c r="O386" s="95">
        <f t="shared" si="76"/>
        <v>0.68651420516684081</v>
      </c>
      <c r="P386" s="84">
        <f t="shared" si="75"/>
        <v>28248</v>
      </c>
      <c r="Q386" s="85">
        <f t="shared" si="72"/>
        <v>2.0567718804869175E-3</v>
      </c>
      <c r="R386" s="86">
        <f t="shared" si="77"/>
        <v>1.7783381921089672E-3</v>
      </c>
      <c r="S386" s="87">
        <f t="shared" si="78"/>
        <v>1526304.7</v>
      </c>
      <c r="T386" s="88">
        <f t="shared" si="79"/>
        <v>599855.69999999995</v>
      </c>
      <c r="U386" s="88">
        <f t="shared" si="80"/>
        <v>599855.69999999995</v>
      </c>
      <c r="V386" s="88">
        <f t="shared" si="81"/>
        <v>555019.89</v>
      </c>
      <c r="W386" s="89">
        <f t="shared" si="82"/>
        <v>3281035.9899999998</v>
      </c>
      <c r="X386" s="82"/>
      <c r="Y386" s="90">
        <f t="shared" si="73"/>
        <v>777265.41</v>
      </c>
      <c r="Z386" s="90">
        <f t="shared" si="74"/>
        <v>777265.41</v>
      </c>
      <c r="AA386" s="90">
        <f t="shared" si="83"/>
        <v>1554530.82</v>
      </c>
    </row>
    <row r="387" spans="1:27" s="16" customFormat="1" x14ac:dyDescent="0.2">
      <c r="A387" s="78">
        <v>4097</v>
      </c>
      <c r="B387" s="78" t="s">
        <v>703</v>
      </c>
      <c r="C387" s="78" t="s">
        <v>672</v>
      </c>
      <c r="D387" s="78" t="s">
        <v>42</v>
      </c>
      <c r="E387" s="78" t="s">
        <v>112</v>
      </c>
      <c r="F387" s="78" t="s">
        <v>112</v>
      </c>
      <c r="G387" s="118">
        <v>676206</v>
      </c>
      <c r="H387" s="78"/>
      <c r="I387" s="79" t="s">
        <v>44</v>
      </c>
      <c r="J387" s="78">
        <v>1028637</v>
      </c>
      <c r="K387" s="79">
        <v>44562</v>
      </c>
      <c r="L387" s="79">
        <v>44926</v>
      </c>
      <c r="M387" s="84">
        <v>23681</v>
      </c>
      <c r="N387" s="84">
        <v>36250</v>
      </c>
      <c r="O387" s="95">
        <f t="shared" si="76"/>
        <v>0.65326896551724134</v>
      </c>
      <c r="P387" s="84">
        <f t="shared" si="75"/>
        <v>23681.000000000004</v>
      </c>
      <c r="Q387" s="85">
        <f t="shared" si="72"/>
        <v>1.7242429517774958E-3</v>
      </c>
      <c r="R387" s="86">
        <f t="shared" si="77"/>
        <v>1.4908250753091353E-3</v>
      </c>
      <c r="S387" s="87">
        <f t="shared" si="78"/>
        <v>1279539.1399999999</v>
      </c>
      <c r="T387" s="88">
        <f t="shared" si="79"/>
        <v>502873.93</v>
      </c>
      <c r="U387" s="88">
        <f t="shared" si="80"/>
        <v>502873.93</v>
      </c>
      <c r="V387" s="88">
        <f t="shared" si="81"/>
        <v>465286.96</v>
      </c>
      <c r="W387" s="89">
        <f t="shared" si="82"/>
        <v>2750573.96</v>
      </c>
      <c r="X387" s="82"/>
      <c r="Y387" s="90">
        <f t="shared" si="73"/>
        <v>651600.89</v>
      </c>
      <c r="Z387" s="90">
        <f t="shared" si="74"/>
        <v>651600.89</v>
      </c>
      <c r="AA387" s="90">
        <f t="shared" si="83"/>
        <v>1303201.78</v>
      </c>
    </row>
    <row r="388" spans="1:27" s="16" customFormat="1" x14ac:dyDescent="0.2">
      <c r="A388" s="78">
        <v>4164</v>
      </c>
      <c r="B388" s="78" t="s">
        <v>704</v>
      </c>
      <c r="C388" s="78" t="s">
        <v>705</v>
      </c>
      <c r="D388" s="78" t="s">
        <v>71</v>
      </c>
      <c r="E388" s="78" t="s">
        <v>431</v>
      </c>
      <c r="F388" s="78" t="s">
        <v>48</v>
      </c>
      <c r="G388" s="118">
        <v>675317</v>
      </c>
      <c r="H388" s="78"/>
      <c r="I388" s="79" t="s">
        <v>44</v>
      </c>
      <c r="J388" s="78">
        <v>1030884</v>
      </c>
      <c r="K388" s="79">
        <v>44562</v>
      </c>
      <c r="L388" s="79">
        <v>44926</v>
      </c>
      <c r="M388" s="84">
        <v>12289</v>
      </c>
      <c r="N388" s="84">
        <v>16523</v>
      </c>
      <c r="O388" s="95">
        <f t="shared" si="76"/>
        <v>0.74375113478181931</v>
      </c>
      <c r="P388" s="84">
        <f t="shared" si="75"/>
        <v>12289</v>
      </c>
      <c r="Q388" s="85">
        <f t="shared" si="72"/>
        <v>0</v>
      </c>
      <c r="R388" s="86">
        <f t="shared" si="77"/>
        <v>7.7364762258662909E-4</v>
      </c>
      <c r="S388" s="87">
        <f t="shared" si="78"/>
        <v>0</v>
      </c>
      <c r="T388" s="88">
        <f t="shared" si="79"/>
        <v>260961.01</v>
      </c>
      <c r="U388" s="88">
        <f t="shared" si="80"/>
        <v>260961.01</v>
      </c>
      <c r="V388" s="88">
        <f t="shared" si="81"/>
        <v>0</v>
      </c>
      <c r="W388" s="89">
        <f t="shared" si="82"/>
        <v>521922.02</v>
      </c>
      <c r="X388" s="82"/>
      <c r="Y388" s="90">
        <f t="shared" si="73"/>
        <v>0</v>
      </c>
      <c r="Z388" s="90">
        <f t="shared" si="74"/>
        <v>0</v>
      </c>
      <c r="AA388" s="90">
        <f t="shared" si="83"/>
        <v>0</v>
      </c>
    </row>
    <row r="389" spans="1:27" s="16" customFormat="1" x14ac:dyDescent="0.2">
      <c r="A389" s="78">
        <v>5312</v>
      </c>
      <c r="B389" s="78" t="s">
        <v>706</v>
      </c>
      <c r="C389" s="78" t="s">
        <v>707</v>
      </c>
      <c r="D389" s="78" t="s">
        <v>71</v>
      </c>
      <c r="E389" s="78" t="s">
        <v>580</v>
      </c>
      <c r="F389" s="78" t="s">
        <v>83</v>
      </c>
      <c r="G389" s="118">
        <v>675152</v>
      </c>
      <c r="H389" s="78"/>
      <c r="I389" s="79" t="s">
        <v>44</v>
      </c>
      <c r="J389" s="78">
        <v>1004816</v>
      </c>
      <c r="K389" s="79">
        <v>44440</v>
      </c>
      <c r="L389" s="79">
        <v>44804</v>
      </c>
      <c r="M389" s="84">
        <v>14406</v>
      </c>
      <c r="N389" s="84">
        <v>21923</v>
      </c>
      <c r="O389" s="95">
        <f t="shared" si="76"/>
        <v>0.65711809515121111</v>
      </c>
      <c r="P389" s="84">
        <f t="shared" si="75"/>
        <v>14405.999999999998</v>
      </c>
      <c r="Q389" s="85">
        <f t="shared" si="72"/>
        <v>0</v>
      </c>
      <c r="R389" s="86">
        <f t="shared" si="77"/>
        <v>9.069222598244753E-4</v>
      </c>
      <c r="S389" s="87">
        <f t="shared" si="78"/>
        <v>0</v>
      </c>
      <c r="T389" s="88">
        <f t="shared" si="79"/>
        <v>305916.21000000002</v>
      </c>
      <c r="U389" s="88">
        <f t="shared" si="80"/>
        <v>305916.21000000002</v>
      </c>
      <c r="V389" s="88">
        <f t="shared" si="81"/>
        <v>0</v>
      </c>
      <c r="W389" s="89">
        <f t="shared" si="82"/>
        <v>611832.42000000004</v>
      </c>
      <c r="X389" s="82"/>
      <c r="Y389" s="90">
        <f t="shared" si="73"/>
        <v>0</v>
      </c>
      <c r="Z389" s="90">
        <f t="shared" si="74"/>
        <v>0</v>
      </c>
      <c r="AA389" s="90">
        <f t="shared" si="83"/>
        <v>0</v>
      </c>
    </row>
    <row r="390" spans="1:27" s="16" customFormat="1" x14ac:dyDescent="0.2">
      <c r="A390" s="78">
        <v>5009</v>
      </c>
      <c r="B390" s="78" t="s">
        <v>708</v>
      </c>
      <c r="C390" s="78" t="s">
        <v>709</v>
      </c>
      <c r="D390" s="78" t="s">
        <v>71</v>
      </c>
      <c r="E390" s="78" t="s">
        <v>412</v>
      </c>
      <c r="F390" s="78" t="s">
        <v>112</v>
      </c>
      <c r="G390" s="118">
        <v>675617</v>
      </c>
      <c r="H390" s="78"/>
      <c r="I390" s="79" t="s">
        <v>44</v>
      </c>
      <c r="J390" s="78">
        <v>1020253</v>
      </c>
      <c r="K390" s="79">
        <v>44562</v>
      </c>
      <c r="L390" s="79">
        <v>44926</v>
      </c>
      <c r="M390" s="84">
        <v>15719</v>
      </c>
      <c r="N390" s="84">
        <v>19723</v>
      </c>
      <c r="O390" s="95">
        <f t="shared" si="76"/>
        <v>0.79698828778583375</v>
      </c>
      <c r="P390" s="84">
        <f t="shared" si="75"/>
        <v>15719</v>
      </c>
      <c r="Q390" s="85">
        <f t="shared" ref="Q390:Q453" si="84">IF(D390="NSGO",P390/Q$3,0)</f>
        <v>0</v>
      </c>
      <c r="R390" s="86">
        <f t="shared" si="77"/>
        <v>9.8958149397340885E-4</v>
      </c>
      <c r="S390" s="87">
        <f t="shared" si="78"/>
        <v>0</v>
      </c>
      <c r="T390" s="88">
        <f t="shared" si="79"/>
        <v>333798.21000000002</v>
      </c>
      <c r="U390" s="88">
        <f t="shared" si="80"/>
        <v>333798.21000000002</v>
      </c>
      <c r="V390" s="88">
        <f t="shared" si="81"/>
        <v>0</v>
      </c>
      <c r="W390" s="89">
        <f t="shared" si="82"/>
        <v>667596.42000000004</v>
      </c>
      <c r="X390" s="82"/>
      <c r="Y390" s="90">
        <f t="shared" ref="Y390:Y453" si="85">IF($D390="NSGO",ROUND($Q390*$Y$3,2),0)</f>
        <v>0</v>
      </c>
      <c r="Z390" s="90">
        <f t="shared" ref="Z390:Z453" si="86">IF($D390="NSGO",ROUND($Q390*$Z$3,2),0)</f>
        <v>0</v>
      </c>
      <c r="AA390" s="90">
        <f t="shared" si="83"/>
        <v>0</v>
      </c>
    </row>
    <row r="391" spans="1:27" s="16" customFormat="1" x14ac:dyDescent="0.2">
      <c r="A391" s="78">
        <v>4952</v>
      </c>
      <c r="B391" s="78" t="s">
        <v>710</v>
      </c>
      <c r="C391" s="78" t="s">
        <v>711</v>
      </c>
      <c r="D391" s="78" t="s">
        <v>71</v>
      </c>
      <c r="E391" s="78" t="s">
        <v>283</v>
      </c>
      <c r="F391" s="78" t="s">
        <v>79</v>
      </c>
      <c r="G391" s="118">
        <v>455589</v>
      </c>
      <c r="H391" s="78"/>
      <c r="I391" s="79" t="s">
        <v>44</v>
      </c>
      <c r="J391" s="78">
        <v>1030739</v>
      </c>
      <c r="K391" s="79">
        <v>44562</v>
      </c>
      <c r="L391" s="79">
        <v>44926</v>
      </c>
      <c r="M391" s="84">
        <v>18904</v>
      </c>
      <c r="N391" s="84">
        <v>25021</v>
      </c>
      <c r="O391" s="95">
        <f t="shared" si="76"/>
        <v>0.75552535869869308</v>
      </c>
      <c r="P391" s="84">
        <f t="shared" ref="P391:P454" si="87">IFERROR((M391/((L391-K391)+1)*365),0)</f>
        <v>18904</v>
      </c>
      <c r="Q391" s="85">
        <f t="shared" si="84"/>
        <v>0</v>
      </c>
      <c r="R391" s="86">
        <f t="shared" si="77"/>
        <v>1.1900915174039902E-3</v>
      </c>
      <c r="S391" s="87">
        <f t="shared" si="78"/>
        <v>0</v>
      </c>
      <c r="T391" s="88">
        <f t="shared" si="79"/>
        <v>401432.74</v>
      </c>
      <c r="U391" s="88">
        <f t="shared" si="80"/>
        <v>401432.74</v>
      </c>
      <c r="V391" s="88">
        <f t="shared" si="81"/>
        <v>0</v>
      </c>
      <c r="W391" s="89">
        <f t="shared" si="82"/>
        <v>802865.48</v>
      </c>
      <c r="X391" s="82"/>
      <c r="Y391" s="90">
        <f t="shared" si="85"/>
        <v>0</v>
      </c>
      <c r="Z391" s="90">
        <f t="shared" si="86"/>
        <v>0</v>
      </c>
      <c r="AA391" s="90">
        <f t="shared" si="83"/>
        <v>0</v>
      </c>
    </row>
    <row r="392" spans="1:27" s="16" customFormat="1" x14ac:dyDescent="0.2">
      <c r="A392" s="78">
        <v>5042</v>
      </c>
      <c r="B392" s="78" t="s">
        <v>712</v>
      </c>
      <c r="C392" s="78" t="s">
        <v>55</v>
      </c>
      <c r="D392" s="78" t="s">
        <v>42</v>
      </c>
      <c r="E392" s="78" t="s">
        <v>344</v>
      </c>
      <c r="F392" s="78" t="s">
        <v>112</v>
      </c>
      <c r="G392" s="118">
        <v>675396</v>
      </c>
      <c r="H392" s="78"/>
      <c r="I392" s="79" t="s">
        <v>44</v>
      </c>
      <c r="J392" s="78">
        <v>1026582</v>
      </c>
      <c r="K392" s="79">
        <v>44378</v>
      </c>
      <c r="L392" s="79">
        <v>44742</v>
      </c>
      <c r="M392" s="84">
        <v>18946</v>
      </c>
      <c r="N392" s="84">
        <v>23564</v>
      </c>
      <c r="O392" s="95">
        <f t="shared" si="76"/>
        <v>0.80402308606348671</v>
      </c>
      <c r="P392" s="84">
        <f t="shared" si="87"/>
        <v>18946</v>
      </c>
      <c r="Q392" s="85">
        <f t="shared" si="84"/>
        <v>1.3794817349088479E-3</v>
      </c>
      <c r="R392" s="86">
        <f t="shared" si="77"/>
        <v>1.1927356056250528E-3</v>
      </c>
      <c r="S392" s="87">
        <f t="shared" si="78"/>
        <v>1023696.15</v>
      </c>
      <c r="T392" s="88">
        <f t="shared" si="79"/>
        <v>402324.63</v>
      </c>
      <c r="U392" s="88">
        <f t="shared" si="80"/>
        <v>402324.63</v>
      </c>
      <c r="V392" s="88">
        <f t="shared" si="81"/>
        <v>372253.15</v>
      </c>
      <c r="W392" s="89">
        <f t="shared" si="82"/>
        <v>2200598.56</v>
      </c>
      <c r="X392" s="82"/>
      <c r="Y392" s="90">
        <f t="shared" si="85"/>
        <v>521313.73</v>
      </c>
      <c r="Z392" s="90">
        <f t="shared" si="86"/>
        <v>521313.73</v>
      </c>
      <c r="AA392" s="90">
        <f t="shared" si="83"/>
        <v>1042627.46</v>
      </c>
    </row>
    <row r="393" spans="1:27" s="16" customFormat="1" x14ac:dyDescent="0.2">
      <c r="A393" s="78">
        <v>4604</v>
      </c>
      <c r="B393" s="78" t="s">
        <v>713</v>
      </c>
      <c r="C393" s="78" t="s">
        <v>714</v>
      </c>
      <c r="D393" s="78" t="s">
        <v>71</v>
      </c>
      <c r="E393" s="78" t="s">
        <v>715</v>
      </c>
      <c r="F393" s="78" t="s">
        <v>124</v>
      </c>
      <c r="G393" s="118">
        <v>675851</v>
      </c>
      <c r="H393" s="78"/>
      <c r="I393" s="79" t="s">
        <v>44</v>
      </c>
      <c r="J393" s="78">
        <v>1016642</v>
      </c>
      <c r="K393" s="79">
        <v>44562</v>
      </c>
      <c r="L393" s="79">
        <v>44926</v>
      </c>
      <c r="M393" s="84">
        <v>12214</v>
      </c>
      <c r="N393" s="84">
        <v>15245</v>
      </c>
      <c r="O393" s="95">
        <f t="shared" si="76"/>
        <v>0.80118071498852084</v>
      </c>
      <c r="P393" s="84">
        <f t="shared" si="87"/>
        <v>12214</v>
      </c>
      <c r="Q393" s="85">
        <f t="shared" si="84"/>
        <v>0</v>
      </c>
      <c r="R393" s="86">
        <f t="shared" si="77"/>
        <v>7.6892603647758871E-4</v>
      </c>
      <c r="S393" s="87">
        <f t="shared" si="78"/>
        <v>0</v>
      </c>
      <c r="T393" s="88">
        <f t="shared" si="79"/>
        <v>259368.36</v>
      </c>
      <c r="U393" s="88">
        <f t="shared" si="80"/>
        <v>259368.36</v>
      </c>
      <c r="V393" s="88">
        <f t="shared" si="81"/>
        <v>0</v>
      </c>
      <c r="W393" s="89">
        <f t="shared" si="82"/>
        <v>518736.72</v>
      </c>
      <c r="X393" s="82"/>
      <c r="Y393" s="90">
        <f t="shared" si="85"/>
        <v>0</v>
      </c>
      <c r="Z393" s="90">
        <f t="shared" si="86"/>
        <v>0</v>
      </c>
      <c r="AA393" s="90">
        <f t="shared" si="83"/>
        <v>0</v>
      </c>
    </row>
    <row r="394" spans="1:27" s="16" customFormat="1" x14ac:dyDescent="0.2">
      <c r="A394" s="78">
        <v>4470</v>
      </c>
      <c r="B394" s="78" t="s">
        <v>716</v>
      </c>
      <c r="C394" s="78" t="s">
        <v>717</v>
      </c>
      <c r="D394" s="78" t="s">
        <v>71</v>
      </c>
      <c r="E394" s="78" t="s">
        <v>718</v>
      </c>
      <c r="F394" s="78" t="s">
        <v>63</v>
      </c>
      <c r="G394" s="118">
        <v>675801</v>
      </c>
      <c r="H394" s="78"/>
      <c r="I394" s="79" t="s">
        <v>44</v>
      </c>
      <c r="J394" s="78">
        <v>1031650</v>
      </c>
      <c r="K394" s="79">
        <v>44440</v>
      </c>
      <c r="L394" s="79">
        <v>44804</v>
      </c>
      <c r="M394" s="84">
        <v>13457</v>
      </c>
      <c r="N394" s="84">
        <v>18961</v>
      </c>
      <c r="O394" s="95">
        <f t="shared" si="76"/>
        <v>0.70971995147935241</v>
      </c>
      <c r="P394" s="84">
        <f t="shared" si="87"/>
        <v>13457</v>
      </c>
      <c r="Q394" s="85">
        <f t="shared" si="84"/>
        <v>0</v>
      </c>
      <c r="R394" s="86">
        <f t="shared" si="77"/>
        <v>8.4717845692475115E-4</v>
      </c>
      <c r="S394" s="87">
        <f t="shared" si="78"/>
        <v>0</v>
      </c>
      <c r="T394" s="88">
        <f t="shared" si="79"/>
        <v>285763.88</v>
      </c>
      <c r="U394" s="88">
        <f t="shared" si="80"/>
        <v>285763.88</v>
      </c>
      <c r="V394" s="88">
        <f t="shared" si="81"/>
        <v>0</v>
      </c>
      <c r="W394" s="89">
        <f t="shared" si="82"/>
        <v>571527.76</v>
      </c>
      <c r="X394" s="82"/>
      <c r="Y394" s="90">
        <f t="shared" si="85"/>
        <v>0</v>
      </c>
      <c r="Z394" s="90">
        <f t="shared" si="86"/>
        <v>0</v>
      </c>
      <c r="AA394" s="90">
        <f t="shared" si="83"/>
        <v>0</v>
      </c>
    </row>
    <row r="395" spans="1:27" s="16" customFormat="1" x14ac:dyDescent="0.2">
      <c r="A395" s="78">
        <v>4758</v>
      </c>
      <c r="B395" s="78" t="s">
        <v>719</v>
      </c>
      <c r="C395" s="78" t="s">
        <v>55</v>
      </c>
      <c r="D395" s="78" t="s">
        <v>42</v>
      </c>
      <c r="E395" s="78" t="s">
        <v>344</v>
      </c>
      <c r="F395" s="78" t="s">
        <v>112</v>
      </c>
      <c r="G395" s="118">
        <v>455528</v>
      </c>
      <c r="H395" s="78"/>
      <c r="I395" s="79" t="s">
        <v>44</v>
      </c>
      <c r="J395" s="78">
        <v>1026577</v>
      </c>
      <c r="K395" s="79">
        <v>44378</v>
      </c>
      <c r="L395" s="79">
        <v>44742</v>
      </c>
      <c r="M395" s="84">
        <v>31744</v>
      </c>
      <c r="N395" s="84">
        <v>39347</v>
      </c>
      <c r="O395" s="95">
        <f t="shared" si="76"/>
        <v>0.80677052888403178</v>
      </c>
      <c r="P395" s="84">
        <f t="shared" si="87"/>
        <v>31744</v>
      </c>
      <c r="Q395" s="85">
        <f t="shared" si="84"/>
        <v>2.3113199721812769E-3</v>
      </c>
      <c r="R395" s="86">
        <f t="shared" si="77"/>
        <v>1.9984270592717027E-3</v>
      </c>
      <c r="S395" s="87">
        <f t="shared" si="78"/>
        <v>1715201.66</v>
      </c>
      <c r="T395" s="88">
        <f t="shared" si="79"/>
        <v>674094.43</v>
      </c>
      <c r="U395" s="88">
        <f t="shared" si="80"/>
        <v>674094.43</v>
      </c>
      <c r="V395" s="88">
        <f t="shared" si="81"/>
        <v>623709.68999999994</v>
      </c>
      <c r="W395" s="89">
        <f t="shared" si="82"/>
        <v>3687100.21</v>
      </c>
      <c r="X395" s="82"/>
      <c r="Y395" s="90">
        <f t="shared" si="85"/>
        <v>873460.53</v>
      </c>
      <c r="Z395" s="90">
        <f t="shared" si="86"/>
        <v>873460.53</v>
      </c>
      <c r="AA395" s="90">
        <f t="shared" si="83"/>
        <v>1746921.06</v>
      </c>
    </row>
    <row r="396" spans="1:27" s="16" customFormat="1" x14ac:dyDescent="0.2">
      <c r="A396" s="78">
        <v>5323</v>
      </c>
      <c r="B396" s="78" t="s">
        <v>720</v>
      </c>
      <c r="C396" s="78" t="s">
        <v>55</v>
      </c>
      <c r="D396" s="78" t="s">
        <v>42</v>
      </c>
      <c r="E396" s="78" t="s">
        <v>721</v>
      </c>
      <c r="F396" s="78" t="s">
        <v>112</v>
      </c>
      <c r="G396" s="118">
        <v>675170</v>
      </c>
      <c r="H396" s="78"/>
      <c r="I396" s="79" t="s">
        <v>44</v>
      </c>
      <c r="J396" s="78">
        <v>1026569</v>
      </c>
      <c r="K396" s="79">
        <v>44562</v>
      </c>
      <c r="L396" s="79">
        <v>44926</v>
      </c>
      <c r="M396" s="84">
        <v>14459</v>
      </c>
      <c r="N396" s="84">
        <v>19476</v>
      </c>
      <c r="O396" s="95">
        <f t="shared" si="76"/>
        <v>0.74240090367631961</v>
      </c>
      <c r="P396" s="84">
        <f t="shared" si="87"/>
        <v>14459</v>
      </c>
      <c r="Q396" s="85">
        <f t="shared" si="84"/>
        <v>1.0527777053228667E-3</v>
      </c>
      <c r="R396" s="86">
        <f t="shared" si="77"/>
        <v>9.1025884734153054E-4</v>
      </c>
      <c r="S396" s="87">
        <f t="shared" si="78"/>
        <v>781253.18</v>
      </c>
      <c r="T396" s="88">
        <f t="shared" si="79"/>
        <v>307041.69</v>
      </c>
      <c r="U396" s="88">
        <f t="shared" si="80"/>
        <v>307041.69</v>
      </c>
      <c r="V396" s="88">
        <f t="shared" si="81"/>
        <v>284092.06</v>
      </c>
      <c r="W396" s="89">
        <f t="shared" si="82"/>
        <v>1679428.62</v>
      </c>
      <c r="X396" s="82"/>
      <c r="Y396" s="90">
        <f t="shared" si="85"/>
        <v>397850.49</v>
      </c>
      <c r="Z396" s="90">
        <f t="shared" si="86"/>
        <v>397850.49</v>
      </c>
      <c r="AA396" s="90">
        <f t="shared" si="83"/>
        <v>795700.98</v>
      </c>
    </row>
    <row r="397" spans="1:27" s="16" customFormat="1" x14ac:dyDescent="0.2">
      <c r="A397" s="78">
        <v>4414</v>
      </c>
      <c r="B397" s="78" t="s">
        <v>722</v>
      </c>
      <c r="C397" s="78" t="s">
        <v>723</v>
      </c>
      <c r="D397" s="78" t="s">
        <v>71</v>
      </c>
      <c r="E397" s="78" t="s">
        <v>669</v>
      </c>
      <c r="F397" s="78" t="s">
        <v>48</v>
      </c>
      <c r="G397" s="118">
        <v>675016</v>
      </c>
      <c r="H397" s="78"/>
      <c r="I397" s="79" t="s">
        <v>44</v>
      </c>
      <c r="J397" s="78">
        <v>1020378</v>
      </c>
      <c r="K397" s="79">
        <v>44562</v>
      </c>
      <c r="L397" s="79">
        <v>44926</v>
      </c>
      <c r="M397" s="84">
        <v>12669</v>
      </c>
      <c r="N397" s="84">
        <v>16618</v>
      </c>
      <c r="O397" s="95">
        <f t="shared" si="76"/>
        <v>0.76236610903839208</v>
      </c>
      <c r="P397" s="84">
        <f t="shared" si="87"/>
        <v>12669</v>
      </c>
      <c r="Q397" s="85">
        <f t="shared" si="84"/>
        <v>0</v>
      </c>
      <c r="R397" s="86">
        <f t="shared" si="77"/>
        <v>7.9757032553910028E-4</v>
      </c>
      <c r="S397" s="87">
        <f t="shared" si="78"/>
        <v>0</v>
      </c>
      <c r="T397" s="88">
        <f t="shared" si="79"/>
        <v>269030.44</v>
      </c>
      <c r="U397" s="88">
        <f t="shared" si="80"/>
        <v>269030.44</v>
      </c>
      <c r="V397" s="88">
        <f t="shared" si="81"/>
        <v>0</v>
      </c>
      <c r="W397" s="89">
        <f t="shared" si="82"/>
        <v>538060.88</v>
      </c>
      <c r="X397" s="82"/>
      <c r="Y397" s="90">
        <f t="shared" si="85"/>
        <v>0</v>
      </c>
      <c r="Z397" s="90">
        <f t="shared" si="86"/>
        <v>0</v>
      </c>
      <c r="AA397" s="90">
        <f t="shared" si="83"/>
        <v>0</v>
      </c>
    </row>
    <row r="398" spans="1:27" s="16" customFormat="1" x14ac:dyDescent="0.2">
      <c r="A398" s="78">
        <v>5315</v>
      </c>
      <c r="B398" s="78" t="s">
        <v>724</v>
      </c>
      <c r="C398" s="78" t="s">
        <v>55</v>
      </c>
      <c r="D398" s="78" t="s">
        <v>42</v>
      </c>
      <c r="E398" s="78" t="s">
        <v>725</v>
      </c>
      <c r="F398" s="78" t="s">
        <v>59</v>
      </c>
      <c r="G398" s="118">
        <v>675104</v>
      </c>
      <c r="H398" s="78"/>
      <c r="I398" s="79" t="s">
        <v>44</v>
      </c>
      <c r="J398" s="78">
        <v>1025977</v>
      </c>
      <c r="K398" s="79">
        <v>44562</v>
      </c>
      <c r="L398" s="79">
        <v>44926</v>
      </c>
      <c r="M398" s="84">
        <v>17933</v>
      </c>
      <c r="N398" s="84">
        <v>25974</v>
      </c>
      <c r="O398" s="95">
        <f t="shared" si="76"/>
        <v>0.69042119042119043</v>
      </c>
      <c r="P398" s="84">
        <f t="shared" si="87"/>
        <v>17933</v>
      </c>
      <c r="Q398" s="85">
        <f t="shared" si="84"/>
        <v>1.3057239497582798E-3</v>
      </c>
      <c r="R398" s="86">
        <f t="shared" si="77"/>
        <v>1.1289627159122807E-3</v>
      </c>
      <c r="S398" s="87">
        <f t="shared" si="78"/>
        <v>968961.42</v>
      </c>
      <c r="T398" s="88">
        <f t="shared" si="79"/>
        <v>380813.24</v>
      </c>
      <c r="U398" s="88">
        <f t="shared" si="80"/>
        <v>380813.24</v>
      </c>
      <c r="V398" s="88">
        <f t="shared" si="81"/>
        <v>352349.61</v>
      </c>
      <c r="W398" s="89">
        <f t="shared" si="82"/>
        <v>2082937.5100000002</v>
      </c>
      <c r="X398" s="82"/>
      <c r="Y398" s="90">
        <f t="shared" si="85"/>
        <v>493440.26</v>
      </c>
      <c r="Z398" s="90">
        <f t="shared" si="86"/>
        <v>493440.26</v>
      </c>
      <c r="AA398" s="90">
        <f t="shared" si="83"/>
        <v>986880.52</v>
      </c>
    </row>
    <row r="399" spans="1:27" s="16" customFormat="1" x14ac:dyDescent="0.2">
      <c r="A399" s="78">
        <v>5295</v>
      </c>
      <c r="B399" s="78" t="s">
        <v>726</v>
      </c>
      <c r="C399" s="78" t="s">
        <v>55</v>
      </c>
      <c r="D399" s="78" t="s">
        <v>42</v>
      </c>
      <c r="E399" s="78" t="s">
        <v>727</v>
      </c>
      <c r="F399" s="78" t="s">
        <v>59</v>
      </c>
      <c r="G399" s="118">
        <v>455974</v>
      </c>
      <c r="H399" s="78"/>
      <c r="I399" s="79" t="s">
        <v>53</v>
      </c>
      <c r="J399" s="78">
        <v>1025975</v>
      </c>
      <c r="K399" s="79">
        <v>43647</v>
      </c>
      <c r="L399" s="79">
        <v>44012</v>
      </c>
      <c r="M399" s="84">
        <v>14921</v>
      </c>
      <c r="N399" s="84">
        <v>24217</v>
      </c>
      <c r="O399" s="95">
        <f t="shared" si="76"/>
        <v>0.61613742412354955</v>
      </c>
      <c r="P399" s="84">
        <f t="shared" si="87"/>
        <v>14880.232240437159</v>
      </c>
      <c r="Q399" s="85">
        <f t="shared" si="84"/>
        <v>1.0834481466739589E-3</v>
      </c>
      <c r="R399" s="86">
        <f t="shared" si="77"/>
        <v>9.3677730460990454E-4</v>
      </c>
      <c r="S399" s="87">
        <f t="shared" si="78"/>
        <v>804013.33</v>
      </c>
      <c r="T399" s="88">
        <f t="shared" si="79"/>
        <v>315986.69</v>
      </c>
      <c r="U399" s="88">
        <f t="shared" si="80"/>
        <v>315986.69</v>
      </c>
      <c r="V399" s="88">
        <f t="shared" si="81"/>
        <v>292368.48</v>
      </c>
      <c r="W399" s="89">
        <f t="shared" si="82"/>
        <v>1728355.19</v>
      </c>
      <c r="X399" s="82"/>
      <c r="Y399" s="90">
        <f t="shared" si="85"/>
        <v>409441.01</v>
      </c>
      <c r="Z399" s="90">
        <f t="shared" si="86"/>
        <v>409441.01</v>
      </c>
      <c r="AA399" s="90">
        <f t="shared" si="83"/>
        <v>818882.02</v>
      </c>
    </row>
    <row r="400" spans="1:27" s="15" customFormat="1" x14ac:dyDescent="0.2">
      <c r="A400" s="78">
        <v>4545</v>
      </c>
      <c r="B400" s="78" t="s">
        <v>728</v>
      </c>
      <c r="C400" s="78" t="s">
        <v>55</v>
      </c>
      <c r="D400" s="78" t="s">
        <v>42</v>
      </c>
      <c r="E400" s="78" t="s">
        <v>729</v>
      </c>
      <c r="F400" s="78" t="s">
        <v>79</v>
      </c>
      <c r="G400" s="118">
        <v>675076</v>
      </c>
      <c r="H400" s="78"/>
      <c r="I400" s="79" t="s">
        <v>44</v>
      </c>
      <c r="J400" s="78">
        <v>1028692</v>
      </c>
      <c r="K400" s="79">
        <v>44562</v>
      </c>
      <c r="L400" s="79">
        <v>44926</v>
      </c>
      <c r="M400" s="84">
        <v>9830</v>
      </c>
      <c r="N400" s="84">
        <v>16814</v>
      </c>
      <c r="O400" s="95">
        <f t="shared" si="76"/>
        <v>0.5846318544070418</v>
      </c>
      <c r="P400" s="84">
        <f t="shared" si="87"/>
        <v>9830</v>
      </c>
      <c r="Q400" s="85">
        <f t="shared" si="84"/>
        <v>7.157344797927782E-4</v>
      </c>
      <c r="R400" s="86">
        <f t="shared" si="77"/>
        <v>6.1884255269155863E-4</v>
      </c>
      <c r="S400" s="87">
        <f t="shared" si="78"/>
        <v>531137.61</v>
      </c>
      <c r="T400" s="88">
        <f t="shared" si="79"/>
        <v>208743.33</v>
      </c>
      <c r="U400" s="88">
        <f t="shared" si="80"/>
        <v>208743.33</v>
      </c>
      <c r="V400" s="88">
        <f t="shared" si="81"/>
        <v>193140.95</v>
      </c>
      <c r="W400" s="89">
        <f t="shared" si="82"/>
        <v>1141765.22</v>
      </c>
      <c r="X400" s="82"/>
      <c r="Y400" s="90">
        <f t="shared" si="85"/>
        <v>270480</v>
      </c>
      <c r="Z400" s="90">
        <f t="shared" si="86"/>
        <v>270480</v>
      </c>
      <c r="AA400" s="90">
        <f t="shared" si="83"/>
        <v>540960</v>
      </c>
    </row>
    <row r="401" spans="1:27" s="15" customFormat="1" x14ac:dyDescent="0.2">
      <c r="A401" s="78">
        <v>5133</v>
      </c>
      <c r="B401" s="78" t="s">
        <v>730</v>
      </c>
      <c r="C401" s="78" t="s">
        <v>55</v>
      </c>
      <c r="D401" s="78" t="s">
        <v>42</v>
      </c>
      <c r="E401" s="78" t="s">
        <v>731</v>
      </c>
      <c r="F401" s="78" t="s">
        <v>48</v>
      </c>
      <c r="G401" s="118">
        <v>675646</v>
      </c>
      <c r="H401" s="78"/>
      <c r="I401" s="79" t="s">
        <v>44</v>
      </c>
      <c r="J401" s="78">
        <v>1026133</v>
      </c>
      <c r="K401" s="79">
        <v>44562</v>
      </c>
      <c r="L401" s="79">
        <v>44926</v>
      </c>
      <c r="M401" s="84">
        <v>15500</v>
      </c>
      <c r="N401" s="84">
        <v>21258</v>
      </c>
      <c r="O401" s="95">
        <f t="shared" si="76"/>
        <v>0.72913726597045814</v>
      </c>
      <c r="P401" s="84">
        <f t="shared" si="87"/>
        <v>15500</v>
      </c>
      <c r="Q401" s="85">
        <f t="shared" si="84"/>
        <v>1.1285742051666391E-3</v>
      </c>
      <c r="R401" s="86">
        <f t="shared" si="77"/>
        <v>9.7579446253501104E-4</v>
      </c>
      <c r="S401" s="87">
        <f t="shared" si="78"/>
        <v>837500.81</v>
      </c>
      <c r="T401" s="88">
        <f t="shared" si="79"/>
        <v>329147.67</v>
      </c>
      <c r="U401" s="88">
        <f t="shared" si="80"/>
        <v>329147.67</v>
      </c>
      <c r="V401" s="88">
        <f t="shared" si="81"/>
        <v>304545.75</v>
      </c>
      <c r="W401" s="89">
        <f t="shared" si="82"/>
        <v>1800341.9</v>
      </c>
      <c r="X401" s="82"/>
      <c r="Y401" s="90">
        <f t="shared" si="85"/>
        <v>426494.4</v>
      </c>
      <c r="Z401" s="90">
        <f t="shared" si="86"/>
        <v>426494.4</v>
      </c>
      <c r="AA401" s="90">
        <f t="shared" si="83"/>
        <v>852988.8</v>
      </c>
    </row>
    <row r="402" spans="1:27" s="15" customFormat="1" x14ac:dyDescent="0.2">
      <c r="A402" s="78">
        <v>5207</v>
      </c>
      <c r="B402" s="78" t="s">
        <v>732</v>
      </c>
      <c r="C402" s="78" t="s">
        <v>55</v>
      </c>
      <c r="D402" s="78" t="s">
        <v>42</v>
      </c>
      <c r="E402" s="78" t="s">
        <v>43</v>
      </c>
      <c r="F402" s="78" t="s">
        <v>43</v>
      </c>
      <c r="G402" s="118">
        <v>455804</v>
      </c>
      <c r="H402" s="78"/>
      <c r="I402" s="79" t="s">
        <v>44</v>
      </c>
      <c r="J402" s="78">
        <v>1026666</v>
      </c>
      <c r="K402" s="79">
        <v>44378</v>
      </c>
      <c r="L402" s="79">
        <v>44742</v>
      </c>
      <c r="M402" s="84">
        <v>11900</v>
      </c>
      <c r="N402" s="84">
        <v>18564</v>
      </c>
      <c r="O402" s="95">
        <f t="shared" si="76"/>
        <v>0.64102564102564108</v>
      </c>
      <c r="P402" s="84">
        <f t="shared" si="87"/>
        <v>11899.999999999998</v>
      </c>
      <c r="Q402" s="85">
        <f t="shared" si="84"/>
        <v>8.6645374461180656E-4</v>
      </c>
      <c r="R402" s="86">
        <f t="shared" si="77"/>
        <v>7.4915832930107283E-4</v>
      </c>
      <c r="S402" s="87">
        <f t="shared" si="78"/>
        <v>642984.49</v>
      </c>
      <c r="T402" s="88">
        <f t="shared" si="79"/>
        <v>252700.47</v>
      </c>
      <c r="U402" s="88">
        <f t="shared" si="80"/>
        <v>252700.47</v>
      </c>
      <c r="V402" s="88">
        <f t="shared" si="81"/>
        <v>233812.54</v>
      </c>
      <c r="W402" s="89">
        <f t="shared" si="82"/>
        <v>1382197.97</v>
      </c>
      <c r="X402" s="82"/>
      <c r="Y402" s="90">
        <f t="shared" si="85"/>
        <v>327437.64</v>
      </c>
      <c r="Z402" s="90">
        <f t="shared" si="86"/>
        <v>327437.64</v>
      </c>
      <c r="AA402" s="90">
        <f t="shared" si="83"/>
        <v>654875.28</v>
      </c>
    </row>
    <row r="403" spans="1:27" s="15" customFormat="1" x14ac:dyDescent="0.2">
      <c r="A403" s="78">
        <v>102667</v>
      </c>
      <c r="B403" s="78" t="s">
        <v>733</v>
      </c>
      <c r="C403" s="78" t="s">
        <v>55</v>
      </c>
      <c r="D403" s="78" t="s">
        <v>42</v>
      </c>
      <c r="E403" s="78" t="s">
        <v>734</v>
      </c>
      <c r="F403" s="78" t="s">
        <v>48</v>
      </c>
      <c r="G403" s="118">
        <v>676114</v>
      </c>
      <c r="H403" s="78"/>
      <c r="I403" s="79" t="s">
        <v>44</v>
      </c>
      <c r="J403" s="78">
        <v>1028849</v>
      </c>
      <c r="K403" s="79">
        <v>44562</v>
      </c>
      <c r="L403" s="79">
        <v>44926</v>
      </c>
      <c r="M403" s="84">
        <v>16106</v>
      </c>
      <c r="N403" s="84">
        <v>34514</v>
      </c>
      <c r="O403" s="95">
        <f t="shared" si="76"/>
        <v>0.46665121400011589</v>
      </c>
      <c r="P403" s="84">
        <f t="shared" si="87"/>
        <v>16106</v>
      </c>
      <c r="Q403" s="85">
        <f t="shared" si="84"/>
        <v>1.1726978160267025E-3</v>
      </c>
      <c r="R403" s="86">
        <f t="shared" si="77"/>
        <v>1.0139448782960573E-3</v>
      </c>
      <c r="S403" s="87">
        <f t="shared" si="78"/>
        <v>870244.39</v>
      </c>
      <c r="T403" s="88">
        <f t="shared" si="79"/>
        <v>342016.28</v>
      </c>
      <c r="U403" s="88">
        <f t="shared" si="80"/>
        <v>342016.28</v>
      </c>
      <c r="V403" s="88">
        <f t="shared" si="81"/>
        <v>316452.51</v>
      </c>
      <c r="W403" s="89">
        <f t="shared" si="82"/>
        <v>1870729.46</v>
      </c>
      <c r="X403" s="82"/>
      <c r="Y403" s="90">
        <f t="shared" si="85"/>
        <v>443168.95</v>
      </c>
      <c r="Z403" s="90">
        <f t="shared" si="86"/>
        <v>443168.95</v>
      </c>
      <c r="AA403" s="90">
        <f t="shared" si="83"/>
        <v>886337.9</v>
      </c>
    </row>
    <row r="404" spans="1:27" s="15" customFormat="1" x14ac:dyDescent="0.2">
      <c r="A404" s="78">
        <v>4493</v>
      </c>
      <c r="B404" s="78" t="s">
        <v>735</v>
      </c>
      <c r="C404" s="78" t="s">
        <v>55</v>
      </c>
      <c r="D404" s="78" t="s">
        <v>42</v>
      </c>
      <c r="E404" s="78" t="s">
        <v>734</v>
      </c>
      <c r="F404" s="78" t="s">
        <v>48</v>
      </c>
      <c r="G404" s="118">
        <v>455628</v>
      </c>
      <c r="H404" s="78"/>
      <c r="I404" s="79" t="s">
        <v>44</v>
      </c>
      <c r="J404" s="78">
        <v>1026595</v>
      </c>
      <c r="K404" s="79">
        <v>44562</v>
      </c>
      <c r="L404" s="79">
        <v>44926</v>
      </c>
      <c r="M404" s="84">
        <v>17359</v>
      </c>
      <c r="N404" s="84">
        <v>33512</v>
      </c>
      <c r="O404" s="95">
        <f t="shared" si="76"/>
        <v>0.51799355454762475</v>
      </c>
      <c r="P404" s="84">
        <f t="shared" si="87"/>
        <v>17359</v>
      </c>
      <c r="Q404" s="85">
        <f t="shared" si="84"/>
        <v>1.2639302985475928E-3</v>
      </c>
      <c r="R404" s="86">
        <f t="shared" si="77"/>
        <v>1.0928268435577585E-3</v>
      </c>
      <c r="S404" s="87">
        <f t="shared" si="78"/>
        <v>937946.88</v>
      </c>
      <c r="T404" s="88">
        <f t="shared" si="79"/>
        <v>368624.15</v>
      </c>
      <c r="U404" s="88">
        <f t="shared" si="80"/>
        <v>368624.15</v>
      </c>
      <c r="V404" s="88">
        <f t="shared" si="81"/>
        <v>341071.59</v>
      </c>
      <c r="W404" s="89">
        <f t="shared" si="82"/>
        <v>2016266.7700000003</v>
      </c>
      <c r="X404" s="82"/>
      <c r="Y404" s="90">
        <f t="shared" si="85"/>
        <v>477646.21</v>
      </c>
      <c r="Z404" s="90">
        <f t="shared" si="86"/>
        <v>477646.21</v>
      </c>
      <c r="AA404" s="90">
        <f t="shared" si="83"/>
        <v>955292.42</v>
      </c>
    </row>
    <row r="405" spans="1:27" s="15" customFormat="1" x14ac:dyDescent="0.2">
      <c r="A405" s="78">
        <v>105179</v>
      </c>
      <c r="B405" s="78" t="s">
        <v>736</v>
      </c>
      <c r="C405" s="78" t="s">
        <v>55</v>
      </c>
      <c r="D405" s="78" t="s">
        <v>42</v>
      </c>
      <c r="E405" s="78" t="s">
        <v>344</v>
      </c>
      <c r="F405" s="78" t="s">
        <v>112</v>
      </c>
      <c r="G405" s="118">
        <v>676313</v>
      </c>
      <c r="H405" s="78"/>
      <c r="I405" s="79" t="s">
        <v>44</v>
      </c>
      <c r="J405" s="78">
        <v>1026583</v>
      </c>
      <c r="K405" s="79">
        <v>44378</v>
      </c>
      <c r="L405" s="79">
        <v>44742</v>
      </c>
      <c r="M405" s="84">
        <v>15859</v>
      </c>
      <c r="N405" s="84">
        <v>24994</v>
      </c>
      <c r="O405" s="95">
        <f t="shared" si="76"/>
        <v>0.63451228294790751</v>
      </c>
      <c r="P405" s="84">
        <f t="shared" si="87"/>
        <v>15859</v>
      </c>
      <c r="Q405" s="85">
        <f t="shared" si="84"/>
        <v>1.1547134399830792E-3</v>
      </c>
      <c r="R405" s="86">
        <f t="shared" si="77"/>
        <v>9.9839512137695104E-4</v>
      </c>
      <c r="S405" s="87">
        <f t="shared" si="78"/>
        <v>856898.41</v>
      </c>
      <c r="T405" s="88">
        <f t="shared" si="79"/>
        <v>336771.15</v>
      </c>
      <c r="U405" s="88">
        <f t="shared" si="80"/>
        <v>336771.15</v>
      </c>
      <c r="V405" s="88">
        <f t="shared" si="81"/>
        <v>311599.42</v>
      </c>
      <c r="W405" s="89">
        <f t="shared" si="82"/>
        <v>1842040.13</v>
      </c>
      <c r="X405" s="82"/>
      <c r="Y405" s="90">
        <f t="shared" si="85"/>
        <v>436372.56</v>
      </c>
      <c r="Z405" s="90">
        <f t="shared" si="86"/>
        <v>436372.56</v>
      </c>
      <c r="AA405" s="90">
        <f t="shared" si="83"/>
        <v>872745.12</v>
      </c>
    </row>
    <row r="406" spans="1:27" s="15" customFormat="1" x14ac:dyDescent="0.2">
      <c r="A406" s="78">
        <v>106730</v>
      </c>
      <c r="B406" s="78" t="s">
        <v>737</v>
      </c>
      <c r="C406" s="78" t="s">
        <v>55</v>
      </c>
      <c r="D406" s="78" t="s">
        <v>42</v>
      </c>
      <c r="E406" s="78" t="s">
        <v>112</v>
      </c>
      <c r="F406" s="78" t="s">
        <v>112</v>
      </c>
      <c r="G406" s="118">
        <v>676414</v>
      </c>
      <c r="H406" s="78"/>
      <c r="I406" s="79" t="s">
        <v>44</v>
      </c>
      <c r="J406" s="78">
        <v>1030409</v>
      </c>
      <c r="K406" s="79">
        <v>44562</v>
      </c>
      <c r="L406" s="79">
        <v>44926</v>
      </c>
      <c r="M406" s="84">
        <v>19616</v>
      </c>
      <c r="N406" s="84">
        <v>27204</v>
      </c>
      <c r="O406" s="95">
        <f t="shared" si="76"/>
        <v>0.72107043081899724</v>
      </c>
      <c r="P406" s="84">
        <f t="shared" si="87"/>
        <v>19616</v>
      </c>
      <c r="Q406" s="85">
        <f t="shared" si="84"/>
        <v>1.428265265067664E-3</v>
      </c>
      <c r="R406" s="86">
        <f t="shared" si="77"/>
        <v>1.2349151081991467E-3</v>
      </c>
      <c r="S406" s="87">
        <f t="shared" si="78"/>
        <v>1059897.8</v>
      </c>
      <c r="T406" s="88">
        <f t="shared" si="79"/>
        <v>416552.3</v>
      </c>
      <c r="U406" s="88">
        <f t="shared" si="80"/>
        <v>416552.3</v>
      </c>
      <c r="V406" s="88">
        <f t="shared" si="81"/>
        <v>385417.38</v>
      </c>
      <c r="W406" s="89">
        <f t="shared" si="82"/>
        <v>2278419.7800000003</v>
      </c>
      <c r="X406" s="82"/>
      <c r="Y406" s="90">
        <f t="shared" si="85"/>
        <v>539749.30000000005</v>
      </c>
      <c r="Z406" s="90">
        <f t="shared" si="86"/>
        <v>539749.30000000005</v>
      </c>
      <c r="AA406" s="90">
        <f t="shared" si="83"/>
        <v>1079498.6000000001</v>
      </c>
    </row>
    <row r="407" spans="1:27" s="15" customFormat="1" x14ac:dyDescent="0.2">
      <c r="A407" s="78">
        <v>4888</v>
      </c>
      <c r="B407" s="78" t="s">
        <v>738</v>
      </c>
      <c r="C407" s="78" t="s">
        <v>739</v>
      </c>
      <c r="D407" s="78" t="s">
        <v>42</v>
      </c>
      <c r="E407" s="78" t="s">
        <v>740</v>
      </c>
      <c r="F407" s="78" t="s">
        <v>48</v>
      </c>
      <c r="G407" s="118">
        <v>455808</v>
      </c>
      <c r="H407" s="78"/>
      <c r="I407" s="79" t="s">
        <v>44</v>
      </c>
      <c r="J407" s="78">
        <v>1026254</v>
      </c>
      <c r="K407" s="79">
        <v>44562</v>
      </c>
      <c r="L407" s="79">
        <v>44926</v>
      </c>
      <c r="M407" s="84">
        <v>9436</v>
      </c>
      <c r="N407" s="84">
        <v>16852</v>
      </c>
      <c r="O407" s="95">
        <f t="shared" si="76"/>
        <v>0.55993353904581056</v>
      </c>
      <c r="P407" s="84">
        <f t="shared" si="87"/>
        <v>9436</v>
      </c>
      <c r="Q407" s="85">
        <f t="shared" si="84"/>
        <v>6.8704685160983264E-4</v>
      </c>
      <c r="R407" s="86">
        <f t="shared" si="77"/>
        <v>5.9403848699873319E-4</v>
      </c>
      <c r="S407" s="87">
        <f t="shared" si="78"/>
        <v>509848.88</v>
      </c>
      <c r="T407" s="88">
        <f t="shared" si="79"/>
        <v>200376.61</v>
      </c>
      <c r="U407" s="88">
        <f t="shared" si="80"/>
        <v>200376.61</v>
      </c>
      <c r="V407" s="88">
        <f t="shared" si="81"/>
        <v>185399.59</v>
      </c>
      <c r="W407" s="89">
        <f t="shared" si="82"/>
        <v>1096001.69</v>
      </c>
      <c r="X407" s="82"/>
      <c r="Y407" s="90">
        <f t="shared" si="85"/>
        <v>259638.78</v>
      </c>
      <c r="Z407" s="90">
        <f t="shared" si="86"/>
        <v>259638.78</v>
      </c>
      <c r="AA407" s="90">
        <f t="shared" si="83"/>
        <v>519277.56</v>
      </c>
    </row>
    <row r="408" spans="1:27" s="15" customFormat="1" x14ac:dyDescent="0.2">
      <c r="A408" s="78">
        <v>102530</v>
      </c>
      <c r="B408" s="78" t="s">
        <v>54</v>
      </c>
      <c r="C408" s="78" t="s">
        <v>55</v>
      </c>
      <c r="D408" s="78" t="s">
        <v>42</v>
      </c>
      <c r="E408" s="78" t="s">
        <v>136</v>
      </c>
      <c r="F408" s="78" t="s">
        <v>48</v>
      </c>
      <c r="G408" s="118">
        <v>676100</v>
      </c>
      <c r="H408" s="78"/>
      <c r="I408" s="79" t="s">
        <v>44</v>
      </c>
      <c r="J408" s="78">
        <v>1030469</v>
      </c>
      <c r="K408" s="79">
        <v>44562</v>
      </c>
      <c r="L408" s="79">
        <v>44926</v>
      </c>
      <c r="M408" s="84">
        <v>16566</v>
      </c>
      <c r="N408" s="84">
        <v>32600</v>
      </c>
      <c r="O408" s="95">
        <f t="shared" si="76"/>
        <v>0.50815950920245401</v>
      </c>
      <c r="P408" s="84">
        <f t="shared" si="87"/>
        <v>16566</v>
      </c>
      <c r="Q408" s="85">
        <f t="shared" si="84"/>
        <v>1.2061909859864867E-3</v>
      </c>
      <c r="R408" s="86">
        <f t="shared" si="77"/>
        <v>1.0429039397648382E-3</v>
      </c>
      <c r="S408" s="87">
        <f t="shared" si="78"/>
        <v>895099.25</v>
      </c>
      <c r="T408" s="88">
        <f t="shared" si="79"/>
        <v>351784.54</v>
      </c>
      <c r="U408" s="88">
        <f t="shared" si="80"/>
        <v>351784.54</v>
      </c>
      <c r="V408" s="88">
        <f t="shared" si="81"/>
        <v>325490.64</v>
      </c>
      <c r="W408" s="89">
        <f t="shared" si="82"/>
        <v>1924158.9700000002</v>
      </c>
      <c r="X408" s="82"/>
      <c r="Y408" s="90">
        <f t="shared" si="85"/>
        <v>455826.21</v>
      </c>
      <c r="Z408" s="90">
        <f t="shared" si="86"/>
        <v>455826.21</v>
      </c>
      <c r="AA408" s="90">
        <f t="shared" si="83"/>
        <v>911652.42</v>
      </c>
    </row>
    <row r="409" spans="1:27" s="15" customFormat="1" x14ac:dyDescent="0.2">
      <c r="A409" s="78">
        <v>4814</v>
      </c>
      <c r="B409" s="78" t="s">
        <v>741</v>
      </c>
      <c r="C409" s="78" t="s">
        <v>739</v>
      </c>
      <c r="D409" s="78" t="s">
        <v>42</v>
      </c>
      <c r="E409" s="78" t="s">
        <v>72</v>
      </c>
      <c r="F409" s="78" t="s">
        <v>72</v>
      </c>
      <c r="G409" s="118">
        <v>455606</v>
      </c>
      <c r="H409" s="78"/>
      <c r="I409" s="79" t="s">
        <v>44</v>
      </c>
      <c r="J409" s="78">
        <v>1026285</v>
      </c>
      <c r="K409" s="79">
        <v>44440</v>
      </c>
      <c r="L409" s="79">
        <v>44804</v>
      </c>
      <c r="M409" s="84">
        <v>42976</v>
      </c>
      <c r="N409" s="84">
        <v>50372</v>
      </c>
      <c r="O409" s="95">
        <f t="shared" si="76"/>
        <v>0.85317239736361472</v>
      </c>
      <c r="P409" s="84">
        <f t="shared" si="87"/>
        <v>42976</v>
      </c>
      <c r="Q409" s="85">
        <f t="shared" si="84"/>
        <v>3.1291358091123534E-3</v>
      </c>
      <c r="R409" s="86">
        <f t="shared" si="77"/>
        <v>2.7055317949615893E-3</v>
      </c>
      <c r="S409" s="87">
        <f t="shared" si="78"/>
        <v>2322092.5699999998</v>
      </c>
      <c r="T409" s="88">
        <f t="shared" si="79"/>
        <v>912609.69</v>
      </c>
      <c r="U409" s="88">
        <f t="shared" si="80"/>
        <v>912609.69</v>
      </c>
      <c r="V409" s="88">
        <f t="shared" si="81"/>
        <v>844397.3</v>
      </c>
      <c r="W409" s="89">
        <f t="shared" si="82"/>
        <v>4991709.25</v>
      </c>
      <c r="X409" s="82"/>
      <c r="Y409" s="90">
        <f t="shared" si="85"/>
        <v>1182517.6299999999</v>
      </c>
      <c r="Z409" s="90">
        <f t="shared" si="86"/>
        <v>1182517.6299999999</v>
      </c>
      <c r="AA409" s="90">
        <f t="shared" si="83"/>
        <v>2365035.2599999998</v>
      </c>
    </row>
    <row r="410" spans="1:27" s="15" customFormat="1" x14ac:dyDescent="0.2">
      <c r="A410" s="78">
        <v>5101</v>
      </c>
      <c r="B410" s="78" t="s">
        <v>742</v>
      </c>
      <c r="C410" s="78" t="s">
        <v>364</v>
      </c>
      <c r="D410" s="78" t="s">
        <v>42</v>
      </c>
      <c r="E410" s="78" t="s">
        <v>67</v>
      </c>
      <c r="F410" s="78" t="s">
        <v>67</v>
      </c>
      <c r="G410" s="118">
        <v>675032</v>
      </c>
      <c r="H410" s="78"/>
      <c r="I410" s="79" t="s">
        <v>44</v>
      </c>
      <c r="J410" s="78">
        <v>1028669</v>
      </c>
      <c r="K410" s="79">
        <v>44562</v>
      </c>
      <c r="L410" s="79">
        <v>44926</v>
      </c>
      <c r="M410" s="84">
        <v>23662</v>
      </c>
      <c r="N410" s="84">
        <v>28764</v>
      </c>
      <c r="O410" s="95">
        <f t="shared" si="76"/>
        <v>0.82262550410235014</v>
      </c>
      <c r="P410" s="84">
        <f t="shared" si="87"/>
        <v>23662</v>
      </c>
      <c r="Q410" s="85">
        <f t="shared" si="84"/>
        <v>1.7228595382356782E-3</v>
      </c>
      <c r="R410" s="86">
        <f t="shared" si="77"/>
        <v>1.4896289401615116E-3</v>
      </c>
      <c r="S410" s="87">
        <f t="shared" si="78"/>
        <v>1278512.53</v>
      </c>
      <c r="T410" s="88">
        <f t="shared" si="79"/>
        <v>502470.46</v>
      </c>
      <c r="U410" s="88">
        <f t="shared" si="80"/>
        <v>502470.46</v>
      </c>
      <c r="V410" s="88">
        <f t="shared" si="81"/>
        <v>464913.65</v>
      </c>
      <c r="W410" s="89">
        <f t="shared" si="82"/>
        <v>2748367.1</v>
      </c>
      <c r="X410" s="82"/>
      <c r="Y410" s="90">
        <f t="shared" si="85"/>
        <v>651078.1</v>
      </c>
      <c r="Z410" s="90">
        <f t="shared" si="86"/>
        <v>651078.1</v>
      </c>
      <c r="AA410" s="90">
        <f t="shared" si="83"/>
        <v>1302156.2</v>
      </c>
    </row>
    <row r="411" spans="1:27" s="15" customFormat="1" x14ac:dyDescent="0.2">
      <c r="A411" s="78">
        <v>4852</v>
      </c>
      <c r="B411" s="78" t="s">
        <v>743</v>
      </c>
      <c r="C411" s="78" t="s">
        <v>739</v>
      </c>
      <c r="D411" s="78" t="s">
        <v>42</v>
      </c>
      <c r="E411" s="78" t="s">
        <v>72</v>
      </c>
      <c r="F411" s="78" t="s">
        <v>72</v>
      </c>
      <c r="G411" s="118">
        <v>455872</v>
      </c>
      <c r="H411" s="78"/>
      <c r="I411" s="79" t="s">
        <v>44</v>
      </c>
      <c r="J411" s="78">
        <v>1025492</v>
      </c>
      <c r="K411" s="79">
        <v>44562</v>
      </c>
      <c r="L411" s="79">
        <v>44926</v>
      </c>
      <c r="M411" s="84">
        <v>14443</v>
      </c>
      <c r="N411" s="84">
        <v>19820</v>
      </c>
      <c r="O411" s="95">
        <f t="shared" si="76"/>
        <v>0.7287083753784056</v>
      </c>
      <c r="P411" s="84">
        <f t="shared" si="87"/>
        <v>14443</v>
      </c>
      <c r="Q411" s="85">
        <f t="shared" si="84"/>
        <v>1.0516127254981786E-3</v>
      </c>
      <c r="R411" s="86">
        <f t="shared" si="77"/>
        <v>9.0925157563826863E-4</v>
      </c>
      <c r="S411" s="87">
        <f t="shared" si="78"/>
        <v>780388.66</v>
      </c>
      <c r="T411" s="88">
        <f t="shared" si="79"/>
        <v>306701.92</v>
      </c>
      <c r="U411" s="88">
        <f t="shared" si="80"/>
        <v>306701.92</v>
      </c>
      <c r="V411" s="88">
        <f t="shared" si="81"/>
        <v>283777.69</v>
      </c>
      <c r="W411" s="89">
        <f t="shared" si="82"/>
        <v>1677570.19</v>
      </c>
      <c r="X411" s="82"/>
      <c r="Y411" s="90">
        <f t="shared" si="85"/>
        <v>397410.23</v>
      </c>
      <c r="Z411" s="90">
        <f t="shared" si="86"/>
        <v>397410.23</v>
      </c>
      <c r="AA411" s="90">
        <f t="shared" si="83"/>
        <v>794820.46</v>
      </c>
    </row>
    <row r="412" spans="1:27" s="15" customFormat="1" x14ac:dyDescent="0.2">
      <c r="A412" s="78">
        <v>5188</v>
      </c>
      <c r="B412" s="78" t="s">
        <v>744</v>
      </c>
      <c r="C412" s="78" t="s">
        <v>364</v>
      </c>
      <c r="D412" s="78" t="s">
        <v>42</v>
      </c>
      <c r="E412" s="78" t="s">
        <v>67</v>
      </c>
      <c r="F412" s="78" t="s">
        <v>67</v>
      </c>
      <c r="G412" s="118">
        <v>455733</v>
      </c>
      <c r="H412" s="78"/>
      <c r="I412" s="79" t="s">
        <v>44</v>
      </c>
      <c r="J412" s="78">
        <v>1028655</v>
      </c>
      <c r="K412" s="79">
        <v>44562</v>
      </c>
      <c r="L412" s="79">
        <v>44926</v>
      </c>
      <c r="M412" s="84">
        <v>18257</v>
      </c>
      <c r="N412" s="84">
        <v>23620</v>
      </c>
      <c r="O412" s="95">
        <f t="shared" si="76"/>
        <v>0.7729466553767993</v>
      </c>
      <c r="P412" s="84">
        <f t="shared" si="87"/>
        <v>18257</v>
      </c>
      <c r="Q412" s="85">
        <f t="shared" si="84"/>
        <v>1.3293147912082147E-3</v>
      </c>
      <c r="R412" s="86">
        <f t="shared" si="77"/>
        <v>1.1493599679033351E-3</v>
      </c>
      <c r="S412" s="87">
        <f t="shared" si="78"/>
        <v>986467.89</v>
      </c>
      <c r="T412" s="88">
        <f t="shared" si="79"/>
        <v>387693.48</v>
      </c>
      <c r="U412" s="88">
        <f t="shared" si="80"/>
        <v>387693.48</v>
      </c>
      <c r="V412" s="88">
        <f t="shared" si="81"/>
        <v>358715.6</v>
      </c>
      <c r="W412" s="89">
        <f t="shared" si="82"/>
        <v>2120570.4500000002</v>
      </c>
      <c r="X412" s="82"/>
      <c r="Y412" s="90">
        <f t="shared" si="85"/>
        <v>502355.37</v>
      </c>
      <c r="Z412" s="90">
        <f t="shared" si="86"/>
        <v>502355.37</v>
      </c>
      <c r="AA412" s="90">
        <f t="shared" si="83"/>
        <v>1004710.74</v>
      </c>
    </row>
    <row r="413" spans="1:27" s="15" customFormat="1" x14ac:dyDescent="0.2">
      <c r="A413" s="78">
        <v>5257</v>
      </c>
      <c r="B413" s="78" t="s">
        <v>745</v>
      </c>
      <c r="C413" s="78" t="s">
        <v>364</v>
      </c>
      <c r="D413" s="78" t="s">
        <v>42</v>
      </c>
      <c r="E413" s="78" t="s">
        <v>67</v>
      </c>
      <c r="F413" s="78" t="s">
        <v>67</v>
      </c>
      <c r="G413" s="118">
        <v>455727</v>
      </c>
      <c r="H413" s="78"/>
      <c r="I413" s="79" t="s">
        <v>44</v>
      </c>
      <c r="J413" s="78">
        <v>1028640</v>
      </c>
      <c r="K413" s="79">
        <v>44562</v>
      </c>
      <c r="L413" s="79">
        <v>44926</v>
      </c>
      <c r="M413" s="84">
        <v>18491</v>
      </c>
      <c r="N413" s="84">
        <v>23921</v>
      </c>
      <c r="O413" s="95">
        <f t="shared" si="76"/>
        <v>0.77300280088625062</v>
      </c>
      <c r="P413" s="84">
        <f t="shared" si="87"/>
        <v>18491</v>
      </c>
      <c r="Q413" s="85">
        <f t="shared" si="84"/>
        <v>1.3463526211442789E-3</v>
      </c>
      <c r="R413" s="86">
        <f t="shared" si="77"/>
        <v>1.1640913165635411E-3</v>
      </c>
      <c r="S413" s="87">
        <f t="shared" si="78"/>
        <v>999111.45</v>
      </c>
      <c r="T413" s="88">
        <f t="shared" si="79"/>
        <v>392662.55</v>
      </c>
      <c r="U413" s="88">
        <f t="shared" si="80"/>
        <v>392662.55</v>
      </c>
      <c r="V413" s="88">
        <f t="shared" si="81"/>
        <v>363313.25</v>
      </c>
      <c r="W413" s="89">
        <f t="shared" si="82"/>
        <v>2147749.7999999998</v>
      </c>
      <c r="X413" s="82"/>
      <c r="Y413" s="90">
        <f t="shared" si="85"/>
        <v>508794.06</v>
      </c>
      <c r="Z413" s="90">
        <f t="shared" si="86"/>
        <v>508794.06</v>
      </c>
      <c r="AA413" s="90">
        <f t="shared" si="83"/>
        <v>1017588.12</v>
      </c>
    </row>
    <row r="414" spans="1:27" s="15" customFormat="1" x14ac:dyDescent="0.2">
      <c r="A414" s="78">
        <v>257</v>
      </c>
      <c r="B414" s="78" t="s">
        <v>746</v>
      </c>
      <c r="C414" s="78" t="s">
        <v>364</v>
      </c>
      <c r="D414" s="78" t="s">
        <v>42</v>
      </c>
      <c r="E414" s="78" t="s">
        <v>62</v>
      </c>
      <c r="F414" s="78" t="s">
        <v>63</v>
      </c>
      <c r="G414" s="118">
        <v>675888</v>
      </c>
      <c r="H414" s="78"/>
      <c r="I414" s="79" t="s">
        <v>98</v>
      </c>
      <c r="J414" s="78">
        <v>1025843</v>
      </c>
      <c r="K414" s="79">
        <v>44562</v>
      </c>
      <c r="L414" s="79">
        <v>44926</v>
      </c>
      <c r="M414" s="84">
        <v>2867</v>
      </c>
      <c r="N414" s="84">
        <v>4500</v>
      </c>
      <c r="O414" s="95">
        <f t="shared" si="76"/>
        <v>0.63711111111111107</v>
      </c>
      <c r="P414" s="84">
        <f t="shared" si="87"/>
        <v>2867</v>
      </c>
      <c r="Q414" s="85">
        <f t="shared" si="84"/>
        <v>2.0874982233630671E-4</v>
      </c>
      <c r="R414" s="86">
        <f t="shared" si="77"/>
        <v>1.8049049832825009E-4</v>
      </c>
      <c r="S414" s="87">
        <f t="shared" si="78"/>
        <v>154910.63</v>
      </c>
      <c r="T414" s="88">
        <f t="shared" si="79"/>
        <v>60881.7</v>
      </c>
      <c r="U414" s="88">
        <f t="shared" si="80"/>
        <v>60881.7</v>
      </c>
      <c r="V414" s="88">
        <f t="shared" si="81"/>
        <v>56331.14</v>
      </c>
      <c r="W414" s="89">
        <f t="shared" si="82"/>
        <v>333005.17000000004</v>
      </c>
      <c r="X414" s="82"/>
      <c r="Y414" s="90">
        <f t="shared" si="85"/>
        <v>78887.710000000006</v>
      </c>
      <c r="Z414" s="90">
        <f t="shared" si="86"/>
        <v>78887.710000000006</v>
      </c>
      <c r="AA414" s="90">
        <f t="shared" si="83"/>
        <v>157775.42000000001</v>
      </c>
    </row>
    <row r="415" spans="1:27" s="15" customFormat="1" x14ac:dyDescent="0.2">
      <c r="A415" s="78">
        <v>105572</v>
      </c>
      <c r="B415" s="78" t="s">
        <v>747</v>
      </c>
      <c r="C415" s="78" t="s">
        <v>55</v>
      </c>
      <c r="D415" s="78" t="s">
        <v>42</v>
      </c>
      <c r="E415" s="78" t="s">
        <v>112</v>
      </c>
      <c r="F415" s="78" t="s">
        <v>112</v>
      </c>
      <c r="G415" s="118">
        <v>676346</v>
      </c>
      <c r="H415" s="78"/>
      <c r="I415" s="79" t="s">
        <v>44</v>
      </c>
      <c r="J415" s="78">
        <v>1032333</v>
      </c>
      <c r="K415" s="79">
        <v>44562</v>
      </c>
      <c r="L415" s="79">
        <v>44926</v>
      </c>
      <c r="M415" s="84">
        <v>1655</v>
      </c>
      <c r="N415" s="84">
        <v>2604</v>
      </c>
      <c r="O415" s="95">
        <f t="shared" si="76"/>
        <v>0.63556067588325649</v>
      </c>
      <c r="P415" s="84">
        <f t="shared" si="87"/>
        <v>1655</v>
      </c>
      <c r="Q415" s="85">
        <f t="shared" si="84"/>
        <v>1.2050260061617984E-4</v>
      </c>
      <c r="R415" s="86">
        <f t="shared" si="77"/>
        <v>1.0418966680615763E-4</v>
      </c>
      <c r="S415" s="87">
        <f t="shared" si="78"/>
        <v>89423.47</v>
      </c>
      <c r="T415" s="88">
        <f t="shared" si="79"/>
        <v>35144.480000000003</v>
      </c>
      <c r="U415" s="88">
        <f t="shared" si="80"/>
        <v>35144.480000000003</v>
      </c>
      <c r="V415" s="88">
        <f t="shared" si="81"/>
        <v>32517.63</v>
      </c>
      <c r="W415" s="89">
        <f t="shared" si="82"/>
        <v>192230.06000000003</v>
      </c>
      <c r="X415" s="82"/>
      <c r="Y415" s="90">
        <f t="shared" si="85"/>
        <v>45538.6</v>
      </c>
      <c r="Z415" s="90">
        <f t="shared" si="86"/>
        <v>45538.6</v>
      </c>
      <c r="AA415" s="90">
        <f t="shared" si="83"/>
        <v>91077.2</v>
      </c>
    </row>
    <row r="416" spans="1:27" s="15" customFormat="1" x14ac:dyDescent="0.2">
      <c r="A416" s="78">
        <v>103062</v>
      </c>
      <c r="B416" s="78" t="s">
        <v>54</v>
      </c>
      <c r="C416" s="78" t="s">
        <v>55</v>
      </c>
      <c r="D416" s="78" t="s">
        <v>42</v>
      </c>
      <c r="E416" s="78" t="s">
        <v>52</v>
      </c>
      <c r="F416" s="78" t="s">
        <v>52</v>
      </c>
      <c r="G416" s="118">
        <v>676160</v>
      </c>
      <c r="H416" s="78"/>
      <c r="I416" s="79" t="s">
        <v>44</v>
      </c>
      <c r="J416" s="78">
        <v>1015340</v>
      </c>
      <c r="K416" s="79">
        <v>44562</v>
      </c>
      <c r="L416" s="79">
        <v>44926</v>
      </c>
      <c r="M416" s="84">
        <v>20638</v>
      </c>
      <c r="N416" s="84">
        <v>33329</v>
      </c>
      <c r="O416" s="95">
        <f t="shared" si="76"/>
        <v>0.61922049866482642</v>
      </c>
      <c r="P416" s="84">
        <f t="shared" si="87"/>
        <v>20638</v>
      </c>
      <c r="Q416" s="85">
        <f t="shared" si="84"/>
        <v>1.5026783513696191E-3</v>
      </c>
      <c r="R416" s="86">
        <f t="shared" si="77"/>
        <v>1.2992545882450036E-3</v>
      </c>
      <c r="S416" s="87">
        <f t="shared" si="78"/>
        <v>1115118.82</v>
      </c>
      <c r="T416" s="88">
        <f t="shared" si="79"/>
        <v>438254.81</v>
      </c>
      <c r="U416" s="88">
        <f t="shared" si="80"/>
        <v>438254.81</v>
      </c>
      <c r="V416" s="88">
        <f t="shared" si="81"/>
        <v>405497.75</v>
      </c>
      <c r="W416" s="89">
        <f t="shared" si="82"/>
        <v>2397126.1900000004</v>
      </c>
      <c r="X416" s="82"/>
      <c r="Y416" s="90">
        <f t="shared" si="85"/>
        <v>567870.41</v>
      </c>
      <c r="Z416" s="90">
        <f t="shared" si="86"/>
        <v>567870.41</v>
      </c>
      <c r="AA416" s="90">
        <f t="shared" si="83"/>
        <v>1135740.82</v>
      </c>
    </row>
    <row r="417" spans="1:27" s="15" customFormat="1" x14ac:dyDescent="0.2">
      <c r="A417" s="78">
        <v>102533</v>
      </c>
      <c r="B417" s="78" t="s">
        <v>748</v>
      </c>
      <c r="C417" s="78" t="s">
        <v>222</v>
      </c>
      <c r="D417" s="78" t="s">
        <v>42</v>
      </c>
      <c r="E417" s="78" t="s">
        <v>66</v>
      </c>
      <c r="F417" s="78" t="s">
        <v>67</v>
      </c>
      <c r="G417" s="118">
        <v>676096</v>
      </c>
      <c r="H417" s="78"/>
      <c r="I417" s="79" t="s">
        <v>44</v>
      </c>
      <c r="J417" s="78">
        <v>1026711</v>
      </c>
      <c r="K417" s="79">
        <v>44562</v>
      </c>
      <c r="L417" s="79">
        <v>44926</v>
      </c>
      <c r="M417" s="84">
        <v>15419</v>
      </c>
      <c r="N417" s="84">
        <v>34539</v>
      </c>
      <c r="O417" s="95">
        <f t="shared" si="76"/>
        <v>0.44642288427574628</v>
      </c>
      <c r="P417" s="84">
        <f t="shared" si="87"/>
        <v>15418.999999999998</v>
      </c>
      <c r="Q417" s="85">
        <f t="shared" si="84"/>
        <v>1.1226764948041551E-3</v>
      </c>
      <c r="R417" s="86">
        <f t="shared" si="77"/>
        <v>9.7069514953724732E-4</v>
      </c>
      <c r="S417" s="87">
        <f t="shared" si="78"/>
        <v>833124.19</v>
      </c>
      <c r="T417" s="88">
        <f t="shared" si="79"/>
        <v>327427.61</v>
      </c>
      <c r="U417" s="88">
        <f t="shared" si="80"/>
        <v>327427.61</v>
      </c>
      <c r="V417" s="88">
        <f t="shared" si="81"/>
        <v>302954.25</v>
      </c>
      <c r="W417" s="89">
        <f t="shared" si="82"/>
        <v>1790933.6599999997</v>
      </c>
      <c r="X417" s="82"/>
      <c r="Y417" s="90">
        <f t="shared" si="85"/>
        <v>424265.62</v>
      </c>
      <c r="Z417" s="90">
        <f t="shared" si="86"/>
        <v>424265.62</v>
      </c>
      <c r="AA417" s="90">
        <f t="shared" si="83"/>
        <v>848531.24</v>
      </c>
    </row>
    <row r="418" spans="1:27" s="15" customFormat="1" x14ac:dyDescent="0.2">
      <c r="A418" s="78">
        <v>102965</v>
      </c>
      <c r="B418" s="78" t="s">
        <v>749</v>
      </c>
      <c r="C418" s="78" t="s">
        <v>55</v>
      </c>
      <c r="D418" s="78" t="s">
        <v>42</v>
      </c>
      <c r="E418" s="78" t="s">
        <v>550</v>
      </c>
      <c r="F418" s="78" t="s">
        <v>52</v>
      </c>
      <c r="G418" s="118">
        <v>676153</v>
      </c>
      <c r="H418" s="78"/>
      <c r="I418" s="79" t="s">
        <v>44</v>
      </c>
      <c r="J418" s="78">
        <v>1015296</v>
      </c>
      <c r="K418" s="79">
        <v>44562</v>
      </c>
      <c r="L418" s="79">
        <v>44926</v>
      </c>
      <c r="M418" s="84">
        <v>21060</v>
      </c>
      <c r="N418" s="84">
        <v>35937</v>
      </c>
      <c r="O418" s="95">
        <f t="shared" si="76"/>
        <v>0.58602554470323065</v>
      </c>
      <c r="P418" s="84">
        <f t="shared" si="87"/>
        <v>21060</v>
      </c>
      <c r="Q418" s="85">
        <f t="shared" si="84"/>
        <v>1.5334046942457689E-3</v>
      </c>
      <c r="R418" s="86">
        <f t="shared" si="77"/>
        <v>1.3258213794185374E-3</v>
      </c>
      <c r="S418" s="87">
        <f t="shared" si="78"/>
        <v>1137920.46</v>
      </c>
      <c r="T418" s="88">
        <f t="shared" si="79"/>
        <v>447216.12</v>
      </c>
      <c r="U418" s="88">
        <f t="shared" si="80"/>
        <v>447216.12</v>
      </c>
      <c r="V418" s="88">
        <f t="shared" si="81"/>
        <v>413789.26</v>
      </c>
      <c r="W418" s="89">
        <f t="shared" si="82"/>
        <v>2446141.96</v>
      </c>
      <c r="X418" s="82"/>
      <c r="Y418" s="90">
        <f t="shared" si="85"/>
        <v>579482.06999999995</v>
      </c>
      <c r="Z418" s="90">
        <f t="shared" si="86"/>
        <v>579482.06999999995</v>
      </c>
      <c r="AA418" s="90">
        <f t="shared" si="83"/>
        <v>1158964.1399999999</v>
      </c>
    </row>
    <row r="419" spans="1:27" s="15" customFormat="1" x14ac:dyDescent="0.2">
      <c r="A419" s="78">
        <v>103476</v>
      </c>
      <c r="B419" s="78" t="s">
        <v>750</v>
      </c>
      <c r="C419" s="78" t="s">
        <v>222</v>
      </c>
      <c r="D419" s="78" t="s">
        <v>42</v>
      </c>
      <c r="E419" s="78" t="s">
        <v>66</v>
      </c>
      <c r="F419" s="78" t="s">
        <v>67</v>
      </c>
      <c r="G419" s="118">
        <v>676192</v>
      </c>
      <c r="H419" s="78"/>
      <c r="I419" s="79" t="s">
        <v>44</v>
      </c>
      <c r="J419" s="78">
        <v>1026599</v>
      </c>
      <c r="K419" s="79">
        <v>44562</v>
      </c>
      <c r="L419" s="79">
        <v>44926</v>
      </c>
      <c r="M419" s="84">
        <v>21041</v>
      </c>
      <c r="N419" s="84">
        <v>38397</v>
      </c>
      <c r="O419" s="95">
        <f t="shared" si="76"/>
        <v>0.54798551970206011</v>
      </c>
      <c r="P419" s="84">
        <f t="shared" si="87"/>
        <v>21041</v>
      </c>
      <c r="Q419" s="85">
        <f t="shared" si="84"/>
        <v>1.5320212807039518E-3</v>
      </c>
      <c r="R419" s="86">
        <f t="shared" si="77"/>
        <v>1.3246252442709139E-3</v>
      </c>
      <c r="S419" s="87">
        <f t="shared" si="78"/>
        <v>1136893.8400000001</v>
      </c>
      <c r="T419" s="88">
        <f t="shared" si="79"/>
        <v>446812.65</v>
      </c>
      <c r="U419" s="88">
        <f t="shared" si="80"/>
        <v>446812.65</v>
      </c>
      <c r="V419" s="88">
        <f t="shared" si="81"/>
        <v>413415.94</v>
      </c>
      <c r="W419" s="89">
        <f t="shared" si="82"/>
        <v>2443935.08</v>
      </c>
      <c r="X419" s="82"/>
      <c r="Y419" s="90">
        <f t="shared" si="85"/>
        <v>578959.27</v>
      </c>
      <c r="Z419" s="90">
        <f t="shared" si="86"/>
        <v>578959.27</v>
      </c>
      <c r="AA419" s="90">
        <f t="shared" si="83"/>
        <v>1157918.54</v>
      </c>
    </row>
    <row r="420" spans="1:27" s="15" customFormat="1" x14ac:dyDescent="0.2">
      <c r="A420" s="78">
        <v>5366</v>
      </c>
      <c r="B420" s="78" t="s">
        <v>751</v>
      </c>
      <c r="C420" s="78" t="s">
        <v>55</v>
      </c>
      <c r="D420" s="78" t="s">
        <v>42</v>
      </c>
      <c r="E420" s="78" t="s">
        <v>504</v>
      </c>
      <c r="F420" s="78" t="s">
        <v>52</v>
      </c>
      <c r="G420" s="118">
        <v>675739</v>
      </c>
      <c r="H420" s="78"/>
      <c r="I420" s="79" t="s">
        <v>44</v>
      </c>
      <c r="J420" s="78">
        <v>536601</v>
      </c>
      <c r="K420" s="79">
        <v>44562</v>
      </c>
      <c r="L420" s="79">
        <v>44926</v>
      </c>
      <c r="M420" s="84">
        <v>18002</v>
      </c>
      <c r="N420" s="84">
        <v>28672</v>
      </c>
      <c r="O420" s="95">
        <f t="shared" si="76"/>
        <v>0.6278599330357143</v>
      </c>
      <c r="P420" s="84">
        <f t="shared" si="87"/>
        <v>18002</v>
      </c>
      <c r="Q420" s="85">
        <f t="shared" si="84"/>
        <v>1.3107479252522476E-3</v>
      </c>
      <c r="R420" s="86">
        <f t="shared" si="77"/>
        <v>1.133306575132598E-3</v>
      </c>
      <c r="S420" s="87">
        <f t="shared" si="78"/>
        <v>972689.65</v>
      </c>
      <c r="T420" s="88">
        <f t="shared" si="79"/>
        <v>382278.47</v>
      </c>
      <c r="U420" s="88">
        <f t="shared" si="80"/>
        <v>382278.47</v>
      </c>
      <c r="V420" s="88">
        <f t="shared" si="81"/>
        <v>353705.33</v>
      </c>
      <c r="W420" s="89">
        <f t="shared" si="82"/>
        <v>2090951.9200000002</v>
      </c>
      <c r="X420" s="82"/>
      <c r="Y420" s="90">
        <f t="shared" si="85"/>
        <v>495338.85</v>
      </c>
      <c r="Z420" s="90">
        <f t="shared" si="86"/>
        <v>495338.85</v>
      </c>
      <c r="AA420" s="90">
        <f t="shared" si="83"/>
        <v>990677.7</v>
      </c>
    </row>
    <row r="421" spans="1:27" s="15" customFormat="1" x14ac:dyDescent="0.2">
      <c r="A421" s="78">
        <v>105761</v>
      </c>
      <c r="B421" s="78" t="s">
        <v>752</v>
      </c>
      <c r="C421" s="78" t="s">
        <v>222</v>
      </c>
      <c r="D421" s="78" t="s">
        <v>42</v>
      </c>
      <c r="E421" s="78" t="s">
        <v>67</v>
      </c>
      <c r="F421" s="78" t="s">
        <v>67</v>
      </c>
      <c r="G421" s="118">
        <v>676358</v>
      </c>
      <c r="H421" s="78"/>
      <c r="I421" s="79" t="s">
        <v>44</v>
      </c>
      <c r="J421" s="78">
        <v>1026643</v>
      </c>
      <c r="K421" s="79">
        <v>44562</v>
      </c>
      <c r="L421" s="79">
        <v>44926</v>
      </c>
      <c r="M421" s="84">
        <v>25659</v>
      </c>
      <c r="N421" s="84">
        <v>42609</v>
      </c>
      <c r="O421" s="95">
        <f t="shared" si="76"/>
        <v>0.60219671900302751</v>
      </c>
      <c r="P421" s="84">
        <f t="shared" si="87"/>
        <v>25659</v>
      </c>
      <c r="Q421" s="85">
        <f t="shared" si="84"/>
        <v>1.8682635826045672E-3</v>
      </c>
      <c r="R421" s="86">
        <f t="shared" si="77"/>
        <v>1.6153490396248933E-3</v>
      </c>
      <c r="S421" s="87">
        <f t="shared" si="78"/>
        <v>1386415.05</v>
      </c>
      <c r="T421" s="88">
        <f t="shared" si="79"/>
        <v>544877.42000000004</v>
      </c>
      <c r="U421" s="88">
        <f t="shared" si="80"/>
        <v>544877.42000000004</v>
      </c>
      <c r="V421" s="88">
        <f t="shared" si="81"/>
        <v>504150.93</v>
      </c>
      <c r="W421" s="89">
        <f t="shared" si="82"/>
        <v>2980320.8200000003</v>
      </c>
      <c r="X421" s="82"/>
      <c r="Y421" s="90">
        <f t="shared" si="85"/>
        <v>706027.08</v>
      </c>
      <c r="Z421" s="90">
        <f t="shared" si="86"/>
        <v>706027.08</v>
      </c>
      <c r="AA421" s="90">
        <f t="shared" si="83"/>
        <v>1412054.16</v>
      </c>
    </row>
    <row r="422" spans="1:27" s="15" customFormat="1" x14ac:dyDescent="0.2">
      <c r="A422" s="78">
        <v>4718</v>
      </c>
      <c r="B422" s="78" t="s">
        <v>753</v>
      </c>
      <c r="C422" s="78" t="s">
        <v>672</v>
      </c>
      <c r="D422" s="78" t="s">
        <v>42</v>
      </c>
      <c r="E422" s="78" t="s">
        <v>220</v>
      </c>
      <c r="F422" s="78" t="s">
        <v>112</v>
      </c>
      <c r="G422" s="118">
        <v>455822</v>
      </c>
      <c r="H422" s="78"/>
      <c r="I422" s="79" t="s">
        <v>44</v>
      </c>
      <c r="J422" s="78">
        <v>1029326</v>
      </c>
      <c r="K422" s="79">
        <v>44562</v>
      </c>
      <c r="L422" s="79">
        <v>44926</v>
      </c>
      <c r="M422" s="84">
        <v>21825</v>
      </c>
      <c r="N422" s="84">
        <v>40027</v>
      </c>
      <c r="O422" s="95">
        <f t="shared" si="76"/>
        <v>0.5452569515576986</v>
      </c>
      <c r="P422" s="84">
        <f t="shared" si="87"/>
        <v>21825</v>
      </c>
      <c r="Q422" s="85">
        <f t="shared" si="84"/>
        <v>1.5891052921136709E-3</v>
      </c>
      <c r="R422" s="86">
        <f t="shared" si="77"/>
        <v>1.3739815577307494E-3</v>
      </c>
      <c r="S422" s="87">
        <f t="shared" si="78"/>
        <v>1179255.17</v>
      </c>
      <c r="T422" s="88">
        <f t="shared" si="79"/>
        <v>463461.15</v>
      </c>
      <c r="U422" s="88">
        <f t="shared" si="80"/>
        <v>463461.15</v>
      </c>
      <c r="V422" s="88">
        <f t="shared" si="81"/>
        <v>428820.06</v>
      </c>
      <c r="W422" s="89">
        <f t="shared" si="82"/>
        <v>2534997.5299999998</v>
      </c>
      <c r="X422" s="82"/>
      <c r="Y422" s="90">
        <f t="shared" si="85"/>
        <v>600531.63</v>
      </c>
      <c r="Z422" s="90">
        <f t="shared" si="86"/>
        <v>600531.63</v>
      </c>
      <c r="AA422" s="90">
        <f t="shared" si="83"/>
        <v>1201063.26</v>
      </c>
    </row>
    <row r="423" spans="1:27" s="15" customFormat="1" x14ac:dyDescent="0.2">
      <c r="A423" s="78">
        <v>103454</v>
      </c>
      <c r="B423" s="78" t="s">
        <v>754</v>
      </c>
      <c r="C423" s="78" t="s">
        <v>222</v>
      </c>
      <c r="D423" s="78" t="s">
        <v>42</v>
      </c>
      <c r="E423" s="78" t="s">
        <v>62</v>
      </c>
      <c r="F423" s="78" t="s">
        <v>63</v>
      </c>
      <c r="G423" s="118">
        <v>676184</v>
      </c>
      <c r="H423" s="78"/>
      <c r="I423" s="79" t="s">
        <v>44</v>
      </c>
      <c r="J423" s="78">
        <v>1030982</v>
      </c>
      <c r="K423" s="79">
        <v>44562</v>
      </c>
      <c r="L423" s="79">
        <v>44926</v>
      </c>
      <c r="M423" s="84">
        <v>15206</v>
      </c>
      <c r="N423" s="84">
        <v>33798</v>
      </c>
      <c r="O423" s="95">
        <f t="shared" si="76"/>
        <v>0.44990827859636667</v>
      </c>
      <c r="P423" s="84">
        <f t="shared" si="87"/>
        <v>15206</v>
      </c>
      <c r="Q423" s="85">
        <f t="shared" si="84"/>
        <v>1.1071677008879944E-3</v>
      </c>
      <c r="R423" s="86">
        <f t="shared" si="77"/>
        <v>9.5728584498757274E-4</v>
      </c>
      <c r="S423" s="87">
        <f t="shared" si="78"/>
        <v>821615.31</v>
      </c>
      <c r="T423" s="88">
        <f t="shared" si="79"/>
        <v>322904.48</v>
      </c>
      <c r="U423" s="88">
        <f t="shared" si="80"/>
        <v>322904.48</v>
      </c>
      <c r="V423" s="88">
        <f t="shared" si="81"/>
        <v>298769.2</v>
      </c>
      <c r="W423" s="89">
        <f t="shared" si="82"/>
        <v>1766193.47</v>
      </c>
      <c r="X423" s="82"/>
      <c r="Y423" s="90">
        <f t="shared" si="85"/>
        <v>418404.76</v>
      </c>
      <c r="Z423" s="90">
        <f t="shared" si="86"/>
        <v>418404.76</v>
      </c>
      <c r="AA423" s="90">
        <f t="shared" si="83"/>
        <v>836809.52</v>
      </c>
    </row>
    <row r="424" spans="1:27" s="15" customFormat="1" x14ac:dyDescent="0.2">
      <c r="A424" s="78">
        <v>4811</v>
      </c>
      <c r="B424" s="78" t="s">
        <v>755</v>
      </c>
      <c r="C424" s="78" t="s">
        <v>177</v>
      </c>
      <c r="D424" s="78" t="s">
        <v>42</v>
      </c>
      <c r="E424" s="78" t="s">
        <v>52</v>
      </c>
      <c r="F424" s="78" t="s">
        <v>52</v>
      </c>
      <c r="G424" s="118">
        <v>675423</v>
      </c>
      <c r="H424" s="78"/>
      <c r="I424" s="79" t="s">
        <v>44</v>
      </c>
      <c r="J424" s="78">
        <v>1026516</v>
      </c>
      <c r="K424" s="79">
        <v>44562</v>
      </c>
      <c r="L424" s="79">
        <v>44926</v>
      </c>
      <c r="M424" s="84">
        <v>26236</v>
      </c>
      <c r="N424" s="84">
        <v>31887</v>
      </c>
      <c r="O424" s="95">
        <f t="shared" si="76"/>
        <v>0.82278044344090073</v>
      </c>
      <c r="P424" s="84">
        <f t="shared" si="87"/>
        <v>26236.000000000004</v>
      </c>
      <c r="Q424" s="85">
        <f t="shared" si="84"/>
        <v>1.9102756675323837E-3</v>
      </c>
      <c r="R424" s="86">
        <f t="shared" si="77"/>
        <v>1.6516737754237775E-3</v>
      </c>
      <c r="S424" s="87">
        <f t="shared" si="78"/>
        <v>1417591.69</v>
      </c>
      <c r="T424" s="88">
        <f t="shared" si="79"/>
        <v>557130.21</v>
      </c>
      <c r="U424" s="88">
        <f t="shared" si="80"/>
        <v>557130.21</v>
      </c>
      <c r="V424" s="88">
        <f t="shared" si="81"/>
        <v>515487.89</v>
      </c>
      <c r="W424" s="89">
        <f t="shared" si="82"/>
        <v>3047340</v>
      </c>
      <c r="X424" s="82"/>
      <c r="Y424" s="90">
        <f t="shared" si="85"/>
        <v>721903.68</v>
      </c>
      <c r="Z424" s="90">
        <f t="shared" si="86"/>
        <v>721903.68</v>
      </c>
      <c r="AA424" s="90">
        <f t="shared" si="83"/>
        <v>1443807.36</v>
      </c>
    </row>
    <row r="425" spans="1:27" s="15" customFormat="1" x14ac:dyDescent="0.2">
      <c r="A425" s="78">
        <v>101456</v>
      </c>
      <c r="B425" s="78" t="s">
        <v>756</v>
      </c>
      <c r="C425" s="78" t="s">
        <v>222</v>
      </c>
      <c r="D425" s="78" t="s">
        <v>42</v>
      </c>
      <c r="E425" s="78" t="s">
        <v>66</v>
      </c>
      <c r="F425" s="78" t="s">
        <v>67</v>
      </c>
      <c r="G425" s="118">
        <v>675969</v>
      </c>
      <c r="H425" s="78"/>
      <c r="I425" s="79" t="s">
        <v>44</v>
      </c>
      <c r="J425" s="78">
        <v>1026689</v>
      </c>
      <c r="K425" s="79">
        <v>44562</v>
      </c>
      <c r="L425" s="79">
        <v>44926</v>
      </c>
      <c r="M425" s="84">
        <v>20964</v>
      </c>
      <c r="N425" s="84">
        <v>35091</v>
      </c>
      <c r="O425" s="95">
        <f t="shared" si="76"/>
        <v>0.5974181414037788</v>
      </c>
      <c r="P425" s="84">
        <f t="shared" si="87"/>
        <v>20964</v>
      </c>
      <c r="Q425" s="85">
        <f t="shared" si="84"/>
        <v>1.52641481529764E-3</v>
      </c>
      <c r="R425" s="86">
        <f t="shared" si="77"/>
        <v>1.3197777491989659E-3</v>
      </c>
      <c r="S425" s="87">
        <f t="shared" si="78"/>
        <v>1132733.3500000001</v>
      </c>
      <c r="T425" s="88">
        <f t="shared" si="79"/>
        <v>445177.53</v>
      </c>
      <c r="U425" s="88">
        <f t="shared" si="80"/>
        <v>445177.53</v>
      </c>
      <c r="V425" s="88">
        <f t="shared" si="81"/>
        <v>411903.04</v>
      </c>
      <c r="W425" s="89">
        <f t="shared" si="82"/>
        <v>2434991.4500000002</v>
      </c>
      <c r="X425" s="82"/>
      <c r="Y425" s="90">
        <f t="shared" si="85"/>
        <v>576840.55000000005</v>
      </c>
      <c r="Z425" s="90">
        <f t="shared" si="86"/>
        <v>576840.55000000005</v>
      </c>
      <c r="AA425" s="90">
        <f t="shared" si="83"/>
        <v>1153681.1000000001</v>
      </c>
    </row>
    <row r="426" spans="1:27" s="15" customFormat="1" x14ac:dyDescent="0.2">
      <c r="A426" s="78">
        <v>105697</v>
      </c>
      <c r="B426" s="78" t="s">
        <v>757</v>
      </c>
      <c r="C426" s="78" t="s">
        <v>222</v>
      </c>
      <c r="D426" s="78" t="s">
        <v>42</v>
      </c>
      <c r="E426" s="78" t="s">
        <v>66</v>
      </c>
      <c r="F426" s="78" t="s">
        <v>67</v>
      </c>
      <c r="G426" s="118">
        <v>676349</v>
      </c>
      <c r="H426" s="78"/>
      <c r="I426" s="79" t="s">
        <v>44</v>
      </c>
      <c r="J426" s="78">
        <v>1026712</v>
      </c>
      <c r="K426" s="79">
        <v>44562</v>
      </c>
      <c r="L426" s="79">
        <v>44926</v>
      </c>
      <c r="M426" s="84">
        <v>10963</v>
      </c>
      <c r="N426" s="84">
        <v>29979</v>
      </c>
      <c r="O426" s="95">
        <f t="shared" si="76"/>
        <v>0.36568931585443143</v>
      </c>
      <c r="P426" s="84">
        <f t="shared" si="87"/>
        <v>10963</v>
      </c>
      <c r="Q426" s="85">
        <f t="shared" si="84"/>
        <v>7.9822961362850729E-4</v>
      </c>
      <c r="R426" s="86">
        <f t="shared" si="77"/>
        <v>6.9016998017879525E-4</v>
      </c>
      <c r="S426" s="87">
        <f t="shared" si="78"/>
        <v>592356.22</v>
      </c>
      <c r="T426" s="88">
        <f t="shared" si="79"/>
        <v>232802.96</v>
      </c>
      <c r="U426" s="88">
        <f t="shared" si="80"/>
        <v>232802.96</v>
      </c>
      <c r="V426" s="88">
        <f t="shared" si="81"/>
        <v>215402.26</v>
      </c>
      <c r="W426" s="89">
        <f t="shared" si="82"/>
        <v>1273364.3999999999</v>
      </c>
      <c r="X426" s="82"/>
      <c r="Y426" s="90">
        <f t="shared" si="85"/>
        <v>301655.36</v>
      </c>
      <c r="Z426" s="90">
        <f t="shared" si="86"/>
        <v>301655.36</v>
      </c>
      <c r="AA426" s="90">
        <f t="shared" si="83"/>
        <v>603310.72</v>
      </c>
    </row>
    <row r="427" spans="1:27" s="15" customFormat="1" x14ac:dyDescent="0.2">
      <c r="A427" s="78">
        <v>4651</v>
      </c>
      <c r="B427" s="78" t="s">
        <v>758</v>
      </c>
      <c r="C427" s="78" t="s">
        <v>672</v>
      </c>
      <c r="D427" s="78" t="s">
        <v>42</v>
      </c>
      <c r="E427" s="78" t="s">
        <v>112</v>
      </c>
      <c r="F427" s="78" t="s">
        <v>112</v>
      </c>
      <c r="G427" s="118">
        <v>455662</v>
      </c>
      <c r="H427" s="78"/>
      <c r="I427" s="79" t="s">
        <v>44</v>
      </c>
      <c r="J427" s="78">
        <v>1029334</v>
      </c>
      <c r="K427" s="79">
        <v>44562</v>
      </c>
      <c r="L427" s="79">
        <v>44926</v>
      </c>
      <c r="M427" s="84">
        <v>21424</v>
      </c>
      <c r="N427" s="84">
        <v>23433</v>
      </c>
      <c r="O427" s="95">
        <f t="shared" si="76"/>
        <v>0.91426620577817608</v>
      </c>
      <c r="P427" s="84">
        <f t="shared" si="87"/>
        <v>21424</v>
      </c>
      <c r="Q427" s="85">
        <f t="shared" si="84"/>
        <v>1.5599079852574242E-3</v>
      </c>
      <c r="R427" s="86">
        <f t="shared" si="77"/>
        <v>1.3487368106677468E-3</v>
      </c>
      <c r="S427" s="87">
        <f t="shared" si="78"/>
        <v>1157588.22</v>
      </c>
      <c r="T427" s="88">
        <f t="shared" si="79"/>
        <v>454945.79</v>
      </c>
      <c r="U427" s="88">
        <f t="shared" si="80"/>
        <v>454945.79</v>
      </c>
      <c r="V427" s="88">
        <f t="shared" si="81"/>
        <v>420941.17</v>
      </c>
      <c r="W427" s="89">
        <f t="shared" si="82"/>
        <v>2488420.9700000002</v>
      </c>
      <c r="X427" s="82"/>
      <c r="Y427" s="90">
        <f t="shared" si="85"/>
        <v>589497.81000000006</v>
      </c>
      <c r="Z427" s="90">
        <f t="shared" si="86"/>
        <v>589497.81000000006</v>
      </c>
      <c r="AA427" s="90">
        <f t="shared" si="83"/>
        <v>1178995.6200000001</v>
      </c>
    </row>
    <row r="428" spans="1:27" s="15" customFormat="1" x14ac:dyDescent="0.2">
      <c r="A428" s="78">
        <v>4542</v>
      </c>
      <c r="B428" s="78" t="s">
        <v>759</v>
      </c>
      <c r="C428" s="78" t="s">
        <v>672</v>
      </c>
      <c r="D428" s="78" t="s">
        <v>42</v>
      </c>
      <c r="E428" s="78" t="s">
        <v>760</v>
      </c>
      <c r="F428" s="78" t="s">
        <v>112</v>
      </c>
      <c r="G428" s="118">
        <v>675475</v>
      </c>
      <c r="H428" s="78"/>
      <c r="I428" s="79" t="s">
        <v>44</v>
      </c>
      <c r="J428" s="78">
        <v>1029323</v>
      </c>
      <c r="K428" s="79">
        <v>44470</v>
      </c>
      <c r="L428" s="79">
        <v>44834</v>
      </c>
      <c r="M428" s="84">
        <v>14501</v>
      </c>
      <c r="N428" s="84">
        <v>21764</v>
      </c>
      <c r="O428" s="95">
        <f t="shared" si="76"/>
        <v>0.66628377136555783</v>
      </c>
      <c r="P428" s="84">
        <f t="shared" si="87"/>
        <v>14501.000000000002</v>
      </c>
      <c r="Q428" s="85">
        <f t="shared" si="84"/>
        <v>1.0558357773626731E-3</v>
      </c>
      <c r="R428" s="86">
        <f t="shared" si="77"/>
        <v>9.1290293556259327E-4</v>
      </c>
      <c r="S428" s="87">
        <f t="shared" si="78"/>
        <v>783522.53</v>
      </c>
      <c r="T428" s="88">
        <f t="shared" si="79"/>
        <v>307933.57</v>
      </c>
      <c r="U428" s="88">
        <f t="shared" si="80"/>
        <v>307933.57</v>
      </c>
      <c r="V428" s="88">
        <f t="shared" si="81"/>
        <v>284917.28000000003</v>
      </c>
      <c r="W428" s="89">
        <f t="shared" si="82"/>
        <v>1684306.9500000002</v>
      </c>
      <c r="X428" s="82"/>
      <c r="Y428" s="90">
        <f t="shared" si="85"/>
        <v>399006.15</v>
      </c>
      <c r="Z428" s="90">
        <f t="shared" si="86"/>
        <v>399006.15</v>
      </c>
      <c r="AA428" s="90">
        <f t="shared" si="83"/>
        <v>798012.3</v>
      </c>
    </row>
    <row r="429" spans="1:27" s="15" customFormat="1" x14ac:dyDescent="0.2">
      <c r="A429" s="78">
        <v>103468</v>
      </c>
      <c r="B429" s="78" t="s">
        <v>761</v>
      </c>
      <c r="C429" s="78" t="s">
        <v>65</v>
      </c>
      <c r="D429" s="78" t="s">
        <v>42</v>
      </c>
      <c r="E429" s="78" t="s">
        <v>472</v>
      </c>
      <c r="F429" s="78" t="s">
        <v>72</v>
      </c>
      <c r="G429" s="118">
        <v>676197</v>
      </c>
      <c r="H429" s="78"/>
      <c r="I429" s="79" t="s">
        <v>44</v>
      </c>
      <c r="J429" s="78">
        <v>1028783</v>
      </c>
      <c r="K429" s="79">
        <v>44562</v>
      </c>
      <c r="L429" s="79">
        <v>44926</v>
      </c>
      <c r="M429" s="84">
        <v>15044</v>
      </c>
      <c r="N429" s="84">
        <v>25990</v>
      </c>
      <c r="O429" s="95">
        <f t="shared" si="76"/>
        <v>0.57883801462100803</v>
      </c>
      <c r="P429" s="84">
        <f t="shared" si="87"/>
        <v>15044</v>
      </c>
      <c r="Q429" s="85">
        <f t="shared" si="84"/>
        <v>1.0953722801630269E-3</v>
      </c>
      <c r="R429" s="86">
        <f t="shared" si="77"/>
        <v>9.4708721899204552E-4</v>
      </c>
      <c r="S429" s="87">
        <f t="shared" si="78"/>
        <v>812862.08</v>
      </c>
      <c r="T429" s="88">
        <f t="shared" si="79"/>
        <v>319464.36</v>
      </c>
      <c r="U429" s="88">
        <f t="shared" si="80"/>
        <v>319464.36</v>
      </c>
      <c r="V429" s="88">
        <f t="shared" si="81"/>
        <v>295586.21000000002</v>
      </c>
      <c r="W429" s="89">
        <f t="shared" si="82"/>
        <v>1747377.0099999998</v>
      </c>
      <c r="X429" s="82"/>
      <c r="Y429" s="90">
        <f t="shared" si="85"/>
        <v>413947.21</v>
      </c>
      <c r="Z429" s="90">
        <f t="shared" si="86"/>
        <v>413947.21</v>
      </c>
      <c r="AA429" s="90">
        <f t="shared" si="83"/>
        <v>827894.42</v>
      </c>
    </row>
    <row r="430" spans="1:27" s="15" customFormat="1" x14ac:dyDescent="0.2">
      <c r="A430" s="78">
        <v>232</v>
      </c>
      <c r="B430" s="78" t="s">
        <v>762</v>
      </c>
      <c r="C430" s="78" t="s">
        <v>55</v>
      </c>
      <c r="D430" s="78" t="s">
        <v>42</v>
      </c>
      <c r="E430" s="78" t="s">
        <v>509</v>
      </c>
      <c r="F430" s="78" t="s">
        <v>79</v>
      </c>
      <c r="G430" s="118">
        <v>675909</v>
      </c>
      <c r="H430" s="78"/>
      <c r="I430" s="79" t="s">
        <v>98</v>
      </c>
      <c r="J430" s="78">
        <v>1019310</v>
      </c>
      <c r="K430" s="79">
        <v>44562</v>
      </c>
      <c r="L430" s="79">
        <v>44712</v>
      </c>
      <c r="M430" s="84">
        <v>11186</v>
      </c>
      <c r="N430" s="84">
        <v>17480</v>
      </c>
      <c r="O430" s="95">
        <f t="shared" si="76"/>
        <v>0.63993135011441649</v>
      </c>
      <c r="P430" s="84">
        <f t="shared" si="87"/>
        <v>27039.006622516554</v>
      </c>
      <c r="Q430" s="85">
        <f t="shared" si="84"/>
        <v>1.9687435746775553E-3</v>
      </c>
      <c r="R430" s="86">
        <f t="shared" si="77"/>
        <v>1.7022266409483318E-3</v>
      </c>
      <c r="S430" s="87">
        <f t="shared" si="78"/>
        <v>1460980</v>
      </c>
      <c r="T430" s="88">
        <f t="shared" si="79"/>
        <v>574182.31999999995</v>
      </c>
      <c r="U430" s="88">
        <f t="shared" si="80"/>
        <v>574182.31999999995</v>
      </c>
      <c r="V430" s="88">
        <f t="shared" si="81"/>
        <v>531265.44999999995</v>
      </c>
      <c r="W430" s="89">
        <f t="shared" si="82"/>
        <v>3140610.09</v>
      </c>
      <c r="X430" s="82"/>
      <c r="Y430" s="90">
        <f t="shared" si="85"/>
        <v>743999.02</v>
      </c>
      <c r="Z430" s="90">
        <f t="shared" si="86"/>
        <v>743999.02</v>
      </c>
      <c r="AA430" s="90">
        <f t="shared" si="83"/>
        <v>1487998.04</v>
      </c>
    </row>
    <row r="431" spans="1:27" s="15" customFormat="1" x14ac:dyDescent="0.2">
      <c r="A431" s="78">
        <v>4539</v>
      </c>
      <c r="B431" s="78" t="s">
        <v>763</v>
      </c>
      <c r="C431" s="78" t="s">
        <v>672</v>
      </c>
      <c r="D431" s="78" t="s">
        <v>42</v>
      </c>
      <c r="E431" s="78" t="s">
        <v>220</v>
      </c>
      <c r="F431" s="78" t="s">
        <v>112</v>
      </c>
      <c r="G431" s="118">
        <v>676125</v>
      </c>
      <c r="H431" s="78"/>
      <c r="I431" s="79" t="s">
        <v>44</v>
      </c>
      <c r="J431" s="78">
        <v>1028576</v>
      </c>
      <c r="K431" s="79">
        <v>44562</v>
      </c>
      <c r="L431" s="79">
        <v>44926</v>
      </c>
      <c r="M431" s="84">
        <v>19446</v>
      </c>
      <c r="N431" s="84">
        <v>31918</v>
      </c>
      <c r="O431" s="95">
        <f t="shared" si="76"/>
        <v>0.60924869979322016</v>
      </c>
      <c r="P431" s="84">
        <f t="shared" si="87"/>
        <v>19446</v>
      </c>
      <c r="Q431" s="85">
        <f t="shared" si="84"/>
        <v>1.4158873544303525E-3</v>
      </c>
      <c r="R431" s="86">
        <f t="shared" si="77"/>
        <v>1.2242128463519886E-3</v>
      </c>
      <c r="S431" s="87">
        <f t="shared" si="78"/>
        <v>1050712.31</v>
      </c>
      <c r="T431" s="88">
        <f t="shared" si="79"/>
        <v>412942.3</v>
      </c>
      <c r="U431" s="88">
        <f t="shared" si="80"/>
        <v>412942.3</v>
      </c>
      <c r="V431" s="88">
        <f t="shared" si="81"/>
        <v>382077.2</v>
      </c>
      <c r="W431" s="89">
        <f t="shared" si="82"/>
        <v>2258674.1100000003</v>
      </c>
      <c r="X431" s="82"/>
      <c r="Y431" s="90">
        <f t="shared" si="85"/>
        <v>535071.62</v>
      </c>
      <c r="Z431" s="90">
        <f t="shared" si="86"/>
        <v>535071.62</v>
      </c>
      <c r="AA431" s="90">
        <f t="shared" si="83"/>
        <v>1070143.24</v>
      </c>
    </row>
    <row r="432" spans="1:27" s="15" customFormat="1" x14ac:dyDescent="0.2">
      <c r="A432" s="78">
        <v>102783</v>
      </c>
      <c r="B432" s="78" t="s">
        <v>764</v>
      </c>
      <c r="C432" s="78" t="s">
        <v>65</v>
      </c>
      <c r="D432" s="78" t="s">
        <v>42</v>
      </c>
      <c r="E432" s="78" t="s">
        <v>67</v>
      </c>
      <c r="F432" s="78" t="s">
        <v>67</v>
      </c>
      <c r="G432" s="118">
        <v>676146</v>
      </c>
      <c r="H432" s="78"/>
      <c r="I432" s="79" t="s">
        <v>44</v>
      </c>
      <c r="J432" s="78">
        <v>1026687</v>
      </c>
      <c r="K432" s="79">
        <v>44562</v>
      </c>
      <c r="L432" s="79">
        <v>44926</v>
      </c>
      <c r="M432" s="84">
        <v>13126</v>
      </c>
      <c r="N432" s="84">
        <v>21296</v>
      </c>
      <c r="O432" s="95">
        <f t="shared" si="76"/>
        <v>0.6163598797896318</v>
      </c>
      <c r="P432" s="84">
        <f t="shared" si="87"/>
        <v>13125.999999999998</v>
      </c>
      <c r="Q432" s="85">
        <f t="shared" si="84"/>
        <v>9.5572032367853565E-4</v>
      </c>
      <c r="R432" s="86">
        <f t="shared" si="77"/>
        <v>8.2634052356351953E-4</v>
      </c>
      <c r="S432" s="87">
        <f t="shared" si="78"/>
        <v>709228.11</v>
      </c>
      <c r="T432" s="88">
        <f t="shared" si="79"/>
        <v>278734.99</v>
      </c>
      <c r="U432" s="88">
        <f t="shared" si="80"/>
        <v>278734.99</v>
      </c>
      <c r="V432" s="88">
        <f t="shared" si="81"/>
        <v>257901.13</v>
      </c>
      <c r="W432" s="89">
        <f t="shared" si="82"/>
        <v>1524599.2199999997</v>
      </c>
      <c r="X432" s="82"/>
      <c r="Y432" s="90">
        <f t="shared" si="85"/>
        <v>361171.97</v>
      </c>
      <c r="Z432" s="90">
        <f t="shared" si="86"/>
        <v>361171.97</v>
      </c>
      <c r="AA432" s="90">
        <f t="shared" si="83"/>
        <v>722343.94</v>
      </c>
    </row>
    <row r="433" spans="1:27" s="15" customFormat="1" x14ac:dyDescent="0.2">
      <c r="A433" s="78">
        <v>5280</v>
      </c>
      <c r="B433" s="78" t="s">
        <v>765</v>
      </c>
      <c r="C433" s="78" t="s">
        <v>594</v>
      </c>
      <c r="D433" s="78" t="s">
        <v>42</v>
      </c>
      <c r="E433" s="78" t="s">
        <v>188</v>
      </c>
      <c r="F433" s="78" t="s">
        <v>43</v>
      </c>
      <c r="G433" s="118">
        <v>455869</v>
      </c>
      <c r="H433" s="78"/>
      <c r="I433" s="79" t="s">
        <v>44</v>
      </c>
      <c r="J433" s="78">
        <v>1025919</v>
      </c>
      <c r="K433" s="79">
        <v>44562</v>
      </c>
      <c r="L433" s="79">
        <v>44926</v>
      </c>
      <c r="M433" s="84">
        <v>23563</v>
      </c>
      <c r="N433" s="84">
        <v>38233</v>
      </c>
      <c r="O433" s="95">
        <f t="shared" si="76"/>
        <v>0.61630005492637252</v>
      </c>
      <c r="P433" s="84">
        <f t="shared" si="87"/>
        <v>23563.000000000004</v>
      </c>
      <c r="Q433" s="85">
        <f t="shared" si="84"/>
        <v>1.7156512255704205E-3</v>
      </c>
      <c r="R433" s="86">
        <f t="shared" si="77"/>
        <v>1.4833964464975786E-3</v>
      </c>
      <c r="S433" s="87">
        <f t="shared" si="78"/>
        <v>1273163.33</v>
      </c>
      <c r="T433" s="88">
        <f t="shared" si="79"/>
        <v>500368.16</v>
      </c>
      <c r="U433" s="88">
        <f t="shared" si="80"/>
        <v>500368.16</v>
      </c>
      <c r="V433" s="88">
        <f t="shared" si="81"/>
        <v>462968.48</v>
      </c>
      <c r="W433" s="89">
        <f t="shared" si="82"/>
        <v>2736868.13</v>
      </c>
      <c r="X433" s="82"/>
      <c r="Y433" s="90">
        <f t="shared" si="85"/>
        <v>648354.03</v>
      </c>
      <c r="Z433" s="90">
        <f t="shared" si="86"/>
        <v>648354.03</v>
      </c>
      <c r="AA433" s="90">
        <f t="shared" si="83"/>
        <v>1296708.06</v>
      </c>
    </row>
    <row r="434" spans="1:27" s="15" customFormat="1" x14ac:dyDescent="0.2">
      <c r="A434" s="78">
        <v>5056</v>
      </c>
      <c r="B434" s="78" t="s">
        <v>766</v>
      </c>
      <c r="C434" s="78" t="s">
        <v>140</v>
      </c>
      <c r="D434" s="78" t="s">
        <v>42</v>
      </c>
      <c r="E434" s="78" t="s">
        <v>52</v>
      </c>
      <c r="F434" s="78" t="s">
        <v>52</v>
      </c>
      <c r="G434" s="118">
        <v>455800</v>
      </c>
      <c r="H434" s="78"/>
      <c r="I434" s="79" t="s">
        <v>44</v>
      </c>
      <c r="J434" s="78">
        <v>1026658</v>
      </c>
      <c r="K434" s="79">
        <v>44562</v>
      </c>
      <c r="L434" s="79">
        <v>44926</v>
      </c>
      <c r="M434" s="84">
        <v>25691</v>
      </c>
      <c r="N434" s="84">
        <v>37974</v>
      </c>
      <c r="O434" s="95">
        <f t="shared" si="76"/>
        <v>0.6765418444198662</v>
      </c>
      <c r="P434" s="84">
        <f t="shared" si="87"/>
        <v>25691.000000000004</v>
      </c>
      <c r="Q434" s="85">
        <f t="shared" si="84"/>
        <v>1.8705935422539436E-3</v>
      </c>
      <c r="R434" s="86">
        <f t="shared" si="77"/>
        <v>1.6173635830314175E-3</v>
      </c>
      <c r="S434" s="87">
        <f t="shared" si="78"/>
        <v>1388144.09</v>
      </c>
      <c r="T434" s="88">
        <f t="shared" si="79"/>
        <v>545556.94999999995</v>
      </c>
      <c r="U434" s="88">
        <f t="shared" si="80"/>
        <v>545556.94999999995</v>
      </c>
      <c r="V434" s="88">
        <f t="shared" si="81"/>
        <v>504779.67</v>
      </c>
      <c r="W434" s="89">
        <f t="shared" si="82"/>
        <v>2984037.66</v>
      </c>
      <c r="X434" s="82"/>
      <c r="Y434" s="90">
        <f t="shared" si="85"/>
        <v>706907.59</v>
      </c>
      <c r="Z434" s="90">
        <f t="shared" si="86"/>
        <v>706907.59</v>
      </c>
      <c r="AA434" s="90">
        <f t="shared" si="83"/>
        <v>1413815.18</v>
      </c>
    </row>
    <row r="435" spans="1:27" s="15" customFormat="1" x14ac:dyDescent="0.2">
      <c r="A435" s="78">
        <v>103093</v>
      </c>
      <c r="B435" s="78" t="s">
        <v>767</v>
      </c>
      <c r="C435" s="78" t="s">
        <v>65</v>
      </c>
      <c r="D435" s="78" t="s">
        <v>42</v>
      </c>
      <c r="E435" s="78" t="s">
        <v>66</v>
      </c>
      <c r="F435" s="78" t="s">
        <v>67</v>
      </c>
      <c r="G435" s="118">
        <v>676156</v>
      </c>
      <c r="H435" s="78"/>
      <c r="I435" s="79" t="s">
        <v>44</v>
      </c>
      <c r="J435" s="78">
        <v>1028821</v>
      </c>
      <c r="K435" s="79">
        <v>44562</v>
      </c>
      <c r="L435" s="79">
        <v>44926</v>
      </c>
      <c r="M435" s="84">
        <v>7663</v>
      </c>
      <c r="N435" s="84">
        <v>24807</v>
      </c>
      <c r="O435" s="95">
        <f t="shared" si="76"/>
        <v>0.30890474462853229</v>
      </c>
      <c r="P435" s="84">
        <f t="shared" si="87"/>
        <v>7663.0000000000009</v>
      </c>
      <c r="Q435" s="85">
        <f t="shared" si="84"/>
        <v>5.5795252478657781E-4</v>
      </c>
      <c r="R435" s="86">
        <f t="shared" si="77"/>
        <v>4.8242019138101873E-4</v>
      </c>
      <c r="S435" s="87">
        <f t="shared" si="78"/>
        <v>414049.59</v>
      </c>
      <c r="T435" s="88">
        <f t="shared" si="79"/>
        <v>162726.35999999999</v>
      </c>
      <c r="U435" s="88">
        <f t="shared" si="80"/>
        <v>162726.35999999999</v>
      </c>
      <c r="V435" s="88">
        <f t="shared" si="81"/>
        <v>150563.49</v>
      </c>
      <c r="W435" s="89">
        <f t="shared" si="82"/>
        <v>890065.79999999993</v>
      </c>
      <c r="X435" s="82"/>
      <c r="Y435" s="90">
        <f t="shared" si="85"/>
        <v>210853.33</v>
      </c>
      <c r="Z435" s="90">
        <f t="shared" si="86"/>
        <v>210853.33</v>
      </c>
      <c r="AA435" s="90">
        <f t="shared" si="83"/>
        <v>421706.66</v>
      </c>
    </row>
    <row r="436" spans="1:27" s="15" customFormat="1" x14ac:dyDescent="0.2">
      <c r="A436" s="78">
        <v>5035</v>
      </c>
      <c r="B436" s="78" t="s">
        <v>768</v>
      </c>
      <c r="C436" s="78" t="s">
        <v>140</v>
      </c>
      <c r="D436" s="78" t="s">
        <v>42</v>
      </c>
      <c r="E436" s="78" t="s">
        <v>659</v>
      </c>
      <c r="F436" s="78" t="s">
        <v>52</v>
      </c>
      <c r="G436" s="118">
        <v>676264</v>
      </c>
      <c r="H436" s="78"/>
      <c r="I436" s="79" t="s">
        <v>44</v>
      </c>
      <c r="J436" s="78">
        <v>1028534</v>
      </c>
      <c r="K436" s="79">
        <v>44562</v>
      </c>
      <c r="L436" s="79">
        <v>44926</v>
      </c>
      <c r="M436" s="84">
        <v>15359</v>
      </c>
      <c r="N436" s="84">
        <v>21779</v>
      </c>
      <c r="O436" s="95">
        <f t="shared" si="76"/>
        <v>0.70522062537306585</v>
      </c>
      <c r="P436" s="84">
        <f t="shared" si="87"/>
        <v>15359</v>
      </c>
      <c r="Q436" s="85">
        <f t="shared" si="84"/>
        <v>1.1183078204615748E-3</v>
      </c>
      <c r="R436" s="86">
        <f t="shared" si="77"/>
        <v>9.6691788065001512E-4</v>
      </c>
      <c r="S436" s="87">
        <f t="shared" si="78"/>
        <v>829882.25</v>
      </c>
      <c r="T436" s="88">
        <f t="shared" si="79"/>
        <v>326153.49</v>
      </c>
      <c r="U436" s="88">
        <f t="shared" si="80"/>
        <v>326153.49</v>
      </c>
      <c r="V436" s="88">
        <f t="shared" si="81"/>
        <v>301775.37</v>
      </c>
      <c r="W436" s="89">
        <f t="shared" si="82"/>
        <v>1783964.6</v>
      </c>
      <c r="X436" s="82"/>
      <c r="Y436" s="90">
        <f t="shared" si="85"/>
        <v>422614.68</v>
      </c>
      <c r="Z436" s="90">
        <f t="shared" si="86"/>
        <v>422614.68</v>
      </c>
      <c r="AA436" s="90">
        <f t="shared" si="83"/>
        <v>845229.36</v>
      </c>
    </row>
    <row r="437" spans="1:27" s="15" customFormat="1" x14ac:dyDescent="0.2">
      <c r="A437" s="78">
        <v>105428</v>
      </c>
      <c r="B437" s="78" t="s">
        <v>769</v>
      </c>
      <c r="C437" s="78" t="s">
        <v>140</v>
      </c>
      <c r="D437" s="78" t="s">
        <v>42</v>
      </c>
      <c r="E437" s="78" t="s">
        <v>52</v>
      </c>
      <c r="F437" s="78" t="s">
        <v>52</v>
      </c>
      <c r="G437" s="118">
        <v>676337</v>
      </c>
      <c r="H437" s="78"/>
      <c r="I437" s="79" t="s">
        <v>44</v>
      </c>
      <c r="J437" s="78">
        <v>1026717</v>
      </c>
      <c r="K437" s="79">
        <v>44562</v>
      </c>
      <c r="L437" s="79">
        <v>44926</v>
      </c>
      <c r="M437" s="84">
        <v>30501</v>
      </c>
      <c r="N437" s="84">
        <v>40871</v>
      </c>
      <c r="O437" s="95">
        <f t="shared" si="76"/>
        <v>0.74627486481857552</v>
      </c>
      <c r="P437" s="84">
        <f t="shared" si="87"/>
        <v>30501</v>
      </c>
      <c r="Q437" s="85">
        <f t="shared" si="84"/>
        <v>2.2208156020508164E-3</v>
      </c>
      <c r="R437" s="86">
        <f t="shared" si="77"/>
        <v>1.9201746388245401E-3</v>
      </c>
      <c r="S437" s="87">
        <f t="shared" si="78"/>
        <v>1648039.5</v>
      </c>
      <c r="T437" s="88">
        <f t="shared" si="79"/>
        <v>647698.91</v>
      </c>
      <c r="U437" s="88">
        <f t="shared" si="80"/>
        <v>647698.91</v>
      </c>
      <c r="V437" s="88">
        <f t="shared" si="81"/>
        <v>599287.09</v>
      </c>
      <c r="W437" s="89">
        <f t="shared" si="82"/>
        <v>3542724.41</v>
      </c>
      <c r="X437" s="82"/>
      <c r="Y437" s="90">
        <f t="shared" si="85"/>
        <v>839258.43</v>
      </c>
      <c r="Z437" s="90">
        <f t="shared" si="86"/>
        <v>839258.43</v>
      </c>
      <c r="AA437" s="90">
        <f t="shared" si="83"/>
        <v>1678516.86</v>
      </c>
    </row>
    <row r="438" spans="1:27" s="15" customFormat="1" x14ac:dyDescent="0.2">
      <c r="A438" s="78">
        <v>4105</v>
      </c>
      <c r="B438" s="78" t="s">
        <v>770</v>
      </c>
      <c r="C438" s="78" t="s">
        <v>140</v>
      </c>
      <c r="D438" s="78" t="s">
        <v>42</v>
      </c>
      <c r="E438" s="78" t="s">
        <v>154</v>
      </c>
      <c r="F438" s="78" t="s">
        <v>52</v>
      </c>
      <c r="G438" s="118">
        <v>676396</v>
      </c>
      <c r="H438" s="78"/>
      <c r="I438" s="79" t="s">
        <v>44</v>
      </c>
      <c r="J438" s="78">
        <v>1031882</v>
      </c>
      <c r="K438" s="79">
        <v>44562</v>
      </c>
      <c r="L438" s="79">
        <v>44926</v>
      </c>
      <c r="M438" s="84">
        <v>7372</v>
      </c>
      <c r="N438" s="84">
        <v>15499</v>
      </c>
      <c r="O438" s="95">
        <f t="shared" si="76"/>
        <v>0.47564358990902639</v>
      </c>
      <c r="P438" s="84">
        <f t="shared" si="87"/>
        <v>7372</v>
      </c>
      <c r="Q438" s="85">
        <f t="shared" si="84"/>
        <v>5.3676445422506209E-4</v>
      </c>
      <c r="R438" s="86">
        <f t="shared" si="77"/>
        <v>4.64100437277942E-4</v>
      </c>
      <c r="S438" s="87">
        <f t="shared" si="78"/>
        <v>398326.19</v>
      </c>
      <c r="T438" s="88">
        <f t="shared" si="79"/>
        <v>156546.88</v>
      </c>
      <c r="U438" s="88">
        <f t="shared" si="80"/>
        <v>156546.88</v>
      </c>
      <c r="V438" s="88">
        <f t="shared" si="81"/>
        <v>144845.89000000001</v>
      </c>
      <c r="W438" s="89">
        <f t="shared" si="82"/>
        <v>856265.84000000008</v>
      </c>
      <c r="X438" s="82"/>
      <c r="Y438" s="90">
        <f t="shared" si="85"/>
        <v>202846.24</v>
      </c>
      <c r="Z438" s="90">
        <f t="shared" si="86"/>
        <v>202846.24</v>
      </c>
      <c r="AA438" s="90">
        <f t="shared" si="83"/>
        <v>405692.48</v>
      </c>
    </row>
    <row r="439" spans="1:27" s="15" customFormat="1" x14ac:dyDescent="0.2">
      <c r="A439" s="78">
        <v>4736</v>
      </c>
      <c r="B439" s="78" t="s">
        <v>771</v>
      </c>
      <c r="C439" s="78" t="s">
        <v>594</v>
      </c>
      <c r="D439" s="78" t="s">
        <v>42</v>
      </c>
      <c r="E439" s="78" t="s">
        <v>329</v>
      </c>
      <c r="F439" s="78" t="s">
        <v>43</v>
      </c>
      <c r="G439" s="118">
        <v>455796</v>
      </c>
      <c r="H439" s="78"/>
      <c r="I439" s="79" t="s">
        <v>44</v>
      </c>
      <c r="J439" s="78">
        <v>1025929</v>
      </c>
      <c r="K439" s="79">
        <v>44562</v>
      </c>
      <c r="L439" s="79">
        <v>44926</v>
      </c>
      <c r="M439" s="84">
        <v>25547</v>
      </c>
      <c r="N439" s="84">
        <v>29685</v>
      </c>
      <c r="O439" s="95">
        <f t="shared" si="76"/>
        <v>0.86060299814721242</v>
      </c>
      <c r="P439" s="84">
        <f t="shared" si="87"/>
        <v>25547.000000000004</v>
      </c>
      <c r="Q439" s="85">
        <f t="shared" si="84"/>
        <v>1.8601087238317505E-3</v>
      </c>
      <c r="R439" s="86">
        <f t="shared" si="77"/>
        <v>1.60829813770206E-3</v>
      </c>
      <c r="S439" s="87">
        <f t="shared" si="78"/>
        <v>1380363.43</v>
      </c>
      <c r="T439" s="88">
        <f t="shared" si="79"/>
        <v>542499.06999999995</v>
      </c>
      <c r="U439" s="88">
        <f t="shared" si="80"/>
        <v>542499.06999999995</v>
      </c>
      <c r="V439" s="88">
        <f t="shared" si="81"/>
        <v>501950.34</v>
      </c>
      <c r="W439" s="89">
        <f t="shared" si="82"/>
        <v>2967311.9099999997</v>
      </c>
      <c r="X439" s="82"/>
      <c r="Y439" s="90">
        <f t="shared" si="85"/>
        <v>702945.32</v>
      </c>
      <c r="Z439" s="90">
        <f t="shared" si="86"/>
        <v>702945.32</v>
      </c>
      <c r="AA439" s="90">
        <f t="shared" si="83"/>
        <v>1405890.64</v>
      </c>
    </row>
    <row r="440" spans="1:27" s="15" customFormat="1" x14ac:dyDescent="0.2">
      <c r="A440" s="78">
        <v>4288</v>
      </c>
      <c r="B440" s="78" t="s">
        <v>772</v>
      </c>
      <c r="C440" s="78" t="s">
        <v>55</v>
      </c>
      <c r="D440" s="78" t="s">
        <v>42</v>
      </c>
      <c r="E440" s="78" t="s">
        <v>509</v>
      </c>
      <c r="F440" s="78" t="s">
        <v>79</v>
      </c>
      <c r="G440" s="118">
        <v>455503</v>
      </c>
      <c r="H440" s="78"/>
      <c r="I440" s="79" t="s">
        <v>44</v>
      </c>
      <c r="J440" s="78">
        <v>1032235</v>
      </c>
      <c r="K440" s="79">
        <v>44713</v>
      </c>
      <c r="L440" s="79">
        <v>44742</v>
      </c>
      <c r="M440" s="84">
        <v>784</v>
      </c>
      <c r="N440" s="84">
        <v>1563</v>
      </c>
      <c r="O440" s="95">
        <f t="shared" si="76"/>
        <v>0.50159948816378763</v>
      </c>
      <c r="P440" s="84">
        <f t="shared" si="87"/>
        <v>9538.6666666666661</v>
      </c>
      <c r="Q440" s="85">
        <f t="shared" si="84"/>
        <v>6.9452213881824817E-4</v>
      </c>
      <c r="R440" s="86">
        <f t="shared" si="77"/>
        <v>6.0050181376133059E-4</v>
      </c>
      <c r="S440" s="87">
        <f t="shared" si="78"/>
        <v>515396.2</v>
      </c>
      <c r="T440" s="88">
        <f t="shared" si="79"/>
        <v>202556.77</v>
      </c>
      <c r="U440" s="88">
        <f t="shared" si="80"/>
        <v>202556.77</v>
      </c>
      <c r="V440" s="88">
        <f t="shared" si="81"/>
        <v>187416.8</v>
      </c>
      <c r="W440" s="89">
        <f t="shared" si="82"/>
        <v>1107926.54</v>
      </c>
      <c r="X440" s="82"/>
      <c r="Y440" s="90">
        <f t="shared" si="85"/>
        <v>262463.74</v>
      </c>
      <c r="Z440" s="90">
        <f t="shared" si="86"/>
        <v>262463.74</v>
      </c>
      <c r="AA440" s="90">
        <f t="shared" si="83"/>
        <v>524927.48</v>
      </c>
    </row>
    <row r="441" spans="1:27" s="15" customFormat="1" x14ac:dyDescent="0.2">
      <c r="A441" s="78">
        <v>103341</v>
      </c>
      <c r="B441" s="78" t="s">
        <v>773</v>
      </c>
      <c r="C441" s="78" t="s">
        <v>65</v>
      </c>
      <c r="D441" s="78" t="s">
        <v>42</v>
      </c>
      <c r="E441" s="78" t="s">
        <v>67</v>
      </c>
      <c r="F441" s="78" t="s">
        <v>67</v>
      </c>
      <c r="G441" s="118">
        <v>676178</v>
      </c>
      <c r="H441" s="78"/>
      <c r="I441" s="79" t="s">
        <v>44</v>
      </c>
      <c r="J441" s="78">
        <v>1026639</v>
      </c>
      <c r="K441" s="79">
        <v>44562</v>
      </c>
      <c r="L441" s="79">
        <v>44926</v>
      </c>
      <c r="M441" s="84">
        <v>23090</v>
      </c>
      <c r="N441" s="84">
        <v>28804</v>
      </c>
      <c r="O441" s="95">
        <f t="shared" si="76"/>
        <v>0.80162477433689761</v>
      </c>
      <c r="P441" s="84">
        <f t="shared" si="87"/>
        <v>23090</v>
      </c>
      <c r="Q441" s="85">
        <f t="shared" si="84"/>
        <v>1.681211509503077E-3</v>
      </c>
      <c r="R441" s="86">
        <f t="shared" si="77"/>
        <v>1.453618976769897E-3</v>
      </c>
      <c r="S441" s="87">
        <f t="shared" si="78"/>
        <v>1247606.05</v>
      </c>
      <c r="T441" s="88">
        <f t="shared" si="79"/>
        <v>490323.85</v>
      </c>
      <c r="U441" s="88">
        <f t="shared" si="80"/>
        <v>490323.85</v>
      </c>
      <c r="V441" s="88">
        <f t="shared" si="81"/>
        <v>453674.93</v>
      </c>
      <c r="W441" s="89">
        <f t="shared" si="82"/>
        <v>2681928.6800000002</v>
      </c>
      <c r="X441" s="82"/>
      <c r="Y441" s="90">
        <f t="shared" si="85"/>
        <v>635339.07999999996</v>
      </c>
      <c r="Z441" s="90">
        <f t="shared" si="86"/>
        <v>635339.07999999996</v>
      </c>
      <c r="AA441" s="90">
        <f t="shared" si="83"/>
        <v>1270678.1599999999</v>
      </c>
    </row>
    <row r="442" spans="1:27" s="15" customFormat="1" x14ac:dyDescent="0.2">
      <c r="A442" s="78">
        <v>4832</v>
      </c>
      <c r="B442" s="78" t="s">
        <v>774</v>
      </c>
      <c r="C442" s="78" t="s">
        <v>140</v>
      </c>
      <c r="D442" s="78" t="s">
        <v>42</v>
      </c>
      <c r="E442" s="78" t="s">
        <v>775</v>
      </c>
      <c r="F442" s="78" t="s">
        <v>106</v>
      </c>
      <c r="G442" s="118">
        <v>675277</v>
      </c>
      <c r="H442" s="78"/>
      <c r="I442" s="79" t="s">
        <v>44</v>
      </c>
      <c r="J442" s="78">
        <v>1028533</v>
      </c>
      <c r="K442" s="79">
        <v>44562</v>
      </c>
      <c r="L442" s="79">
        <v>44926</v>
      </c>
      <c r="M442" s="84">
        <v>7535</v>
      </c>
      <c r="N442" s="84">
        <v>16015</v>
      </c>
      <c r="O442" s="95">
        <f t="shared" si="76"/>
        <v>0.47049640961598499</v>
      </c>
      <c r="P442" s="84">
        <f t="shared" si="87"/>
        <v>7535</v>
      </c>
      <c r="Q442" s="85">
        <f t="shared" si="84"/>
        <v>5.4863268618907254E-4</v>
      </c>
      <c r="R442" s="86">
        <f t="shared" si="77"/>
        <v>4.7436201775492311E-4</v>
      </c>
      <c r="S442" s="87">
        <f t="shared" si="78"/>
        <v>407133.46</v>
      </c>
      <c r="T442" s="88">
        <f t="shared" si="79"/>
        <v>160008.24</v>
      </c>
      <c r="U442" s="88">
        <f t="shared" si="80"/>
        <v>160008.24</v>
      </c>
      <c r="V442" s="88">
        <f t="shared" si="81"/>
        <v>148048.53</v>
      </c>
      <c r="W442" s="89">
        <f t="shared" si="82"/>
        <v>875198.47</v>
      </c>
      <c r="X442" s="82"/>
      <c r="Y442" s="90">
        <f t="shared" si="85"/>
        <v>207331.31</v>
      </c>
      <c r="Z442" s="90">
        <f t="shared" si="86"/>
        <v>207331.31</v>
      </c>
      <c r="AA442" s="90">
        <f t="shared" si="83"/>
        <v>414662.62</v>
      </c>
    </row>
    <row r="443" spans="1:27" s="15" customFormat="1" x14ac:dyDescent="0.2">
      <c r="A443" s="78">
        <v>104623</v>
      </c>
      <c r="B443" s="78" t="s">
        <v>776</v>
      </c>
      <c r="C443" s="78" t="s">
        <v>65</v>
      </c>
      <c r="D443" s="78" t="s">
        <v>42</v>
      </c>
      <c r="E443" s="78" t="s">
        <v>436</v>
      </c>
      <c r="F443" s="78" t="s">
        <v>67</v>
      </c>
      <c r="G443" s="118">
        <v>676275</v>
      </c>
      <c r="H443" s="78"/>
      <c r="I443" s="79" t="s">
        <v>44</v>
      </c>
      <c r="J443" s="78">
        <v>1028749</v>
      </c>
      <c r="K443" s="79">
        <v>44562</v>
      </c>
      <c r="L443" s="79">
        <v>44926</v>
      </c>
      <c r="M443" s="84">
        <v>18833</v>
      </c>
      <c r="N443" s="84">
        <v>35402</v>
      </c>
      <c r="O443" s="95">
        <f t="shared" si="76"/>
        <v>0.53197559459917521</v>
      </c>
      <c r="P443" s="84">
        <f t="shared" si="87"/>
        <v>18833</v>
      </c>
      <c r="Q443" s="85">
        <f t="shared" si="84"/>
        <v>1.3712540648969879E-3</v>
      </c>
      <c r="R443" s="86">
        <f t="shared" si="77"/>
        <v>1.1856217492207653E-3</v>
      </c>
      <c r="S443" s="87">
        <f t="shared" si="78"/>
        <v>1017590.5</v>
      </c>
      <c r="T443" s="88">
        <f t="shared" si="79"/>
        <v>399925.04</v>
      </c>
      <c r="U443" s="88">
        <f t="shared" si="80"/>
        <v>399925.04</v>
      </c>
      <c r="V443" s="88">
        <f t="shared" si="81"/>
        <v>370032.91</v>
      </c>
      <c r="W443" s="89">
        <f t="shared" si="82"/>
        <v>2187473.4900000002</v>
      </c>
      <c r="X443" s="82"/>
      <c r="Y443" s="90">
        <f t="shared" si="85"/>
        <v>518204.45</v>
      </c>
      <c r="Z443" s="90">
        <f t="shared" si="86"/>
        <v>518204.45</v>
      </c>
      <c r="AA443" s="90">
        <f t="shared" si="83"/>
        <v>1036408.9</v>
      </c>
    </row>
    <row r="444" spans="1:27" s="15" customFormat="1" x14ac:dyDescent="0.2">
      <c r="A444" s="78">
        <v>4155</v>
      </c>
      <c r="B444" s="78" t="s">
        <v>777</v>
      </c>
      <c r="C444" s="78" t="s">
        <v>55</v>
      </c>
      <c r="D444" s="78" t="s">
        <v>42</v>
      </c>
      <c r="E444" s="78" t="s">
        <v>43</v>
      </c>
      <c r="F444" s="78" t="s">
        <v>43</v>
      </c>
      <c r="G444" s="118">
        <v>455597</v>
      </c>
      <c r="H444" s="78"/>
      <c r="I444" s="79" t="s">
        <v>44</v>
      </c>
      <c r="J444" s="78">
        <v>1028607</v>
      </c>
      <c r="K444" s="79">
        <v>44378</v>
      </c>
      <c r="L444" s="79">
        <v>44742</v>
      </c>
      <c r="M444" s="84">
        <v>21916</v>
      </c>
      <c r="N444" s="84">
        <v>28506</v>
      </c>
      <c r="O444" s="95">
        <f t="shared" si="76"/>
        <v>0.7688205991721041</v>
      </c>
      <c r="P444" s="84">
        <f t="shared" si="87"/>
        <v>21916</v>
      </c>
      <c r="Q444" s="85">
        <f t="shared" si="84"/>
        <v>1.5957311148665845E-3</v>
      </c>
      <c r="R444" s="86">
        <f t="shared" si="77"/>
        <v>1.3797104155430517E-3</v>
      </c>
      <c r="S444" s="87">
        <f t="shared" si="78"/>
        <v>1184172.1100000001</v>
      </c>
      <c r="T444" s="88">
        <f t="shared" si="79"/>
        <v>465393.57</v>
      </c>
      <c r="U444" s="88">
        <f t="shared" si="80"/>
        <v>465393.57</v>
      </c>
      <c r="V444" s="88">
        <f t="shared" si="81"/>
        <v>430608.04</v>
      </c>
      <c r="W444" s="89">
        <f t="shared" si="82"/>
        <v>2545567.29</v>
      </c>
      <c r="X444" s="82"/>
      <c r="Y444" s="90">
        <f t="shared" si="85"/>
        <v>603035.56000000006</v>
      </c>
      <c r="Z444" s="90">
        <f t="shared" si="86"/>
        <v>603035.56000000006</v>
      </c>
      <c r="AA444" s="90">
        <f t="shared" si="83"/>
        <v>1206071.1200000001</v>
      </c>
    </row>
    <row r="445" spans="1:27" s="15" customFormat="1" x14ac:dyDescent="0.2">
      <c r="A445" s="78">
        <v>5333</v>
      </c>
      <c r="B445" s="78" t="s">
        <v>778</v>
      </c>
      <c r="C445" s="78" t="s">
        <v>140</v>
      </c>
      <c r="D445" s="78" t="s">
        <v>42</v>
      </c>
      <c r="E445" s="78" t="s">
        <v>141</v>
      </c>
      <c r="F445" s="78" t="s">
        <v>52</v>
      </c>
      <c r="G445" s="118">
        <v>675901</v>
      </c>
      <c r="H445" s="78"/>
      <c r="I445" s="79" t="s">
        <v>44</v>
      </c>
      <c r="J445" s="78">
        <v>1026646</v>
      </c>
      <c r="K445" s="79">
        <v>44562</v>
      </c>
      <c r="L445" s="79">
        <v>44926</v>
      </c>
      <c r="M445" s="84">
        <v>20846</v>
      </c>
      <c r="N445" s="84">
        <v>34591</v>
      </c>
      <c r="O445" s="95">
        <f t="shared" si="76"/>
        <v>0.60264230580208722</v>
      </c>
      <c r="P445" s="84">
        <f t="shared" si="87"/>
        <v>20846</v>
      </c>
      <c r="Q445" s="85">
        <f t="shared" si="84"/>
        <v>1.517823089090565E-3</v>
      </c>
      <c r="R445" s="86">
        <f t="shared" si="77"/>
        <v>1.312349120387409E-3</v>
      </c>
      <c r="S445" s="87">
        <f t="shared" si="78"/>
        <v>1126357.54</v>
      </c>
      <c r="T445" s="88">
        <f t="shared" si="79"/>
        <v>442671.76</v>
      </c>
      <c r="U445" s="88">
        <f t="shared" si="80"/>
        <v>442671.76</v>
      </c>
      <c r="V445" s="88">
        <f t="shared" si="81"/>
        <v>409584.56</v>
      </c>
      <c r="W445" s="89">
        <f t="shared" si="82"/>
        <v>2421285.62</v>
      </c>
      <c r="X445" s="82"/>
      <c r="Y445" s="90">
        <f t="shared" si="85"/>
        <v>573593.68999999994</v>
      </c>
      <c r="Z445" s="90">
        <f t="shared" si="86"/>
        <v>573593.68999999994</v>
      </c>
      <c r="AA445" s="90">
        <f t="shared" si="83"/>
        <v>1147187.3799999999</v>
      </c>
    </row>
    <row r="446" spans="1:27" s="15" customFormat="1" x14ac:dyDescent="0.2">
      <c r="A446" s="78">
        <v>5206</v>
      </c>
      <c r="B446" s="78" t="s">
        <v>779</v>
      </c>
      <c r="C446" s="78" t="s">
        <v>55</v>
      </c>
      <c r="D446" s="78" t="s">
        <v>42</v>
      </c>
      <c r="E446" s="78" t="s">
        <v>43</v>
      </c>
      <c r="F446" s="78" t="s">
        <v>43</v>
      </c>
      <c r="G446" s="118">
        <v>455652</v>
      </c>
      <c r="H446" s="78"/>
      <c r="I446" s="79" t="s">
        <v>44</v>
      </c>
      <c r="J446" s="78">
        <v>1028684</v>
      </c>
      <c r="K446" s="79">
        <v>44378</v>
      </c>
      <c r="L446" s="79">
        <v>44742</v>
      </c>
      <c r="M446" s="84">
        <v>19013</v>
      </c>
      <c r="N446" s="84">
        <v>29048</v>
      </c>
      <c r="O446" s="95">
        <f t="shared" si="76"/>
        <v>0.65453731754337652</v>
      </c>
      <c r="P446" s="84">
        <f t="shared" si="87"/>
        <v>19013</v>
      </c>
      <c r="Q446" s="85">
        <f t="shared" si="84"/>
        <v>1.3843600879247296E-3</v>
      </c>
      <c r="R446" s="86">
        <f t="shared" si="77"/>
        <v>1.1969535558824622E-3</v>
      </c>
      <c r="S446" s="87">
        <f t="shared" si="78"/>
        <v>1027316.32</v>
      </c>
      <c r="T446" s="88">
        <f t="shared" si="79"/>
        <v>403747.4</v>
      </c>
      <c r="U446" s="88">
        <f t="shared" si="80"/>
        <v>403747.4</v>
      </c>
      <c r="V446" s="88">
        <f t="shared" si="81"/>
        <v>373569.57</v>
      </c>
      <c r="W446" s="89">
        <f t="shared" si="82"/>
        <v>2208380.69</v>
      </c>
      <c r="X446" s="82"/>
      <c r="Y446" s="90">
        <f t="shared" si="85"/>
        <v>523157.29</v>
      </c>
      <c r="Z446" s="90">
        <f t="shared" si="86"/>
        <v>523157.29</v>
      </c>
      <c r="AA446" s="90">
        <f t="shared" si="83"/>
        <v>1046314.58</v>
      </c>
    </row>
    <row r="447" spans="1:27" s="15" customFormat="1" x14ac:dyDescent="0.2">
      <c r="A447" s="78">
        <v>4073</v>
      </c>
      <c r="B447" s="78" t="s">
        <v>780</v>
      </c>
      <c r="C447" s="78" t="s">
        <v>55</v>
      </c>
      <c r="D447" s="78" t="s">
        <v>42</v>
      </c>
      <c r="E447" s="78" t="s">
        <v>43</v>
      </c>
      <c r="F447" s="78" t="s">
        <v>43</v>
      </c>
      <c r="G447" s="118">
        <v>455817</v>
      </c>
      <c r="H447" s="78"/>
      <c r="I447" s="79" t="s">
        <v>44</v>
      </c>
      <c r="J447" s="78">
        <v>1026685</v>
      </c>
      <c r="K447" s="79">
        <v>44378</v>
      </c>
      <c r="L447" s="79">
        <v>44742</v>
      </c>
      <c r="M447" s="84">
        <v>19824</v>
      </c>
      <c r="N447" s="84">
        <v>27496</v>
      </c>
      <c r="O447" s="95">
        <f t="shared" si="76"/>
        <v>0.72097759674134421</v>
      </c>
      <c r="P447" s="84">
        <f t="shared" si="87"/>
        <v>19824</v>
      </c>
      <c r="Q447" s="85">
        <f t="shared" si="84"/>
        <v>1.4434100027886098E-3</v>
      </c>
      <c r="R447" s="86">
        <f t="shared" si="77"/>
        <v>1.2480096403415521E-3</v>
      </c>
      <c r="S447" s="87">
        <f t="shared" si="78"/>
        <v>1071136.52</v>
      </c>
      <c r="T447" s="88">
        <f t="shared" si="79"/>
        <v>420969.25</v>
      </c>
      <c r="U447" s="88">
        <f t="shared" si="80"/>
        <v>420969.25</v>
      </c>
      <c r="V447" s="88">
        <f t="shared" si="81"/>
        <v>389504.19</v>
      </c>
      <c r="W447" s="89">
        <f t="shared" si="82"/>
        <v>2302579.21</v>
      </c>
      <c r="X447" s="82"/>
      <c r="Y447" s="90">
        <f t="shared" si="85"/>
        <v>545472.57999999996</v>
      </c>
      <c r="Z447" s="90">
        <f t="shared" si="86"/>
        <v>545472.57999999996</v>
      </c>
      <c r="AA447" s="90">
        <f t="shared" si="83"/>
        <v>1090945.1599999999</v>
      </c>
    </row>
    <row r="448" spans="1:27" s="15" customFormat="1" x14ac:dyDescent="0.2">
      <c r="A448" s="78">
        <v>105087</v>
      </c>
      <c r="B448" s="78" t="s">
        <v>781</v>
      </c>
      <c r="C448" s="78" t="s">
        <v>65</v>
      </c>
      <c r="D448" s="78" t="s">
        <v>42</v>
      </c>
      <c r="E448" s="78" t="s">
        <v>66</v>
      </c>
      <c r="F448" s="78" t="s">
        <v>67</v>
      </c>
      <c r="G448" s="118">
        <v>676315</v>
      </c>
      <c r="H448" s="78"/>
      <c r="I448" s="79" t="s">
        <v>44</v>
      </c>
      <c r="J448" s="78">
        <v>1028813</v>
      </c>
      <c r="K448" s="79">
        <v>44562</v>
      </c>
      <c r="L448" s="79">
        <v>44926</v>
      </c>
      <c r="M448" s="84">
        <v>22047</v>
      </c>
      <c r="N448" s="84">
        <v>29828</v>
      </c>
      <c r="O448" s="95">
        <f t="shared" ref="O448:O511" si="88">M448/N448</f>
        <v>0.739137722944884</v>
      </c>
      <c r="P448" s="84">
        <f t="shared" si="87"/>
        <v>22047</v>
      </c>
      <c r="Q448" s="85">
        <f t="shared" si="84"/>
        <v>1.6052693871812188E-3</v>
      </c>
      <c r="R448" s="86">
        <f t="shared" ref="R448:R511" si="89">P448/R$3</f>
        <v>1.3879574526135089E-3</v>
      </c>
      <c r="S448" s="87">
        <f t="shared" ref="S448:S511" si="90">IF(Q448&gt;0,ROUND($S$3*Q448,2),0)</f>
        <v>1191250.3500000001</v>
      </c>
      <c r="T448" s="88">
        <f t="shared" ref="T448:T511" si="91">IF(R448&gt;0,ROUND($T$3*R448,2),0)</f>
        <v>468175.4</v>
      </c>
      <c r="U448" s="88">
        <f t="shared" ref="U448:U511" si="92">IF(R448&gt;0,ROUND($U$3*R448,2),0)</f>
        <v>468175.4</v>
      </c>
      <c r="V448" s="88">
        <f t="shared" ref="V448:V511" si="93">IF(Q448&gt;0,ROUND($V$3*Q448,2),0)</f>
        <v>433181.94</v>
      </c>
      <c r="W448" s="89">
        <f t="shared" ref="W448:W511" si="94">S448+T448+U448+V448</f>
        <v>2560783.09</v>
      </c>
      <c r="X448" s="82"/>
      <c r="Y448" s="90">
        <f t="shared" si="85"/>
        <v>606640.13</v>
      </c>
      <c r="Z448" s="90">
        <f t="shared" si="86"/>
        <v>606640.13</v>
      </c>
      <c r="AA448" s="90">
        <f t="shared" ref="AA448:AA511" si="95">SUM(Y448:Z448)</f>
        <v>1213280.26</v>
      </c>
    </row>
    <row r="449" spans="1:27" s="15" customFormat="1" x14ac:dyDescent="0.2">
      <c r="A449" s="78">
        <v>5232</v>
      </c>
      <c r="B449" s="78" t="s">
        <v>782</v>
      </c>
      <c r="C449" s="78" t="s">
        <v>55</v>
      </c>
      <c r="D449" s="78" t="s">
        <v>42</v>
      </c>
      <c r="E449" s="78" t="s">
        <v>105</v>
      </c>
      <c r="F449" s="78" t="s">
        <v>106</v>
      </c>
      <c r="G449" s="118">
        <v>455917</v>
      </c>
      <c r="H449" s="78"/>
      <c r="I449" s="79" t="s">
        <v>44</v>
      </c>
      <c r="J449" s="78">
        <v>1026641</v>
      </c>
      <c r="K449" s="79">
        <v>44562</v>
      </c>
      <c r="L449" s="79">
        <v>44926</v>
      </c>
      <c r="M449" s="84">
        <v>20205</v>
      </c>
      <c r="N449" s="84">
        <v>27242</v>
      </c>
      <c r="O449" s="95">
        <f t="shared" si="88"/>
        <v>0.74168563247926</v>
      </c>
      <c r="P449" s="84">
        <f t="shared" si="87"/>
        <v>20205</v>
      </c>
      <c r="Q449" s="85">
        <f t="shared" si="84"/>
        <v>1.4711510848639962E-3</v>
      </c>
      <c r="R449" s="86">
        <f t="shared" si="89"/>
        <v>1.2719952977754772E-3</v>
      </c>
      <c r="S449" s="87">
        <f t="shared" si="90"/>
        <v>1091722.83</v>
      </c>
      <c r="T449" s="88">
        <f t="shared" si="91"/>
        <v>429059.91</v>
      </c>
      <c r="U449" s="88">
        <f t="shared" si="92"/>
        <v>429059.91</v>
      </c>
      <c r="V449" s="88">
        <f t="shared" si="93"/>
        <v>396990.12</v>
      </c>
      <c r="W449" s="89">
        <f t="shared" si="94"/>
        <v>2346832.77</v>
      </c>
      <c r="X449" s="82"/>
      <c r="Y449" s="90">
        <f t="shared" si="85"/>
        <v>555956.09</v>
      </c>
      <c r="Z449" s="90">
        <f t="shared" si="86"/>
        <v>555956.09</v>
      </c>
      <c r="AA449" s="90">
        <f t="shared" si="95"/>
        <v>1111912.18</v>
      </c>
    </row>
    <row r="450" spans="1:27" s="15" customFormat="1" x14ac:dyDescent="0.2">
      <c r="A450" s="78">
        <v>4874</v>
      </c>
      <c r="B450" s="78" t="s">
        <v>783</v>
      </c>
      <c r="C450" s="78" t="s">
        <v>140</v>
      </c>
      <c r="D450" s="78" t="s">
        <v>42</v>
      </c>
      <c r="E450" s="78" t="s">
        <v>690</v>
      </c>
      <c r="F450" s="78" t="s">
        <v>106</v>
      </c>
      <c r="G450" s="118">
        <v>675356</v>
      </c>
      <c r="H450" s="78"/>
      <c r="I450" s="79" t="s">
        <v>44</v>
      </c>
      <c r="J450" s="78">
        <v>1028604</v>
      </c>
      <c r="K450" s="79">
        <v>44562</v>
      </c>
      <c r="L450" s="79">
        <v>44926</v>
      </c>
      <c r="M450" s="84">
        <v>11791</v>
      </c>
      <c r="N450" s="84">
        <v>16719</v>
      </c>
      <c r="O450" s="95">
        <f t="shared" si="88"/>
        <v>0.7052455290388181</v>
      </c>
      <c r="P450" s="84">
        <f t="shared" si="87"/>
        <v>11791</v>
      </c>
      <c r="Q450" s="85">
        <f t="shared" si="84"/>
        <v>8.5851731955611881E-4</v>
      </c>
      <c r="R450" s="86">
        <f t="shared" si="89"/>
        <v>7.4229629082260096E-4</v>
      </c>
      <c r="S450" s="87">
        <f t="shared" si="90"/>
        <v>637094.97</v>
      </c>
      <c r="T450" s="88">
        <f t="shared" si="91"/>
        <v>250385.82</v>
      </c>
      <c r="U450" s="88">
        <f t="shared" si="92"/>
        <v>250385.82</v>
      </c>
      <c r="V450" s="88">
        <f t="shared" si="93"/>
        <v>231670.9</v>
      </c>
      <c r="W450" s="89">
        <f t="shared" si="94"/>
        <v>1369537.51</v>
      </c>
      <c r="X450" s="82"/>
      <c r="Y450" s="90">
        <f t="shared" si="85"/>
        <v>324438.42</v>
      </c>
      <c r="Z450" s="90">
        <f t="shared" si="86"/>
        <v>324438.42</v>
      </c>
      <c r="AA450" s="90">
        <f t="shared" si="95"/>
        <v>648876.84</v>
      </c>
    </row>
    <row r="451" spans="1:27" s="15" customFormat="1" x14ac:dyDescent="0.2">
      <c r="A451" s="78">
        <v>104749</v>
      </c>
      <c r="B451" s="78" t="s">
        <v>784</v>
      </c>
      <c r="C451" s="78" t="s">
        <v>65</v>
      </c>
      <c r="D451" s="78" t="s">
        <v>42</v>
      </c>
      <c r="E451" s="78" t="s">
        <v>67</v>
      </c>
      <c r="F451" s="78" t="s">
        <v>67</v>
      </c>
      <c r="G451" s="118">
        <v>676293</v>
      </c>
      <c r="H451" s="78"/>
      <c r="I451" s="79" t="s">
        <v>44</v>
      </c>
      <c r="J451" s="78">
        <v>1028778</v>
      </c>
      <c r="K451" s="79">
        <v>44562</v>
      </c>
      <c r="L451" s="79">
        <v>44926</v>
      </c>
      <c r="M451" s="84">
        <v>15296</v>
      </c>
      <c r="N451" s="84">
        <v>18048</v>
      </c>
      <c r="O451" s="95">
        <f t="shared" si="88"/>
        <v>0.84751773049645385</v>
      </c>
      <c r="P451" s="84">
        <f t="shared" si="87"/>
        <v>15296</v>
      </c>
      <c r="Q451" s="85">
        <f t="shared" si="84"/>
        <v>1.1137207124018653E-3</v>
      </c>
      <c r="R451" s="86">
        <f t="shared" si="89"/>
        <v>9.629517483184212E-4</v>
      </c>
      <c r="S451" s="87">
        <f t="shared" si="90"/>
        <v>826478.22</v>
      </c>
      <c r="T451" s="88">
        <f t="shared" si="91"/>
        <v>324815.65999999997</v>
      </c>
      <c r="U451" s="88">
        <f t="shared" si="92"/>
        <v>324815.65999999997</v>
      </c>
      <c r="V451" s="88">
        <f t="shared" si="93"/>
        <v>300537.53000000003</v>
      </c>
      <c r="W451" s="89">
        <f t="shared" si="94"/>
        <v>1776647.0699999998</v>
      </c>
      <c r="X451" s="82"/>
      <c r="Y451" s="90">
        <f t="shared" si="85"/>
        <v>420881.18</v>
      </c>
      <c r="Z451" s="90">
        <f t="shared" si="86"/>
        <v>420881.18</v>
      </c>
      <c r="AA451" s="90">
        <f t="shared" si="95"/>
        <v>841762.36</v>
      </c>
    </row>
    <row r="452" spans="1:27" s="15" customFormat="1" x14ac:dyDescent="0.2">
      <c r="A452" s="78">
        <v>103284</v>
      </c>
      <c r="B452" s="78" t="s">
        <v>785</v>
      </c>
      <c r="C452" s="78" t="s">
        <v>689</v>
      </c>
      <c r="D452" s="78" t="s">
        <v>42</v>
      </c>
      <c r="E452" s="78" t="s">
        <v>690</v>
      </c>
      <c r="F452" s="78" t="s">
        <v>106</v>
      </c>
      <c r="G452" s="118">
        <v>676180</v>
      </c>
      <c r="H452" s="78"/>
      <c r="I452" s="79" t="s">
        <v>44</v>
      </c>
      <c r="J452" s="78">
        <v>1026611</v>
      </c>
      <c r="K452" s="79">
        <v>44378</v>
      </c>
      <c r="L452" s="79">
        <v>44742</v>
      </c>
      <c r="M452" s="84">
        <v>23269</v>
      </c>
      <c r="N452" s="84">
        <v>31145</v>
      </c>
      <c r="O452" s="95">
        <f t="shared" si="88"/>
        <v>0.74711831754695779</v>
      </c>
      <c r="P452" s="84">
        <f t="shared" si="87"/>
        <v>23269</v>
      </c>
      <c r="Q452" s="85">
        <f t="shared" si="84"/>
        <v>1.6942447212917758E-3</v>
      </c>
      <c r="R452" s="86">
        <f t="shared" si="89"/>
        <v>1.4648878289501401E-3</v>
      </c>
      <c r="S452" s="87">
        <f t="shared" si="90"/>
        <v>1257277.83</v>
      </c>
      <c r="T452" s="88">
        <f t="shared" si="91"/>
        <v>494124.98</v>
      </c>
      <c r="U452" s="88">
        <f t="shared" si="92"/>
        <v>494124.98</v>
      </c>
      <c r="V452" s="88">
        <f t="shared" si="93"/>
        <v>457191.94</v>
      </c>
      <c r="W452" s="89">
        <f t="shared" si="94"/>
        <v>2702719.73</v>
      </c>
      <c r="X452" s="82"/>
      <c r="Y452" s="90">
        <f t="shared" si="85"/>
        <v>640264.4</v>
      </c>
      <c r="Z452" s="90">
        <f t="shared" si="86"/>
        <v>640264.4</v>
      </c>
      <c r="AA452" s="90">
        <f t="shared" si="95"/>
        <v>1280528.8</v>
      </c>
    </row>
    <row r="453" spans="1:27" s="15" customFormat="1" x14ac:dyDescent="0.2">
      <c r="A453" s="78">
        <v>5247</v>
      </c>
      <c r="B453" s="78" t="s">
        <v>786</v>
      </c>
      <c r="C453" s="78" t="s">
        <v>689</v>
      </c>
      <c r="D453" s="78" t="s">
        <v>42</v>
      </c>
      <c r="E453" s="78" t="s">
        <v>690</v>
      </c>
      <c r="F453" s="78" t="s">
        <v>106</v>
      </c>
      <c r="G453" s="118">
        <v>675434</v>
      </c>
      <c r="H453" s="78"/>
      <c r="I453" s="79" t="s">
        <v>44</v>
      </c>
      <c r="J453" s="78">
        <v>1029311</v>
      </c>
      <c r="K453" s="79">
        <v>44378</v>
      </c>
      <c r="L453" s="79">
        <v>44742</v>
      </c>
      <c r="M453" s="84">
        <v>17790</v>
      </c>
      <c r="N453" s="84">
        <v>32642</v>
      </c>
      <c r="O453" s="95">
        <f t="shared" si="88"/>
        <v>0.54500336989155074</v>
      </c>
      <c r="P453" s="84">
        <f t="shared" si="87"/>
        <v>17790</v>
      </c>
      <c r="Q453" s="85">
        <f t="shared" si="84"/>
        <v>1.2953119425751297E-3</v>
      </c>
      <c r="R453" s="86">
        <f t="shared" si="89"/>
        <v>1.1199602250643772E-3</v>
      </c>
      <c r="S453" s="87">
        <f t="shared" si="90"/>
        <v>961234.8</v>
      </c>
      <c r="T453" s="88">
        <f t="shared" si="91"/>
        <v>377776.58</v>
      </c>
      <c r="U453" s="88">
        <f t="shared" si="92"/>
        <v>377776.58</v>
      </c>
      <c r="V453" s="88">
        <f t="shared" si="93"/>
        <v>349539.93</v>
      </c>
      <c r="W453" s="89">
        <f t="shared" si="94"/>
        <v>2066327.8900000001</v>
      </c>
      <c r="X453" s="82"/>
      <c r="Y453" s="90">
        <f t="shared" si="85"/>
        <v>489505.51</v>
      </c>
      <c r="Z453" s="90">
        <f t="shared" si="86"/>
        <v>489505.51</v>
      </c>
      <c r="AA453" s="90">
        <f t="shared" si="95"/>
        <v>979011.02</v>
      </c>
    </row>
    <row r="454" spans="1:27" s="15" customFormat="1" x14ac:dyDescent="0.2">
      <c r="A454" s="78">
        <v>5397</v>
      </c>
      <c r="B454" s="78" t="s">
        <v>787</v>
      </c>
      <c r="C454" s="78" t="s">
        <v>140</v>
      </c>
      <c r="D454" s="78" t="s">
        <v>42</v>
      </c>
      <c r="E454" s="78" t="s">
        <v>788</v>
      </c>
      <c r="F454" s="78" t="s">
        <v>79</v>
      </c>
      <c r="G454" s="118">
        <v>675799</v>
      </c>
      <c r="H454" s="78"/>
      <c r="I454" s="79" t="s">
        <v>44</v>
      </c>
      <c r="J454" s="78">
        <v>1026702</v>
      </c>
      <c r="K454" s="79">
        <v>44562</v>
      </c>
      <c r="L454" s="79">
        <v>44926</v>
      </c>
      <c r="M454" s="84">
        <v>21080</v>
      </c>
      <c r="N454" s="84">
        <v>31913</v>
      </c>
      <c r="O454" s="95">
        <f t="shared" si="88"/>
        <v>0.66054585905430385</v>
      </c>
      <c r="P454" s="84">
        <f t="shared" si="87"/>
        <v>21080</v>
      </c>
      <c r="Q454" s="85">
        <f t="shared" ref="Q454:Q517" si="96">IF(D454="NSGO",P454/Q$3,0)</f>
        <v>1.534860919026629E-3</v>
      </c>
      <c r="R454" s="86">
        <f t="shared" si="89"/>
        <v>1.327080469047615E-3</v>
      </c>
      <c r="S454" s="87">
        <f t="shared" si="90"/>
        <v>1139001.1000000001</v>
      </c>
      <c r="T454" s="88">
        <f t="shared" si="91"/>
        <v>447640.83</v>
      </c>
      <c r="U454" s="88">
        <f t="shared" si="92"/>
        <v>447640.83</v>
      </c>
      <c r="V454" s="88">
        <f t="shared" si="93"/>
        <v>414182.22</v>
      </c>
      <c r="W454" s="89">
        <f t="shared" si="94"/>
        <v>2448464.9800000004</v>
      </c>
      <c r="X454" s="82"/>
      <c r="Y454" s="90">
        <f t="shared" ref="Y454:Y517" si="97">IF($D454="NSGO",ROUND($Q454*$Y$3,2),0)</f>
        <v>580032.38</v>
      </c>
      <c r="Z454" s="90">
        <f t="shared" ref="Z454:Z517" si="98">IF($D454="NSGO",ROUND($Q454*$Z$3,2),0)</f>
        <v>580032.38</v>
      </c>
      <c r="AA454" s="90">
        <f t="shared" si="95"/>
        <v>1160064.76</v>
      </c>
    </row>
    <row r="455" spans="1:27" s="15" customFormat="1" x14ac:dyDescent="0.2">
      <c r="A455" s="78">
        <v>104549</v>
      </c>
      <c r="B455" s="78" t="s">
        <v>789</v>
      </c>
      <c r="C455" s="78" t="s">
        <v>65</v>
      </c>
      <c r="D455" s="78" t="s">
        <v>42</v>
      </c>
      <c r="E455" s="78" t="s">
        <v>67</v>
      </c>
      <c r="F455" s="78" t="s">
        <v>67</v>
      </c>
      <c r="G455" s="118">
        <v>676270</v>
      </c>
      <c r="H455" s="78"/>
      <c r="I455" s="79" t="s">
        <v>44</v>
      </c>
      <c r="J455" s="78">
        <v>1026677</v>
      </c>
      <c r="K455" s="79">
        <v>44562</v>
      </c>
      <c r="L455" s="79">
        <v>44926</v>
      </c>
      <c r="M455" s="84">
        <v>19690</v>
      </c>
      <c r="N455" s="84">
        <v>27986</v>
      </c>
      <c r="O455" s="95">
        <f t="shared" si="88"/>
        <v>0.70356606874866001</v>
      </c>
      <c r="P455" s="84">
        <f t="shared" ref="P455:P518" si="99">IFERROR((M455/((L455-K455)+1)*365),0)</f>
        <v>19690</v>
      </c>
      <c r="Q455" s="85">
        <f t="shared" si="96"/>
        <v>1.4336532967568465E-3</v>
      </c>
      <c r="R455" s="86">
        <f t="shared" si="89"/>
        <v>1.2395737398267334E-3</v>
      </c>
      <c r="S455" s="87">
        <f t="shared" si="90"/>
        <v>1063896.19</v>
      </c>
      <c r="T455" s="88">
        <f t="shared" si="91"/>
        <v>418123.72</v>
      </c>
      <c r="U455" s="88">
        <f t="shared" si="92"/>
        <v>418123.72</v>
      </c>
      <c r="V455" s="88">
        <f t="shared" si="93"/>
        <v>386871.34</v>
      </c>
      <c r="W455" s="89">
        <f t="shared" si="94"/>
        <v>2287014.9699999997</v>
      </c>
      <c r="X455" s="82"/>
      <c r="Y455" s="90">
        <f t="shared" si="97"/>
        <v>541785.47</v>
      </c>
      <c r="Z455" s="90">
        <f t="shared" si="98"/>
        <v>541785.47</v>
      </c>
      <c r="AA455" s="90">
        <f t="shared" si="95"/>
        <v>1083570.94</v>
      </c>
    </row>
    <row r="456" spans="1:27" s="15" customFormat="1" x14ac:dyDescent="0.2">
      <c r="A456" s="78">
        <v>104778</v>
      </c>
      <c r="B456" s="78" t="s">
        <v>790</v>
      </c>
      <c r="C456" s="78" t="s">
        <v>689</v>
      </c>
      <c r="D456" s="78" t="s">
        <v>42</v>
      </c>
      <c r="E456" s="78" t="s">
        <v>106</v>
      </c>
      <c r="F456" s="78" t="s">
        <v>106</v>
      </c>
      <c r="G456" s="118">
        <v>676299</v>
      </c>
      <c r="H456" s="78"/>
      <c r="I456" s="79" t="s">
        <v>44</v>
      </c>
      <c r="J456" s="78">
        <v>1026617</v>
      </c>
      <c r="K456" s="79">
        <v>44378</v>
      </c>
      <c r="L456" s="79">
        <v>44742</v>
      </c>
      <c r="M456" s="84">
        <v>20155</v>
      </c>
      <c r="N456" s="84">
        <v>32482</v>
      </c>
      <c r="O456" s="95">
        <f t="shared" si="88"/>
        <v>0.62049750631118772</v>
      </c>
      <c r="P456" s="84">
        <f t="shared" si="99"/>
        <v>20155</v>
      </c>
      <c r="Q456" s="85">
        <f t="shared" si="96"/>
        <v>1.4675105229118458E-3</v>
      </c>
      <c r="R456" s="86">
        <f t="shared" si="89"/>
        <v>1.2688475737027837E-3</v>
      </c>
      <c r="S456" s="87">
        <f t="shared" si="90"/>
        <v>1089021.22</v>
      </c>
      <c r="T456" s="88">
        <f t="shared" si="91"/>
        <v>427998.15</v>
      </c>
      <c r="U456" s="88">
        <f t="shared" si="92"/>
        <v>427998.15</v>
      </c>
      <c r="V456" s="88">
        <f t="shared" si="93"/>
        <v>396007.71</v>
      </c>
      <c r="W456" s="89">
        <f t="shared" si="94"/>
        <v>2341025.23</v>
      </c>
      <c r="X456" s="82"/>
      <c r="Y456" s="90">
        <f t="shared" si="97"/>
        <v>554580.30000000005</v>
      </c>
      <c r="Z456" s="90">
        <f t="shared" si="98"/>
        <v>554580.30000000005</v>
      </c>
      <c r="AA456" s="90">
        <f t="shared" si="95"/>
        <v>1109160.6000000001</v>
      </c>
    </row>
    <row r="457" spans="1:27" s="15" customFormat="1" x14ac:dyDescent="0.2">
      <c r="A457" s="78">
        <v>4325</v>
      </c>
      <c r="B457" s="78" t="s">
        <v>791</v>
      </c>
      <c r="C457" s="78" t="s">
        <v>140</v>
      </c>
      <c r="D457" s="78" t="s">
        <v>42</v>
      </c>
      <c r="E457" s="78" t="s">
        <v>52</v>
      </c>
      <c r="F457" s="78" t="s">
        <v>52</v>
      </c>
      <c r="G457" s="118">
        <v>676258</v>
      </c>
      <c r="H457" s="78"/>
      <c r="I457" s="79" t="s">
        <v>44</v>
      </c>
      <c r="J457" s="78">
        <v>1029325</v>
      </c>
      <c r="K457" s="79">
        <v>44562</v>
      </c>
      <c r="L457" s="79">
        <v>44926</v>
      </c>
      <c r="M457" s="84">
        <v>25221</v>
      </c>
      <c r="N457" s="84">
        <v>41051</v>
      </c>
      <c r="O457" s="95">
        <f t="shared" si="88"/>
        <v>0.6143821100582203</v>
      </c>
      <c r="P457" s="84">
        <f t="shared" si="99"/>
        <v>25221</v>
      </c>
      <c r="Q457" s="85">
        <f t="shared" si="96"/>
        <v>1.8363722599037291E-3</v>
      </c>
      <c r="R457" s="86">
        <f t="shared" si="89"/>
        <v>1.5877749767480975E-3</v>
      </c>
      <c r="S457" s="87">
        <f t="shared" si="90"/>
        <v>1362748.9</v>
      </c>
      <c r="T457" s="88">
        <f t="shared" si="91"/>
        <v>535576.35</v>
      </c>
      <c r="U457" s="88">
        <f t="shared" si="92"/>
        <v>535576.35</v>
      </c>
      <c r="V457" s="88">
        <f t="shared" si="93"/>
        <v>495545.05</v>
      </c>
      <c r="W457" s="89">
        <f t="shared" si="94"/>
        <v>2929446.65</v>
      </c>
      <c r="X457" s="82"/>
      <c r="Y457" s="90">
        <f t="shared" si="97"/>
        <v>693975.18</v>
      </c>
      <c r="Z457" s="90">
        <f t="shared" si="98"/>
        <v>693975.18</v>
      </c>
      <c r="AA457" s="90">
        <f t="shared" si="95"/>
        <v>1387950.36</v>
      </c>
    </row>
    <row r="458" spans="1:27" s="15" customFormat="1" x14ac:dyDescent="0.2">
      <c r="A458" s="78">
        <v>105892</v>
      </c>
      <c r="B458" s="78" t="s">
        <v>792</v>
      </c>
      <c r="C458" s="78" t="s">
        <v>140</v>
      </c>
      <c r="D458" s="78" t="s">
        <v>42</v>
      </c>
      <c r="E458" s="78" t="s">
        <v>141</v>
      </c>
      <c r="F458" s="78" t="s">
        <v>52</v>
      </c>
      <c r="G458" s="118">
        <v>676371</v>
      </c>
      <c r="H458" s="78"/>
      <c r="I458" s="79" t="s">
        <v>44</v>
      </c>
      <c r="J458" s="78">
        <v>1026726</v>
      </c>
      <c r="K458" s="79">
        <v>44562</v>
      </c>
      <c r="L458" s="79">
        <v>44926</v>
      </c>
      <c r="M458" s="84">
        <v>29537</v>
      </c>
      <c r="N458" s="84">
        <v>35319</v>
      </c>
      <c r="O458" s="95">
        <f t="shared" si="88"/>
        <v>0.83629208074973815</v>
      </c>
      <c r="P458" s="84">
        <f t="shared" si="99"/>
        <v>29536.999999999996</v>
      </c>
      <c r="Q458" s="85">
        <f t="shared" si="96"/>
        <v>2.1506255676133558E-3</v>
      </c>
      <c r="R458" s="86">
        <f t="shared" si="89"/>
        <v>1.8594865187030075E-3</v>
      </c>
      <c r="S458" s="87">
        <f t="shared" si="90"/>
        <v>1595952.35</v>
      </c>
      <c r="T458" s="88">
        <f t="shared" si="91"/>
        <v>627228.05000000005</v>
      </c>
      <c r="U458" s="88">
        <f t="shared" si="92"/>
        <v>627228.05000000005</v>
      </c>
      <c r="V458" s="88">
        <f t="shared" si="93"/>
        <v>580346.31000000006</v>
      </c>
      <c r="W458" s="89">
        <f t="shared" si="94"/>
        <v>3430754.7600000002</v>
      </c>
      <c r="X458" s="82"/>
      <c r="Y458" s="90">
        <f t="shared" si="97"/>
        <v>812733.23</v>
      </c>
      <c r="Z458" s="90">
        <f t="shared" si="98"/>
        <v>812733.23</v>
      </c>
      <c r="AA458" s="90">
        <f t="shared" si="95"/>
        <v>1625466.46</v>
      </c>
    </row>
    <row r="459" spans="1:27" s="15" customFormat="1" x14ac:dyDescent="0.2">
      <c r="A459" s="78">
        <v>110273</v>
      </c>
      <c r="B459" s="78" t="s">
        <v>793</v>
      </c>
      <c r="C459" s="78" t="s">
        <v>689</v>
      </c>
      <c r="D459" s="78" t="s">
        <v>42</v>
      </c>
      <c r="E459" s="78" t="s">
        <v>690</v>
      </c>
      <c r="F459" s="78" t="s">
        <v>106</v>
      </c>
      <c r="G459" s="118">
        <v>675942</v>
      </c>
      <c r="H459" s="78"/>
      <c r="I459" s="79" t="s">
        <v>53</v>
      </c>
      <c r="J459" s="78">
        <v>1027527</v>
      </c>
      <c r="K459" s="79">
        <v>43647</v>
      </c>
      <c r="L459" s="79">
        <v>44012</v>
      </c>
      <c r="M459" s="84">
        <v>18896</v>
      </c>
      <c r="N459" s="84">
        <v>35646</v>
      </c>
      <c r="O459" s="95">
        <f t="shared" si="88"/>
        <v>0.53010155417157601</v>
      </c>
      <c r="P459" s="84">
        <f t="shared" si="99"/>
        <v>18844.371584699453</v>
      </c>
      <c r="Q459" s="85">
        <f t="shared" si="96"/>
        <v>1.3720820440688375E-3</v>
      </c>
      <c r="R459" s="86">
        <f t="shared" si="89"/>
        <v>1.186337641438828E-3</v>
      </c>
      <c r="S459" s="87">
        <f t="shared" si="90"/>
        <v>1018204.93</v>
      </c>
      <c r="T459" s="88">
        <f t="shared" si="91"/>
        <v>400166.52</v>
      </c>
      <c r="U459" s="88">
        <f t="shared" si="92"/>
        <v>400166.52</v>
      </c>
      <c r="V459" s="88">
        <f t="shared" si="93"/>
        <v>370256.34</v>
      </c>
      <c r="W459" s="89">
        <f t="shared" si="94"/>
        <v>2188794.31</v>
      </c>
      <c r="X459" s="82"/>
      <c r="Y459" s="90">
        <f t="shared" si="97"/>
        <v>518517.35</v>
      </c>
      <c r="Z459" s="90">
        <f t="shared" si="98"/>
        <v>518517.35</v>
      </c>
      <c r="AA459" s="90">
        <f t="shared" si="95"/>
        <v>1037034.7</v>
      </c>
    </row>
    <row r="460" spans="1:27" s="15" customFormat="1" x14ac:dyDescent="0.2">
      <c r="A460" s="78">
        <v>102639</v>
      </c>
      <c r="B460" s="78" t="s">
        <v>794</v>
      </c>
      <c r="C460" s="78" t="s">
        <v>211</v>
      </c>
      <c r="D460" s="78" t="s">
        <v>42</v>
      </c>
      <c r="E460" s="78" t="s">
        <v>59</v>
      </c>
      <c r="F460" s="78" t="s">
        <v>59</v>
      </c>
      <c r="G460" s="118">
        <v>676107</v>
      </c>
      <c r="H460" s="78"/>
      <c r="I460" s="79" t="s">
        <v>44</v>
      </c>
      <c r="J460" s="78">
        <v>1026419</v>
      </c>
      <c r="K460" s="79">
        <v>44562</v>
      </c>
      <c r="L460" s="79">
        <v>44926</v>
      </c>
      <c r="M460" s="84">
        <v>24620</v>
      </c>
      <c r="N460" s="84">
        <v>36562</v>
      </c>
      <c r="O460" s="95">
        <f t="shared" si="88"/>
        <v>0.6733767299381872</v>
      </c>
      <c r="P460" s="84">
        <f t="shared" si="99"/>
        <v>24620</v>
      </c>
      <c r="Q460" s="85">
        <f t="shared" si="96"/>
        <v>1.7926127052388808E-3</v>
      </c>
      <c r="R460" s="86">
        <f t="shared" si="89"/>
        <v>1.5499393333943208E-3</v>
      </c>
      <c r="S460" s="87">
        <f t="shared" si="90"/>
        <v>1330275.48</v>
      </c>
      <c r="T460" s="88">
        <f t="shared" si="91"/>
        <v>522813.91</v>
      </c>
      <c r="U460" s="88">
        <f t="shared" si="92"/>
        <v>522813.91</v>
      </c>
      <c r="V460" s="88">
        <f t="shared" si="93"/>
        <v>483736.54</v>
      </c>
      <c r="W460" s="89">
        <f t="shared" si="94"/>
        <v>2859639.84</v>
      </c>
      <c r="X460" s="82"/>
      <c r="Y460" s="90">
        <f t="shared" si="97"/>
        <v>677438.2</v>
      </c>
      <c r="Z460" s="90">
        <f t="shared" si="98"/>
        <v>677438.2</v>
      </c>
      <c r="AA460" s="90">
        <f t="shared" si="95"/>
        <v>1354876.4</v>
      </c>
    </row>
    <row r="461" spans="1:27" s="15" customFormat="1" x14ac:dyDescent="0.2">
      <c r="A461" s="78">
        <v>5398</v>
      </c>
      <c r="B461" s="78" t="s">
        <v>795</v>
      </c>
      <c r="C461" s="78" t="s">
        <v>211</v>
      </c>
      <c r="D461" s="78" t="s">
        <v>42</v>
      </c>
      <c r="E461" s="78" t="s">
        <v>369</v>
      </c>
      <c r="F461" s="78" t="s">
        <v>59</v>
      </c>
      <c r="G461" s="118">
        <v>675815</v>
      </c>
      <c r="H461" s="78"/>
      <c r="I461" s="79" t="s">
        <v>44</v>
      </c>
      <c r="J461" s="78">
        <v>1026483</v>
      </c>
      <c r="K461" s="79">
        <v>44562</v>
      </c>
      <c r="L461" s="79">
        <v>44926</v>
      </c>
      <c r="M461" s="84">
        <v>21234</v>
      </c>
      <c r="N461" s="84">
        <v>31888</v>
      </c>
      <c r="O461" s="95">
        <f t="shared" si="88"/>
        <v>0.66589312594079275</v>
      </c>
      <c r="P461" s="84">
        <f t="shared" si="99"/>
        <v>21234</v>
      </c>
      <c r="Q461" s="85">
        <f t="shared" si="96"/>
        <v>1.5460738498392524E-3</v>
      </c>
      <c r="R461" s="86">
        <f t="shared" si="89"/>
        <v>1.3367754591915111E-3</v>
      </c>
      <c r="S461" s="87">
        <f t="shared" si="90"/>
        <v>1147322.08</v>
      </c>
      <c r="T461" s="88">
        <f t="shared" si="91"/>
        <v>450911.07</v>
      </c>
      <c r="U461" s="88">
        <f t="shared" si="92"/>
        <v>450911.07</v>
      </c>
      <c r="V461" s="88">
        <f t="shared" si="93"/>
        <v>417208.03</v>
      </c>
      <c r="W461" s="89">
        <f t="shared" si="94"/>
        <v>2466352.25</v>
      </c>
      <c r="X461" s="82"/>
      <c r="Y461" s="90">
        <f t="shared" si="97"/>
        <v>584269.81000000006</v>
      </c>
      <c r="Z461" s="90">
        <f t="shared" si="98"/>
        <v>584269.81000000006</v>
      </c>
      <c r="AA461" s="90">
        <f t="shared" si="95"/>
        <v>1168539.6200000001</v>
      </c>
    </row>
    <row r="462" spans="1:27" s="15" customFormat="1" x14ac:dyDescent="0.2">
      <c r="A462" s="78">
        <v>103815</v>
      </c>
      <c r="B462" s="78" t="s">
        <v>796</v>
      </c>
      <c r="C462" s="78" t="s">
        <v>140</v>
      </c>
      <c r="D462" s="78" t="s">
        <v>42</v>
      </c>
      <c r="E462" s="78" t="s">
        <v>52</v>
      </c>
      <c r="F462" s="78" t="s">
        <v>52</v>
      </c>
      <c r="G462" s="118">
        <v>676236</v>
      </c>
      <c r="H462" s="78"/>
      <c r="I462" s="79" t="s">
        <v>53</v>
      </c>
      <c r="J462" s="78">
        <v>1017186</v>
      </c>
      <c r="K462" s="79">
        <v>44562</v>
      </c>
      <c r="L462" s="79">
        <v>44926</v>
      </c>
      <c r="M462" s="84">
        <v>1427</v>
      </c>
      <c r="N462" s="84">
        <v>17597</v>
      </c>
      <c r="O462" s="95">
        <f t="shared" si="88"/>
        <v>8.1093368187759279E-2</v>
      </c>
      <c r="P462" s="84">
        <f t="shared" si="99"/>
        <v>1427</v>
      </c>
      <c r="Q462" s="85">
        <f t="shared" si="96"/>
        <v>1.0390163811437379E-4</v>
      </c>
      <c r="R462" s="86">
        <f t="shared" si="89"/>
        <v>8.9836045034674881E-5</v>
      </c>
      <c r="S462" s="87">
        <f t="shared" si="90"/>
        <v>77104.11</v>
      </c>
      <c r="T462" s="88">
        <f t="shared" si="91"/>
        <v>30302.82</v>
      </c>
      <c r="U462" s="88">
        <f t="shared" si="92"/>
        <v>30302.82</v>
      </c>
      <c r="V462" s="88">
        <f t="shared" si="93"/>
        <v>28037.86</v>
      </c>
      <c r="W462" s="89">
        <f t="shared" si="94"/>
        <v>165747.60999999999</v>
      </c>
      <c r="X462" s="82"/>
      <c r="Y462" s="90">
        <f t="shared" si="97"/>
        <v>39265</v>
      </c>
      <c r="Z462" s="90">
        <f t="shared" si="98"/>
        <v>39265</v>
      </c>
      <c r="AA462" s="90">
        <f t="shared" si="95"/>
        <v>78530</v>
      </c>
    </row>
    <row r="463" spans="1:27" s="15" customFormat="1" x14ac:dyDescent="0.2">
      <c r="A463" s="78">
        <v>102353</v>
      </c>
      <c r="B463" s="78" t="s">
        <v>797</v>
      </c>
      <c r="C463" s="78" t="s">
        <v>140</v>
      </c>
      <c r="D463" s="78" t="s">
        <v>42</v>
      </c>
      <c r="E463" s="78" t="s">
        <v>141</v>
      </c>
      <c r="F463" s="78" t="s">
        <v>52</v>
      </c>
      <c r="G463" s="118">
        <v>676064</v>
      </c>
      <c r="H463" s="78"/>
      <c r="I463" s="79" t="s">
        <v>44</v>
      </c>
      <c r="J463" s="78">
        <v>1013639</v>
      </c>
      <c r="K463" s="79">
        <v>44562</v>
      </c>
      <c r="L463" s="79">
        <v>44926</v>
      </c>
      <c r="M463" s="84">
        <v>22465</v>
      </c>
      <c r="N463" s="84">
        <v>36929</v>
      </c>
      <c r="O463" s="95">
        <f t="shared" si="88"/>
        <v>0.60832949714316664</v>
      </c>
      <c r="P463" s="84">
        <f t="shared" si="99"/>
        <v>22465</v>
      </c>
      <c r="Q463" s="85">
        <f t="shared" si="96"/>
        <v>1.6357044851011966E-3</v>
      </c>
      <c r="R463" s="86">
        <f t="shared" si="89"/>
        <v>1.4142724258612272E-3</v>
      </c>
      <c r="S463" s="87">
        <f t="shared" si="90"/>
        <v>1213835.8500000001</v>
      </c>
      <c r="T463" s="88">
        <f t="shared" si="91"/>
        <v>477051.77</v>
      </c>
      <c r="U463" s="88">
        <f t="shared" si="92"/>
        <v>477051.77</v>
      </c>
      <c r="V463" s="88">
        <f t="shared" si="93"/>
        <v>441394.86</v>
      </c>
      <c r="W463" s="89">
        <f t="shared" si="94"/>
        <v>2609334.25</v>
      </c>
      <c r="X463" s="82"/>
      <c r="Y463" s="90">
        <f t="shared" si="97"/>
        <v>618141.72</v>
      </c>
      <c r="Z463" s="90">
        <f t="shared" si="98"/>
        <v>618141.72</v>
      </c>
      <c r="AA463" s="90">
        <f t="shared" si="95"/>
        <v>1236283.44</v>
      </c>
    </row>
    <row r="464" spans="1:27" s="15" customFormat="1" x14ac:dyDescent="0.2">
      <c r="A464" s="78">
        <v>4650</v>
      </c>
      <c r="B464" s="78" t="s">
        <v>798</v>
      </c>
      <c r="C464" s="78" t="s">
        <v>140</v>
      </c>
      <c r="D464" s="78" t="s">
        <v>42</v>
      </c>
      <c r="E464" s="78" t="s">
        <v>235</v>
      </c>
      <c r="F464" s="78" t="s">
        <v>52</v>
      </c>
      <c r="G464" s="118">
        <v>455582</v>
      </c>
      <c r="H464" s="78"/>
      <c r="I464" s="79" t="s">
        <v>44</v>
      </c>
      <c r="J464" s="78">
        <v>1028602</v>
      </c>
      <c r="K464" s="79">
        <v>44562</v>
      </c>
      <c r="L464" s="79">
        <v>44926</v>
      </c>
      <c r="M464" s="84">
        <v>9505</v>
      </c>
      <c r="N464" s="84">
        <v>12664</v>
      </c>
      <c r="O464" s="95">
        <f t="shared" si="88"/>
        <v>0.75055274794693616</v>
      </c>
      <c r="P464" s="84">
        <f t="shared" si="99"/>
        <v>9505</v>
      </c>
      <c r="Q464" s="85">
        <f t="shared" si="96"/>
        <v>6.920708271038003E-4</v>
      </c>
      <c r="R464" s="86">
        <f t="shared" si="89"/>
        <v>5.9838234621905034E-4</v>
      </c>
      <c r="S464" s="87">
        <f t="shared" si="90"/>
        <v>513577.11</v>
      </c>
      <c r="T464" s="88">
        <f t="shared" si="91"/>
        <v>201841.85</v>
      </c>
      <c r="U464" s="88">
        <f t="shared" si="92"/>
        <v>201841.85</v>
      </c>
      <c r="V464" s="88">
        <f t="shared" si="93"/>
        <v>186755.31</v>
      </c>
      <c r="W464" s="89">
        <f t="shared" si="94"/>
        <v>1104016.1199999999</v>
      </c>
      <c r="X464" s="82"/>
      <c r="Y464" s="90">
        <f t="shared" si="97"/>
        <v>261537.37</v>
      </c>
      <c r="Z464" s="90">
        <f t="shared" si="98"/>
        <v>261537.37</v>
      </c>
      <c r="AA464" s="90">
        <f t="shared" si="95"/>
        <v>523074.74</v>
      </c>
    </row>
    <row r="465" spans="1:27" s="15" customFormat="1" x14ac:dyDescent="0.2">
      <c r="A465" s="78">
        <v>4751</v>
      </c>
      <c r="B465" s="78" t="s">
        <v>799</v>
      </c>
      <c r="C465" s="78" t="s">
        <v>140</v>
      </c>
      <c r="D465" s="78" t="s">
        <v>42</v>
      </c>
      <c r="E465" s="78" t="s">
        <v>141</v>
      </c>
      <c r="F465" s="78" t="s">
        <v>52</v>
      </c>
      <c r="G465" s="118">
        <v>675420</v>
      </c>
      <c r="H465" s="78"/>
      <c r="I465" s="79" t="s">
        <v>44</v>
      </c>
      <c r="J465" s="78">
        <v>1026698</v>
      </c>
      <c r="K465" s="79">
        <v>44562</v>
      </c>
      <c r="L465" s="79">
        <v>44926</v>
      </c>
      <c r="M465" s="84">
        <v>9125</v>
      </c>
      <c r="N465" s="84">
        <v>10540</v>
      </c>
      <c r="O465" s="95">
        <f t="shared" si="88"/>
        <v>0.86574952561669827</v>
      </c>
      <c r="P465" s="84">
        <f t="shared" si="99"/>
        <v>9125</v>
      </c>
      <c r="Q465" s="85">
        <f t="shared" si="96"/>
        <v>6.6440255626745682E-4</v>
      </c>
      <c r="R465" s="86">
        <f t="shared" si="89"/>
        <v>5.7445964326657904E-4</v>
      </c>
      <c r="S465" s="87">
        <f t="shared" si="90"/>
        <v>493044.83</v>
      </c>
      <c r="T465" s="88">
        <f t="shared" si="91"/>
        <v>193772.42</v>
      </c>
      <c r="U465" s="88">
        <f t="shared" si="92"/>
        <v>193772.42</v>
      </c>
      <c r="V465" s="88">
        <f t="shared" si="93"/>
        <v>179289.03</v>
      </c>
      <c r="W465" s="89">
        <f t="shared" si="94"/>
        <v>1059878.7</v>
      </c>
      <c r="X465" s="82"/>
      <c r="Y465" s="90">
        <f t="shared" si="97"/>
        <v>251081.38</v>
      </c>
      <c r="Z465" s="90">
        <f t="shared" si="98"/>
        <v>251081.38</v>
      </c>
      <c r="AA465" s="90">
        <f t="shared" si="95"/>
        <v>502162.76</v>
      </c>
    </row>
    <row r="466" spans="1:27" s="15" customFormat="1" x14ac:dyDescent="0.2">
      <c r="A466" s="78">
        <v>5227</v>
      </c>
      <c r="B466" s="78" t="s">
        <v>800</v>
      </c>
      <c r="C466" s="78" t="s">
        <v>140</v>
      </c>
      <c r="D466" s="78" t="s">
        <v>42</v>
      </c>
      <c r="E466" s="78" t="s">
        <v>154</v>
      </c>
      <c r="F466" s="78" t="s">
        <v>52</v>
      </c>
      <c r="G466" s="118">
        <v>455699</v>
      </c>
      <c r="H466" s="78"/>
      <c r="I466" s="79" t="s">
        <v>44</v>
      </c>
      <c r="J466" s="78">
        <v>1028673</v>
      </c>
      <c r="K466" s="79">
        <v>44562</v>
      </c>
      <c r="L466" s="79">
        <v>44926</v>
      </c>
      <c r="M466" s="84">
        <v>17120</v>
      </c>
      <c r="N466" s="84">
        <v>24608</v>
      </c>
      <c r="O466" s="95">
        <f t="shared" si="88"/>
        <v>0.69570871261378409</v>
      </c>
      <c r="P466" s="84">
        <f t="shared" si="99"/>
        <v>17120</v>
      </c>
      <c r="Q466" s="85">
        <f t="shared" si="96"/>
        <v>1.2465284124163136E-3</v>
      </c>
      <c r="R466" s="86">
        <f t="shared" si="89"/>
        <v>1.0777807224902831E-3</v>
      </c>
      <c r="S466" s="87">
        <f t="shared" si="90"/>
        <v>925033.15</v>
      </c>
      <c r="T466" s="88">
        <f t="shared" si="91"/>
        <v>363548.91</v>
      </c>
      <c r="U466" s="88">
        <f t="shared" si="92"/>
        <v>363548.91</v>
      </c>
      <c r="V466" s="88">
        <f t="shared" si="93"/>
        <v>336375.69</v>
      </c>
      <c r="W466" s="89">
        <f t="shared" si="94"/>
        <v>1988506.66</v>
      </c>
      <c r="X466" s="82"/>
      <c r="Y466" s="90">
        <f t="shared" si="97"/>
        <v>471069.94</v>
      </c>
      <c r="Z466" s="90">
        <f t="shared" si="98"/>
        <v>471069.94</v>
      </c>
      <c r="AA466" s="90">
        <f t="shared" si="95"/>
        <v>942139.88</v>
      </c>
    </row>
    <row r="467" spans="1:27" s="15" customFormat="1" x14ac:dyDescent="0.2">
      <c r="A467" s="78">
        <v>4368</v>
      </c>
      <c r="B467" s="78" t="s">
        <v>801</v>
      </c>
      <c r="C467" s="78" t="s">
        <v>140</v>
      </c>
      <c r="D467" s="78" t="s">
        <v>42</v>
      </c>
      <c r="E467" s="78" t="s">
        <v>52</v>
      </c>
      <c r="F467" s="78" t="s">
        <v>52</v>
      </c>
      <c r="G467" s="118">
        <v>675321</v>
      </c>
      <c r="H467" s="78"/>
      <c r="I467" s="79" t="s">
        <v>44</v>
      </c>
      <c r="J467" s="78">
        <v>1032656</v>
      </c>
      <c r="K467" s="79">
        <v>44562</v>
      </c>
      <c r="L467" s="79">
        <v>44926</v>
      </c>
      <c r="M467" s="84">
        <v>24663</v>
      </c>
      <c r="N467" s="84">
        <v>34079</v>
      </c>
      <c r="O467" s="95">
        <f t="shared" si="88"/>
        <v>0.72370081281727749</v>
      </c>
      <c r="P467" s="84">
        <f t="shared" si="99"/>
        <v>24663.000000000004</v>
      </c>
      <c r="Q467" s="85">
        <f t="shared" si="96"/>
        <v>1.7957435885177305E-3</v>
      </c>
      <c r="R467" s="86">
        <f t="shared" si="89"/>
        <v>1.5526463760968375E-3</v>
      </c>
      <c r="S467" s="87">
        <f t="shared" si="90"/>
        <v>1332598.8700000001</v>
      </c>
      <c r="T467" s="88">
        <f t="shared" si="91"/>
        <v>523727.03</v>
      </c>
      <c r="U467" s="88">
        <f t="shared" si="92"/>
        <v>523727.03</v>
      </c>
      <c r="V467" s="88">
        <f t="shared" si="93"/>
        <v>484581.41</v>
      </c>
      <c r="W467" s="89">
        <f t="shared" si="94"/>
        <v>2864634.3400000003</v>
      </c>
      <c r="X467" s="82"/>
      <c r="Y467" s="90">
        <f t="shared" si="97"/>
        <v>678621.38</v>
      </c>
      <c r="Z467" s="90">
        <f t="shared" si="98"/>
        <v>678621.38</v>
      </c>
      <c r="AA467" s="90">
        <f t="shared" si="95"/>
        <v>1357242.76</v>
      </c>
    </row>
    <row r="468" spans="1:27" s="15" customFormat="1" x14ac:dyDescent="0.2">
      <c r="A468" s="78">
        <v>5226</v>
      </c>
      <c r="B468" s="78" t="s">
        <v>802</v>
      </c>
      <c r="C468" s="78" t="s">
        <v>140</v>
      </c>
      <c r="D468" s="78" t="s">
        <v>42</v>
      </c>
      <c r="E468" s="78" t="s">
        <v>141</v>
      </c>
      <c r="F468" s="78" t="s">
        <v>52</v>
      </c>
      <c r="G468" s="118">
        <v>455812</v>
      </c>
      <c r="H468" s="78"/>
      <c r="I468" s="79" t="s">
        <v>44</v>
      </c>
      <c r="J468" s="78">
        <v>1026701</v>
      </c>
      <c r="K468" s="79">
        <v>44562</v>
      </c>
      <c r="L468" s="79">
        <v>44926</v>
      </c>
      <c r="M468" s="84">
        <v>24864</v>
      </c>
      <c r="N468" s="84">
        <v>36891</v>
      </c>
      <c r="O468" s="95">
        <f t="shared" si="88"/>
        <v>0.67398552492477837</v>
      </c>
      <c r="P468" s="84">
        <f t="shared" si="99"/>
        <v>24863.999999999996</v>
      </c>
      <c r="Q468" s="85">
        <f t="shared" si="96"/>
        <v>1.8103786475653747E-3</v>
      </c>
      <c r="R468" s="86">
        <f t="shared" si="89"/>
        <v>1.5653002268690651E-3</v>
      </c>
      <c r="S468" s="87">
        <f t="shared" si="90"/>
        <v>1343459.36</v>
      </c>
      <c r="T468" s="88">
        <f t="shared" si="91"/>
        <v>527995.32999999996</v>
      </c>
      <c r="U468" s="88">
        <f t="shared" si="92"/>
        <v>527995.32999999996</v>
      </c>
      <c r="V468" s="88">
        <f t="shared" si="93"/>
        <v>488530.68</v>
      </c>
      <c r="W468" s="89">
        <f t="shared" si="94"/>
        <v>2887980.7</v>
      </c>
      <c r="X468" s="82"/>
      <c r="Y468" s="90">
        <f t="shared" si="97"/>
        <v>684152.05</v>
      </c>
      <c r="Z468" s="90">
        <f t="shared" si="98"/>
        <v>684152.05</v>
      </c>
      <c r="AA468" s="90">
        <f t="shared" si="95"/>
        <v>1368304.1</v>
      </c>
    </row>
    <row r="469" spans="1:27" s="15" customFormat="1" x14ac:dyDescent="0.2">
      <c r="A469" s="78">
        <v>4676</v>
      </c>
      <c r="B469" s="78" t="s">
        <v>803</v>
      </c>
      <c r="C469" s="78" t="s">
        <v>140</v>
      </c>
      <c r="D469" s="78" t="s">
        <v>42</v>
      </c>
      <c r="E469" s="78" t="s">
        <v>184</v>
      </c>
      <c r="F469" s="78" t="s">
        <v>83</v>
      </c>
      <c r="G469" s="118">
        <v>455594</v>
      </c>
      <c r="H469" s="78"/>
      <c r="I469" s="79" t="s">
        <v>44</v>
      </c>
      <c r="J469" s="78">
        <v>1028603</v>
      </c>
      <c r="K469" s="79">
        <v>44562</v>
      </c>
      <c r="L469" s="79">
        <v>44926</v>
      </c>
      <c r="M469" s="84">
        <v>9043</v>
      </c>
      <c r="N469" s="84">
        <v>15804</v>
      </c>
      <c r="O469" s="95">
        <f t="shared" si="88"/>
        <v>0.57219691217413315</v>
      </c>
      <c r="P469" s="84">
        <f t="shared" si="99"/>
        <v>9043</v>
      </c>
      <c r="Q469" s="85">
        <f t="shared" si="96"/>
        <v>6.5843203466593009E-4</v>
      </c>
      <c r="R469" s="86">
        <f t="shared" si="89"/>
        <v>5.6929737578736159E-4</v>
      </c>
      <c r="S469" s="87">
        <f t="shared" si="90"/>
        <v>488614.18</v>
      </c>
      <c r="T469" s="88">
        <f t="shared" si="91"/>
        <v>192031.12</v>
      </c>
      <c r="U469" s="88">
        <f t="shared" si="92"/>
        <v>192031.12</v>
      </c>
      <c r="V469" s="88">
        <f t="shared" si="93"/>
        <v>177677.88</v>
      </c>
      <c r="W469" s="89">
        <f t="shared" si="94"/>
        <v>1050354.3</v>
      </c>
      <c r="X469" s="82"/>
      <c r="Y469" s="90">
        <f t="shared" si="97"/>
        <v>248825.09</v>
      </c>
      <c r="Z469" s="90">
        <f t="shared" si="98"/>
        <v>248825.09</v>
      </c>
      <c r="AA469" s="90">
        <f t="shared" si="95"/>
        <v>497650.18</v>
      </c>
    </row>
    <row r="470" spans="1:27" s="15" customFormat="1" x14ac:dyDescent="0.2">
      <c r="A470" s="78">
        <v>5137</v>
      </c>
      <c r="B470" s="78" t="s">
        <v>804</v>
      </c>
      <c r="C470" s="78" t="s">
        <v>140</v>
      </c>
      <c r="D470" s="78" t="s">
        <v>42</v>
      </c>
      <c r="E470" s="78" t="s">
        <v>52</v>
      </c>
      <c r="F470" s="78" t="s">
        <v>52</v>
      </c>
      <c r="G470" s="118">
        <v>455714</v>
      </c>
      <c r="H470" s="78"/>
      <c r="I470" s="79" t="s">
        <v>44</v>
      </c>
      <c r="J470" s="78">
        <v>1032663</v>
      </c>
      <c r="K470" s="79">
        <v>44562</v>
      </c>
      <c r="L470" s="79">
        <v>44926</v>
      </c>
      <c r="M470" s="84">
        <v>31512</v>
      </c>
      <c r="N470" s="84">
        <v>35788</v>
      </c>
      <c r="O470" s="95">
        <f t="shared" si="88"/>
        <v>0.88051860958980666</v>
      </c>
      <c r="P470" s="84">
        <f t="shared" si="99"/>
        <v>31512</v>
      </c>
      <c r="Q470" s="85">
        <f t="shared" si="96"/>
        <v>2.2944277647232985E-3</v>
      </c>
      <c r="R470" s="86">
        <f t="shared" si="89"/>
        <v>1.9838216195744041E-3</v>
      </c>
      <c r="S470" s="87">
        <f t="shared" si="90"/>
        <v>1702666.16</v>
      </c>
      <c r="T470" s="88">
        <f t="shared" si="91"/>
        <v>669167.82999999996</v>
      </c>
      <c r="U470" s="88">
        <f t="shared" si="92"/>
        <v>669167.82999999996</v>
      </c>
      <c r="V470" s="88">
        <f t="shared" si="93"/>
        <v>619151.32999999996</v>
      </c>
      <c r="W470" s="89">
        <f t="shared" si="94"/>
        <v>3660153.15</v>
      </c>
      <c r="X470" s="82"/>
      <c r="Y470" s="90">
        <f t="shared" si="97"/>
        <v>867076.87</v>
      </c>
      <c r="Z470" s="90">
        <f t="shared" si="98"/>
        <v>867076.87</v>
      </c>
      <c r="AA470" s="90">
        <f t="shared" si="95"/>
        <v>1734153.74</v>
      </c>
    </row>
    <row r="471" spans="1:27" s="15" customFormat="1" x14ac:dyDescent="0.2">
      <c r="A471" s="78">
        <v>5340</v>
      </c>
      <c r="B471" s="78" t="s">
        <v>805</v>
      </c>
      <c r="C471" s="78" t="s">
        <v>140</v>
      </c>
      <c r="D471" s="78" t="s">
        <v>42</v>
      </c>
      <c r="E471" s="78" t="s">
        <v>184</v>
      </c>
      <c r="F471" s="78" t="s">
        <v>83</v>
      </c>
      <c r="G471" s="118">
        <v>675391</v>
      </c>
      <c r="H471" s="78"/>
      <c r="I471" s="79" t="s">
        <v>44</v>
      </c>
      <c r="J471" s="78">
        <v>1028615</v>
      </c>
      <c r="K471" s="79">
        <v>44562</v>
      </c>
      <c r="L471" s="79">
        <v>44926</v>
      </c>
      <c r="M471" s="84">
        <v>14516</v>
      </c>
      <c r="N471" s="84">
        <v>22954</v>
      </c>
      <c r="O471" s="95">
        <f t="shared" si="88"/>
        <v>0.6323952252330749</v>
      </c>
      <c r="P471" s="84">
        <f t="shared" si="99"/>
        <v>14516</v>
      </c>
      <c r="Q471" s="85">
        <f t="shared" si="96"/>
        <v>1.0569279459483182E-3</v>
      </c>
      <c r="R471" s="86">
        <f t="shared" si="89"/>
        <v>9.1384725278440123E-4</v>
      </c>
      <c r="S471" s="87">
        <f t="shared" si="90"/>
        <v>784333.02</v>
      </c>
      <c r="T471" s="88">
        <f t="shared" si="91"/>
        <v>308252.09999999998</v>
      </c>
      <c r="U471" s="88">
        <f t="shared" si="92"/>
        <v>308252.09999999998</v>
      </c>
      <c r="V471" s="88">
        <f t="shared" si="93"/>
        <v>285212.01</v>
      </c>
      <c r="W471" s="89">
        <f t="shared" si="94"/>
        <v>1686049.2300000002</v>
      </c>
      <c r="X471" s="82"/>
      <c r="Y471" s="90">
        <f t="shared" si="97"/>
        <v>399418.88</v>
      </c>
      <c r="Z471" s="90">
        <f t="shared" si="98"/>
        <v>399418.88</v>
      </c>
      <c r="AA471" s="90">
        <f t="shared" si="95"/>
        <v>798837.76000000001</v>
      </c>
    </row>
    <row r="472" spans="1:27" s="15" customFormat="1" x14ac:dyDescent="0.2">
      <c r="A472" s="78">
        <v>5017</v>
      </c>
      <c r="B472" s="78" t="s">
        <v>806</v>
      </c>
      <c r="C472" s="78" t="s">
        <v>140</v>
      </c>
      <c r="D472" s="78" t="s">
        <v>42</v>
      </c>
      <c r="E472" s="78" t="s">
        <v>659</v>
      </c>
      <c r="F472" s="78" t="s">
        <v>52</v>
      </c>
      <c r="G472" s="118">
        <v>675344</v>
      </c>
      <c r="H472" s="78"/>
      <c r="I472" s="79" t="s">
        <v>44</v>
      </c>
      <c r="J472" s="78">
        <v>1032687</v>
      </c>
      <c r="K472" s="79">
        <v>44835</v>
      </c>
      <c r="L472" s="79">
        <v>44926</v>
      </c>
      <c r="M472" s="84">
        <v>496</v>
      </c>
      <c r="N472" s="84">
        <v>5676</v>
      </c>
      <c r="O472" s="95">
        <f t="shared" si="88"/>
        <v>8.7385482734319939E-2</v>
      </c>
      <c r="P472" s="84">
        <f t="shared" si="99"/>
        <v>1967.8260869565217</v>
      </c>
      <c r="Q472" s="85">
        <f t="shared" si="96"/>
        <v>1.4327985561246026E-4</v>
      </c>
      <c r="R472" s="86">
        <f t="shared" si="89"/>
        <v>1.2388347089574921E-4</v>
      </c>
      <c r="S472" s="87">
        <f t="shared" si="90"/>
        <v>106326.19</v>
      </c>
      <c r="T472" s="88">
        <f t="shared" si="91"/>
        <v>41787.440000000002</v>
      </c>
      <c r="U472" s="88">
        <f t="shared" si="92"/>
        <v>41787.440000000002</v>
      </c>
      <c r="V472" s="88">
        <f t="shared" si="93"/>
        <v>38664.07</v>
      </c>
      <c r="W472" s="89">
        <f t="shared" si="94"/>
        <v>228565.14</v>
      </c>
      <c r="X472" s="82"/>
      <c r="Y472" s="90">
        <f t="shared" si="97"/>
        <v>54146.25</v>
      </c>
      <c r="Z472" s="90">
        <f t="shared" si="98"/>
        <v>54146.25</v>
      </c>
      <c r="AA472" s="90">
        <f t="shared" si="95"/>
        <v>108292.5</v>
      </c>
    </row>
    <row r="473" spans="1:27" s="15" customFormat="1" x14ac:dyDescent="0.2">
      <c r="A473" s="78">
        <v>5367</v>
      </c>
      <c r="B473" s="78" t="s">
        <v>807</v>
      </c>
      <c r="C473" s="78" t="s">
        <v>140</v>
      </c>
      <c r="D473" s="78" t="s">
        <v>42</v>
      </c>
      <c r="E473" s="78" t="s">
        <v>52</v>
      </c>
      <c r="F473" s="78" t="s">
        <v>52</v>
      </c>
      <c r="G473" s="118">
        <v>675612</v>
      </c>
      <c r="H473" s="78"/>
      <c r="I473" s="79" t="s">
        <v>44</v>
      </c>
      <c r="J473" s="78">
        <v>1026700</v>
      </c>
      <c r="K473" s="79">
        <v>44562</v>
      </c>
      <c r="L473" s="79">
        <v>44926</v>
      </c>
      <c r="M473" s="84">
        <v>19781</v>
      </c>
      <c r="N473" s="84">
        <v>29786</v>
      </c>
      <c r="O473" s="95">
        <f t="shared" si="88"/>
        <v>0.66410394144900287</v>
      </c>
      <c r="P473" s="84">
        <f t="shared" si="99"/>
        <v>19781</v>
      </c>
      <c r="Q473" s="85">
        <f t="shared" si="96"/>
        <v>1.4402791195097604E-3</v>
      </c>
      <c r="R473" s="86">
        <f t="shared" si="89"/>
        <v>1.2453025976390357E-3</v>
      </c>
      <c r="S473" s="87">
        <f t="shared" si="90"/>
        <v>1068813.1299999999</v>
      </c>
      <c r="T473" s="88">
        <f t="shared" si="91"/>
        <v>420056.13</v>
      </c>
      <c r="U473" s="88">
        <f t="shared" si="92"/>
        <v>420056.13</v>
      </c>
      <c r="V473" s="88">
        <f t="shared" si="93"/>
        <v>388659.32</v>
      </c>
      <c r="W473" s="89">
        <f t="shared" si="94"/>
        <v>2297584.7099999995</v>
      </c>
      <c r="X473" s="82"/>
      <c r="Y473" s="90">
        <f t="shared" si="97"/>
        <v>544289.4</v>
      </c>
      <c r="Z473" s="90">
        <f t="shared" si="98"/>
        <v>544289.4</v>
      </c>
      <c r="AA473" s="90">
        <f t="shared" si="95"/>
        <v>1088578.8</v>
      </c>
    </row>
    <row r="474" spans="1:27" s="15" customFormat="1" x14ac:dyDescent="0.2">
      <c r="A474" s="78">
        <v>5149</v>
      </c>
      <c r="B474" s="78" t="s">
        <v>808</v>
      </c>
      <c r="C474" s="78" t="s">
        <v>140</v>
      </c>
      <c r="D474" s="78" t="s">
        <v>42</v>
      </c>
      <c r="E474" s="78" t="s">
        <v>52</v>
      </c>
      <c r="F474" s="78" t="s">
        <v>52</v>
      </c>
      <c r="G474" s="118">
        <v>675085</v>
      </c>
      <c r="H474" s="78"/>
      <c r="I474" s="79" t="s">
        <v>44</v>
      </c>
      <c r="J474" s="78">
        <v>1028601</v>
      </c>
      <c r="K474" s="79">
        <v>44562</v>
      </c>
      <c r="L474" s="79">
        <v>44926</v>
      </c>
      <c r="M474" s="84">
        <v>33791</v>
      </c>
      <c r="N474" s="84">
        <v>44855</v>
      </c>
      <c r="O474" s="95">
        <f t="shared" si="88"/>
        <v>0.75333853528034778</v>
      </c>
      <c r="P474" s="84">
        <f t="shared" si="99"/>
        <v>33791</v>
      </c>
      <c r="Q474" s="85">
        <f t="shared" si="96"/>
        <v>2.460364578502316E-3</v>
      </c>
      <c r="R474" s="86">
        <f t="shared" si="89"/>
        <v>2.1272948828077779E-3</v>
      </c>
      <c r="S474" s="87">
        <f t="shared" si="90"/>
        <v>1825805.8</v>
      </c>
      <c r="T474" s="88">
        <f t="shared" si="91"/>
        <v>717563.16</v>
      </c>
      <c r="U474" s="88">
        <f t="shared" si="92"/>
        <v>717563.16</v>
      </c>
      <c r="V474" s="88">
        <f t="shared" si="93"/>
        <v>663929.38</v>
      </c>
      <c r="W474" s="89">
        <f t="shared" si="94"/>
        <v>3924861.5</v>
      </c>
      <c r="X474" s="82"/>
      <c r="Y474" s="90">
        <f t="shared" si="97"/>
        <v>929785.31</v>
      </c>
      <c r="Z474" s="90">
        <f t="shared" si="98"/>
        <v>929785.31</v>
      </c>
      <c r="AA474" s="90">
        <f t="shared" si="95"/>
        <v>1859570.62</v>
      </c>
    </row>
    <row r="475" spans="1:27" s="15" customFormat="1" x14ac:dyDescent="0.2">
      <c r="A475" s="78">
        <v>4566</v>
      </c>
      <c r="B475" s="78" t="s">
        <v>809</v>
      </c>
      <c r="C475" s="78" t="s">
        <v>140</v>
      </c>
      <c r="D475" s="78" t="s">
        <v>42</v>
      </c>
      <c r="E475" s="78" t="s">
        <v>428</v>
      </c>
      <c r="F475" s="78" t="s">
        <v>79</v>
      </c>
      <c r="G475" s="118">
        <v>455544</v>
      </c>
      <c r="H475" s="78"/>
      <c r="I475" s="79" t="s">
        <v>44</v>
      </c>
      <c r="J475" s="78">
        <v>1030647</v>
      </c>
      <c r="K475" s="79">
        <v>44562</v>
      </c>
      <c r="L475" s="79">
        <v>44926</v>
      </c>
      <c r="M475" s="84">
        <v>12678</v>
      </c>
      <c r="N475" s="84">
        <v>16526</v>
      </c>
      <c r="O475" s="95">
        <f t="shared" si="88"/>
        <v>0.76715478639719226</v>
      </c>
      <c r="P475" s="84">
        <f t="shared" si="99"/>
        <v>12678</v>
      </c>
      <c r="Q475" s="85">
        <f t="shared" si="96"/>
        <v>9.2310088858726773E-4</v>
      </c>
      <c r="R475" s="86">
        <f t="shared" si="89"/>
        <v>7.9813691587218513E-4</v>
      </c>
      <c r="S475" s="87">
        <f t="shared" si="90"/>
        <v>685021.63</v>
      </c>
      <c r="T475" s="88">
        <f t="shared" si="91"/>
        <v>269221.56</v>
      </c>
      <c r="U475" s="88">
        <f t="shared" si="92"/>
        <v>269221.56</v>
      </c>
      <c r="V475" s="88">
        <f t="shared" si="93"/>
        <v>249098.77</v>
      </c>
      <c r="W475" s="89">
        <f t="shared" si="94"/>
        <v>1472563.52</v>
      </c>
      <c r="X475" s="82"/>
      <c r="Y475" s="90">
        <f t="shared" si="97"/>
        <v>348844.9</v>
      </c>
      <c r="Z475" s="90">
        <f t="shared" si="98"/>
        <v>348844.9</v>
      </c>
      <c r="AA475" s="90">
        <f t="shared" si="95"/>
        <v>697689.8</v>
      </c>
    </row>
    <row r="476" spans="1:27" s="15" customFormat="1" x14ac:dyDescent="0.2">
      <c r="A476" s="78">
        <v>5358</v>
      </c>
      <c r="B476" s="78" t="s">
        <v>810</v>
      </c>
      <c r="C476" s="78" t="s">
        <v>140</v>
      </c>
      <c r="D476" s="78" t="s">
        <v>42</v>
      </c>
      <c r="E476" s="78" t="s">
        <v>220</v>
      </c>
      <c r="F476" s="78" t="s">
        <v>112</v>
      </c>
      <c r="G476" s="118">
        <v>675606</v>
      </c>
      <c r="H476" s="78"/>
      <c r="I476" s="79" t="s">
        <v>44</v>
      </c>
      <c r="J476" s="78">
        <v>1027448</v>
      </c>
      <c r="K476" s="79">
        <v>44562</v>
      </c>
      <c r="L476" s="79">
        <v>44926</v>
      </c>
      <c r="M476" s="84">
        <v>26983</v>
      </c>
      <c r="N476" s="84">
        <v>36747</v>
      </c>
      <c r="O476" s="95">
        <f t="shared" si="88"/>
        <v>0.73429123465861157</v>
      </c>
      <c r="P476" s="84">
        <f t="shared" si="99"/>
        <v>26983</v>
      </c>
      <c r="Q476" s="85">
        <f t="shared" si="96"/>
        <v>1.9646656630975109E-3</v>
      </c>
      <c r="R476" s="86">
        <f t="shared" si="89"/>
        <v>1.6987007730698196E-3</v>
      </c>
      <c r="S476" s="87">
        <f t="shared" si="90"/>
        <v>1457953.83</v>
      </c>
      <c r="T476" s="88">
        <f t="shared" si="91"/>
        <v>572993</v>
      </c>
      <c r="U476" s="88">
        <f t="shared" si="92"/>
        <v>572993</v>
      </c>
      <c r="V476" s="88">
        <f t="shared" si="93"/>
        <v>530165.03</v>
      </c>
      <c r="W476" s="89">
        <f t="shared" si="94"/>
        <v>3134104.8600000003</v>
      </c>
      <c r="X476" s="82"/>
      <c r="Y476" s="90">
        <f t="shared" si="97"/>
        <v>742457.96</v>
      </c>
      <c r="Z476" s="90">
        <f t="shared" si="98"/>
        <v>742457.96</v>
      </c>
      <c r="AA476" s="90">
        <f t="shared" si="95"/>
        <v>1484915.92</v>
      </c>
    </row>
    <row r="477" spans="1:27" s="15" customFormat="1" x14ac:dyDescent="0.2">
      <c r="A477" s="78">
        <v>4818</v>
      </c>
      <c r="B477" s="78" t="s">
        <v>811</v>
      </c>
      <c r="C477" s="78" t="s">
        <v>140</v>
      </c>
      <c r="D477" s="78" t="s">
        <v>42</v>
      </c>
      <c r="E477" s="78" t="s">
        <v>59</v>
      </c>
      <c r="F477" s="78" t="s">
        <v>59</v>
      </c>
      <c r="G477" s="118">
        <v>455838</v>
      </c>
      <c r="H477" s="78"/>
      <c r="I477" s="79" t="s">
        <v>44</v>
      </c>
      <c r="J477" s="78">
        <v>1029324</v>
      </c>
      <c r="K477" s="79">
        <v>44562</v>
      </c>
      <c r="L477" s="79">
        <v>44926</v>
      </c>
      <c r="M477" s="84">
        <v>17897</v>
      </c>
      <c r="N477" s="84">
        <v>20641</v>
      </c>
      <c r="O477" s="95">
        <f t="shared" si="88"/>
        <v>0.86706070442323535</v>
      </c>
      <c r="P477" s="84">
        <f t="shared" si="99"/>
        <v>17897</v>
      </c>
      <c r="Q477" s="85">
        <f t="shared" si="96"/>
        <v>1.3031027451527316E-3</v>
      </c>
      <c r="R477" s="86">
        <f t="shared" si="89"/>
        <v>1.1266963545799413E-3</v>
      </c>
      <c r="S477" s="87">
        <f t="shared" si="90"/>
        <v>967016.26</v>
      </c>
      <c r="T477" s="88">
        <f t="shared" si="91"/>
        <v>380048.76</v>
      </c>
      <c r="U477" s="88">
        <f t="shared" si="92"/>
        <v>380048.76</v>
      </c>
      <c r="V477" s="88">
        <f t="shared" si="93"/>
        <v>351642.28</v>
      </c>
      <c r="W477" s="89">
        <f t="shared" si="94"/>
        <v>2078756.06</v>
      </c>
      <c r="X477" s="82"/>
      <c r="Y477" s="90">
        <f t="shared" si="97"/>
        <v>492449.69</v>
      </c>
      <c r="Z477" s="90">
        <f t="shared" si="98"/>
        <v>492449.69</v>
      </c>
      <c r="AA477" s="90">
        <f t="shared" si="95"/>
        <v>984899.38</v>
      </c>
    </row>
    <row r="478" spans="1:27" s="15" customFormat="1" x14ac:dyDescent="0.2">
      <c r="A478" s="78">
        <v>110404</v>
      </c>
      <c r="B478" s="78" t="s">
        <v>812</v>
      </c>
      <c r="C478" s="78" t="s">
        <v>140</v>
      </c>
      <c r="D478" s="78" t="s">
        <v>42</v>
      </c>
      <c r="E478" s="78" t="s">
        <v>673</v>
      </c>
      <c r="F478" s="78" t="s">
        <v>112</v>
      </c>
      <c r="G478" s="118">
        <v>676495</v>
      </c>
      <c r="H478" s="78"/>
      <c r="I478" s="79" t="s">
        <v>53</v>
      </c>
      <c r="J478" s="78">
        <v>1031402</v>
      </c>
      <c r="K478" s="79">
        <v>44562</v>
      </c>
      <c r="L478" s="79">
        <v>44926</v>
      </c>
      <c r="M478" s="84">
        <v>435</v>
      </c>
      <c r="N478" s="84">
        <v>869</v>
      </c>
      <c r="O478" s="95">
        <f t="shared" si="88"/>
        <v>0.50057537399309548</v>
      </c>
      <c r="P478" s="84">
        <f t="shared" si="99"/>
        <v>435.00000000000006</v>
      </c>
      <c r="Q478" s="85">
        <f t="shared" si="96"/>
        <v>3.1672888983708903E-5</v>
      </c>
      <c r="R478" s="86">
        <f t="shared" si="89"/>
        <v>2.7385199432434183E-5</v>
      </c>
      <c r="S478" s="87">
        <f t="shared" si="90"/>
        <v>23504.06</v>
      </c>
      <c r="T478" s="88">
        <f t="shared" si="91"/>
        <v>9237.3700000000008</v>
      </c>
      <c r="U478" s="88">
        <f t="shared" si="92"/>
        <v>9237.3700000000008</v>
      </c>
      <c r="V478" s="88">
        <f t="shared" si="93"/>
        <v>8546.93</v>
      </c>
      <c r="W478" s="89">
        <f t="shared" si="94"/>
        <v>50525.73</v>
      </c>
      <c r="X478" s="82"/>
      <c r="Y478" s="90">
        <f t="shared" si="97"/>
        <v>11969.36</v>
      </c>
      <c r="Z478" s="90">
        <f t="shared" si="98"/>
        <v>11969.36</v>
      </c>
      <c r="AA478" s="90">
        <f t="shared" si="95"/>
        <v>23938.720000000001</v>
      </c>
    </row>
    <row r="479" spans="1:27" s="15" customFormat="1" x14ac:dyDescent="0.2">
      <c r="A479" s="78">
        <v>5365</v>
      </c>
      <c r="B479" s="78" t="s">
        <v>813</v>
      </c>
      <c r="C479" s="78" t="s">
        <v>140</v>
      </c>
      <c r="D479" s="78" t="s">
        <v>42</v>
      </c>
      <c r="E479" s="78" t="s">
        <v>428</v>
      </c>
      <c r="F479" s="78" t="s">
        <v>79</v>
      </c>
      <c r="G479" s="118">
        <v>675736</v>
      </c>
      <c r="H479" s="78"/>
      <c r="I479" s="79" t="s">
        <v>44</v>
      </c>
      <c r="J479" s="78">
        <v>1029956</v>
      </c>
      <c r="K479" s="79">
        <v>44562</v>
      </c>
      <c r="L479" s="79">
        <v>44926</v>
      </c>
      <c r="M479" s="84">
        <v>23657</v>
      </c>
      <c r="N479" s="84">
        <v>30575</v>
      </c>
      <c r="O479" s="95">
        <f t="shared" si="88"/>
        <v>0.7737367130008177</v>
      </c>
      <c r="P479" s="84">
        <f t="shared" si="99"/>
        <v>23657</v>
      </c>
      <c r="Q479" s="85">
        <f t="shared" si="96"/>
        <v>1.7224954820404632E-3</v>
      </c>
      <c r="R479" s="86">
        <f t="shared" si="89"/>
        <v>1.4893141677542422E-3</v>
      </c>
      <c r="S479" s="87">
        <f t="shared" si="90"/>
        <v>1278242.3700000001</v>
      </c>
      <c r="T479" s="88">
        <f t="shared" si="91"/>
        <v>502364.29</v>
      </c>
      <c r="U479" s="88">
        <f t="shared" si="92"/>
        <v>502364.29</v>
      </c>
      <c r="V479" s="88">
        <f t="shared" si="93"/>
        <v>464815.41</v>
      </c>
      <c r="W479" s="89">
        <f t="shared" si="94"/>
        <v>2747786.3600000003</v>
      </c>
      <c r="X479" s="82"/>
      <c r="Y479" s="90">
        <f t="shared" si="97"/>
        <v>650940.52</v>
      </c>
      <c r="Z479" s="90">
        <f t="shared" si="98"/>
        <v>650940.52</v>
      </c>
      <c r="AA479" s="90">
        <f t="shared" si="95"/>
        <v>1301881.04</v>
      </c>
    </row>
    <row r="480" spans="1:27" s="15" customFormat="1" x14ac:dyDescent="0.2">
      <c r="A480" s="78">
        <v>5229</v>
      </c>
      <c r="B480" s="78" t="s">
        <v>814</v>
      </c>
      <c r="C480" s="78" t="s">
        <v>222</v>
      </c>
      <c r="D480" s="78" t="s">
        <v>42</v>
      </c>
      <c r="E480" s="78" t="s">
        <v>62</v>
      </c>
      <c r="F480" s="78" t="s">
        <v>63</v>
      </c>
      <c r="G480" s="118">
        <v>675142</v>
      </c>
      <c r="H480" s="78"/>
      <c r="I480" s="79" t="s">
        <v>44</v>
      </c>
      <c r="J480" s="78">
        <v>1030452</v>
      </c>
      <c r="K480" s="79">
        <v>44562</v>
      </c>
      <c r="L480" s="79">
        <v>44926</v>
      </c>
      <c r="M480" s="84">
        <v>21945</v>
      </c>
      <c r="N480" s="84">
        <v>40211</v>
      </c>
      <c r="O480" s="95">
        <f t="shared" si="88"/>
        <v>0.54574618885379622</v>
      </c>
      <c r="P480" s="84">
        <f t="shared" si="99"/>
        <v>21945</v>
      </c>
      <c r="Q480" s="85">
        <f t="shared" si="96"/>
        <v>1.5978426407988319E-3</v>
      </c>
      <c r="R480" s="86">
        <f t="shared" si="89"/>
        <v>1.381536095505214E-3</v>
      </c>
      <c r="S480" s="87">
        <f t="shared" si="90"/>
        <v>1185739.05</v>
      </c>
      <c r="T480" s="88">
        <f t="shared" si="91"/>
        <v>466009.39</v>
      </c>
      <c r="U480" s="88">
        <f t="shared" si="92"/>
        <v>466009.39</v>
      </c>
      <c r="V480" s="88">
        <f t="shared" si="93"/>
        <v>431177.84</v>
      </c>
      <c r="W480" s="89">
        <f t="shared" si="94"/>
        <v>2548935.67</v>
      </c>
      <c r="X480" s="82"/>
      <c r="Y480" s="90">
        <f t="shared" si="97"/>
        <v>603833.52</v>
      </c>
      <c r="Z480" s="90">
        <f t="shared" si="98"/>
        <v>603833.52</v>
      </c>
      <c r="AA480" s="90">
        <f t="shared" si="95"/>
        <v>1207667.04</v>
      </c>
    </row>
    <row r="481" spans="1:27" s="15" customFormat="1" x14ac:dyDescent="0.2">
      <c r="A481" s="78">
        <v>104157</v>
      </c>
      <c r="B481" s="78" t="s">
        <v>815</v>
      </c>
      <c r="C481" s="78" t="s">
        <v>211</v>
      </c>
      <c r="D481" s="78" t="s">
        <v>42</v>
      </c>
      <c r="E481" s="78" t="s">
        <v>106</v>
      </c>
      <c r="F481" s="78" t="s">
        <v>106</v>
      </c>
      <c r="G481" s="118">
        <v>676245</v>
      </c>
      <c r="H481" s="78"/>
      <c r="I481" s="79" t="s">
        <v>44</v>
      </c>
      <c r="J481" s="78">
        <v>1026670</v>
      </c>
      <c r="K481" s="79">
        <v>44470</v>
      </c>
      <c r="L481" s="79">
        <v>44834</v>
      </c>
      <c r="M481" s="84">
        <v>28979</v>
      </c>
      <c r="N481" s="84">
        <v>36812</v>
      </c>
      <c r="O481" s="95">
        <f t="shared" si="88"/>
        <v>0.78721612517657291</v>
      </c>
      <c r="P481" s="84">
        <f t="shared" si="99"/>
        <v>28979</v>
      </c>
      <c r="Q481" s="85">
        <f t="shared" si="96"/>
        <v>2.1099968962273569E-3</v>
      </c>
      <c r="R481" s="86">
        <f t="shared" si="89"/>
        <v>1.8243579180517472E-3</v>
      </c>
      <c r="S481" s="87">
        <f t="shared" si="90"/>
        <v>1565802.32</v>
      </c>
      <c r="T481" s="88">
        <f t="shared" si="91"/>
        <v>615378.73</v>
      </c>
      <c r="U481" s="88">
        <f t="shared" si="92"/>
        <v>615378.73</v>
      </c>
      <c r="V481" s="88">
        <f t="shared" si="93"/>
        <v>569382.66</v>
      </c>
      <c r="W481" s="89">
        <f t="shared" si="94"/>
        <v>3365942.44</v>
      </c>
      <c r="X481" s="82"/>
      <c r="Y481" s="90">
        <f t="shared" si="97"/>
        <v>797379.43</v>
      </c>
      <c r="Z481" s="90">
        <f t="shared" si="98"/>
        <v>797379.43</v>
      </c>
      <c r="AA481" s="90">
        <f t="shared" si="95"/>
        <v>1594758.86</v>
      </c>
    </row>
    <row r="482" spans="1:27" s="15" customFormat="1" x14ac:dyDescent="0.2">
      <c r="A482" s="78">
        <v>5223</v>
      </c>
      <c r="B482" s="78" t="s">
        <v>816</v>
      </c>
      <c r="C482" s="78" t="s">
        <v>222</v>
      </c>
      <c r="D482" s="78" t="s">
        <v>42</v>
      </c>
      <c r="E482" s="78" t="s">
        <v>143</v>
      </c>
      <c r="F482" s="78" t="s">
        <v>63</v>
      </c>
      <c r="G482" s="118">
        <v>455910</v>
      </c>
      <c r="H482" s="78"/>
      <c r="I482" s="79" t="s">
        <v>44</v>
      </c>
      <c r="J482" s="78">
        <v>1030449</v>
      </c>
      <c r="K482" s="79">
        <v>44562</v>
      </c>
      <c r="L482" s="79">
        <v>44926</v>
      </c>
      <c r="M482" s="84">
        <v>9410</v>
      </c>
      <c r="N482" s="84">
        <v>18931</v>
      </c>
      <c r="O482" s="95">
        <f t="shared" si="88"/>
        <v>0.49706830067085733</v>
      </c>
      <c r="P482" s="84">
        <f t="shared" si="99"/>
        <v>9410</v>
      </c>
      <c r="Q482" s="85">
        <f t="shared" si="96"/>
        <v>6.8515375939471441E-4</v>
      </c>
      <c r="R482" s="86">
        <f t="shared" si="89"/>
        <v>5.9240167048093249E-4</v>
      </c>
      <c r="S482" s="87">
        <f t="shared" si="90"/>
        <v>508444.04</v>
      </c>
      <c r="T482" s="88">
        <f t="shared" si="91"/>
        <v>199824.49</v>
      </c>
      <c r="U482" s="88">
        <f t="shared" si="92"/>
        <v>199824.49</v>
      </c>
      <c r="V482" s="88">
        <f t="shared" si="93"/>
        <v>184888.74</v>
      </c>
      <c r="W482" s="89">
        <f t="shared" si="94"/>
        <v>1092981.76</v>
      </c>
      <c r="X482" s="82"/>
      <c r="Y482" s="90">
        <f t="shared" si="97"/>
        <v>258923.37</v>
      </c>
      <c r="Z482" s="90">
        <f t="shared" si="98"/>
        <v>258923.37</v>
      </c>
      <c r="AA482" s="90">
        <f t="shared" si="95"/>
        <v>517846.74</v>
      </c>
    </row>
    <row r="483" spans="1:27" s="15" customFormat="1" x14ac:dyDescent="0.2">
      <c r="A483" s="78">
        <v>106267</v>
      </c>
      <c r="B483" s="78" t="s">
        <v>817</v>
      </c>
      <c r="C483" s="78" t="s">
        <v>211</v>
      </c>
      <c r="D483" s="78" t="s">
        <v>42</v>
      </c>
      <c r="E483" s="78" t="s">
        <v>59</v>
      </c>
      <c r="F483" s="78" t="s">
        <v>59</v>
      </c>
      <c r="G483" s="118">
        <v>676391</v>
      </c>
      <c r="H483" s="78"/>
      <c r="I483" s="79" t="s">
        <v>44</v>
      </c>
      <c r="J483" s="78">
        <v>1027469</v>
      </c>
      <c r="K483" s="79">
        <v>44562</v>
      </c>
      <c r="L483" s="79">
        <v>44926</v>
      </c>
      <c r="M483" s="84">
        <v>26125</v>
      </c>
      <c r="N483" s="84">
        <v>38488</v>
      </c>
      <c r="O483" s="95">
        <f t="shared" si="88"/>
        <v>0.67878299729785907</v>
      </c>
      <c r="P483" s="84">
        <f t="shared" si="99"/>
        <v>26125</v>
      </c>
      <c r="Q483" s="85">
        <f t="shared" si="96"/>
        <v>1.9021936199986092E-3</v>
      </c>
      <c r="R483" s="86">
        <f t="shared" si="89"/>
        <v>1.6446858279823976E-3</v>
      </c>
      <c r="S483" s="87">
        <f t="shared" si="90"/>
        <v>1411594.11</v>
      </c>
      <c r="T483" s="88">
        <f t="shared" si="91"/>
        <v>554773.09</v>
      </c>
      <c r="U483" s="88">
        <f t="shared" si="92"/>
        <v>554773.09</v>
      </c>
      <c r="V483" s="88">
        <f t="shared" si="93"/>
        <v>513306.95</v>
      </c>
      <c r="W483" s="89">
        <f t="shared" si="94"/>
        <v>3034447.24</v>
      </c>
      <c r="X483" s="82"/>
      <c r="Y483" s="90">
        <f t="shared" si="97"/>
        <v>718849.43</v>
      </c>
      <c r="Z483" s="90">
        <f t="shared" si="98"/>
        <v>718849.43</v>
      </c>
      <c r="AA483" s="90">
        <f t="shared" si="95"/>
        <v>1437698.86</v>
      </c>
    </row>
    <row r="484" spans="1:27" s="15" customFormat="1" x14ac:dyDescent="0.2">
      <c r="A484" s="78">
        <v>5039</v>
      </c>
      <c r="B484" s="78" t="s">
        <v>818</v>
      </c>
      <c r="C484" s="78" t="s">
        <v>211</v>
      </c>
      <c r="D484" s="78" t="s">
        <v>42</v>
      </c>
      <c r="E484" s="78" t="s">
        <v>59</v>
      </c>
      <c r="F484" s="78" t="s">
        <v>59</v>
      </c>
      <c r="G484" s="118">
        <v>676321</v>
      </c>
      <c r="H484" s="78"/>
      <c r="I484" s="79" t="s">
        <v>44</v>
      </c>
      <c r="J484" s="78">
        <v>1026541</v>
      </c>
      <c r="K484" s="79">
        <v>44562</v>
      </c>
      <c r="L484" s="79">
        <v>44926</v>
      </c>
      <c r="M484" s="84">
        <v>25148</v>
      </c>
      <c r="N484" s="84">
        <v>36022</v>
      </c>
      <c r="O484" s="95">
        <f t="shared" si="88"/>
        <v>0.69812892121481318</v>
      </c>
      <c r="P484" s="84">
        <f t="shared" si="99"/>
        <v>25148</v>
      </c>
      <c r="Q484" s="85">
        <f t="shared" si="96"/>
        <v>1.8310570394535896E-3</v>
      </c>
      <c r="R484" s="86">
        <f t="shared" si="89"/>
        <v>1.5831792996019649E-3</v>
      </c>
      <c r="S484" s="87">
        <f t="shared" si="90"/>
        <v>1358804.54</v>
      </c>
      <c r="T484" s="88">
        <f t="shared" si="91"/>
        <v>534026.17000000004</v>
      </c>
      <c r="U484" s="88">
        <f t="shared" si="92"/>
        <v>534026.17000000004</v>
      </c>
      <c r="V484" s="88">
        <f t="shared" si="93"/>
        <v>494110.74</v>
      </c>
      <c r="W484" s="89">
        <f t="shared" si="94"/>
        <v>2920967.62</v>
      </c>
      <c r="X484" s="82"/>
      <c r="Y484" s="90">
        <f t="shared" si="97"/>
        <v>691966.53</v>
      </c>
      <c r="Z484" s="90">
        <f t="shared" si="98"/>
        <v>691966.53</v>
      </c>
      <c r="AA484" s="90">
        <f t="shared" si="95"/>
        <v>1383933.06</v>
      </c>
    </row>
    <row r="485" spans="1:27" s="15" customFormat="1" x14ac:dyDescent="0.2">
      <c r="A485" s="78">
        <v>4259</v>
      </c>
      <c r="B485" s="78" t="s">
        <v>819</v>
      </c>
      <c r="C485" s="78" t="s">
        <v>303</v>
      </c>
      <c r="D485" s="78" t="s">
        <v>42</v>
      </c>
      <c r="E485" s="78" t="s">
        <v>820</v>
      </c>
      <c r="F485" s="78" t="s">
        <v>59</v>
      </c>
      <c r="G485" s="118">
        <v>455999</v>
      </c>
      <c r="H485" s="78"/>
      <c r="I485" s="79" t="s">
        <v>44</v>
      </c>
      <c r="J485" s="78">
        <v>1025710</v>
      </c>
      <c r="K485" s="79">
        <v>44562</v>
      </c>
      <c r="L485" s="79">
        <v>44926</v>
      </c>
      <c r="M485" s="84">
        <v>24938</v>
      </c>
      <c r="N485" s="84">
        <v>31718</v>
      </c>
      <c r="O485" s="95">
        <f t="shared" si="88"/>
        <v>0.78624125102465481</v>
      </c>
      <c r="P485" s="84">
        <f t="shared" si="99"/>
        <v>24938</v>
      </c>
      <c r="Q485" s="85">
        <f t="shared" si="96"/>
        <v>1.8157666792545577E-3</v>
      </c>
      <c r="R485" s="86">
        <f t="shared" si="89"/>
        <v>1.5699588584966518E-3</v>
      </c>
      <c r="S485" s="87">
        <f t="shared" si="90"/>
        <v>1347457.76</v>
      </c>
      <c r="T485" s="88">
        <f t="shared" si="91"/>
        <v>529566.75</v>
      </c>
      <c r="U485" s="88">
        <f t="shared" si="92"/>
        <v>529566.75</v>
      </c>
      <c r="V485" s="88">
        <f t="shared" si="93"/>
        <v>489984.64</v>
      </c>
      <c r="W485" s="89">
        <f t="shared" si="94"/>
        <v>2896575.9</v>
      </c>
      <c r="X485" s="82"/>
      <c r="Y485" s="90">
        <f t="shared" si="97"/>
        <v>686188.21</v>
      </c>
      <c r="Z485" s="90">
        <f t="shared" si="98"/>
        <v>686188.21</v>
      </c>
      <c r="AA485" s="90">
        <f t="shared" si="95"/>
        <v>1372376.42</v>
      </c>
    </row>
    <row r="486" spans="1:27" s="15" customFormat="1" x14ac:dyDescent="0.2">
      <c r="A486" s="78">
        <v>5302</v>
      </c>
      <c r="B486" s="78" t="s">
        <v>821</v>
      </c>
      <c r="C486" s="78" t="s">
        <v>303</v>
      </c>
      <c r="D486" s="78" t="s">
        <v>42</v>
      </c>
      <c r="E486" s="78" t="s">
        <v>148</v>
      </c>
      <c r="F486" s="78" t="s">
        <v>79</v>
      </c>
      <c r="G486" s="118">
        <v>675159</v>
      </c>
      <c r="H486" s="78"/>
      <c r="I486" s="79" t="s">
        <v>44</v>
      </c>
      <c r="J486" s="78">
        <v>1025756</v>
      </c>
      <c r="K486" s="79">
        <v>44562</v>
      </c>
      <c r="L486" s="79">
        <v>44926</v>
      </c>
      <c r="M486" s="84">
        <v>16630</v>
      </c>
      <c r="N486" s="84">
        <v>20816</v>
      </c>
      <c r="O486" s="95">
        <f t="shared" si="88"/>
        <v>0.79890468870099918</v>
      </c>
      <c r="P486" s="84">
        <f t="shared" si="99"/>
        <v>16630</v>
      </c>
      <c r="Q486" s="85">
        <f t="shared" si="96"/>
        <v>1.2108509052852392E-3</v>
      </c>
      <c r="R486" s="86">
        <f t="shared" si="89"/>
        <v>1.0469330265778861E-3</v>
      </c>
      <c r="S486" s="87">
        <f t="shared" si="90"/>
        <v>898557.32</v>
      </c>
      <c r="T486" s="88">
        <f t="shared" si="91"/>
        <v>353143.6</v>
      </c>
      <c r="U486" s="88">
        <f t="shared" si="92"/>
        <v>353143.6</v>
      </c>
      <c r="V486" s="88">
        <f t="shared" si="93"/>
        <v>326748.12</v>
      </c>
      <c r="W486" s="89">
        <f t="shared" si="94"/>
        <v>1931592.6400000001</v>
      </c>
      <c r="X486" s="82"/>
      <c r="Y486" s="90">
        <f t="shared" si="97"/>
        <v>457587.22</v>
      </c>
      <c r="Z486" s="90">
        <f t="shared" si="98"/>
        <v>457587.22</v>
      </c>
      <c r="AA486" s="90">
        <f t="shared" si="95"/>
        <v>915174.44</v>
      </c>
    </row>
    <row r="487" spans="1:27" s="15" customFormat="1" x14ac:dyDescent="0.2">
      <c r="A487" s="78">
        <v>4701</v>
      </c>
      <c r="B487" s="78" t="s">
        <v>822</v>
      </c>
      <c r="C487" s="78" t="s">
        <v>303</v>
      </c>
      <c r="D487" s="78" t="s">
        <v>42</v>
      </c>
      <c r="E487" s="78" t="s">
        <v>428</v>
      </c>
      <c r="F487" s="78" t="s">
        <v>79</v>
      </c>
      <c r="G487" s="118">
        <v>675226</v>
      </c>
      <c r="H487" s="78"/>
      <c r="I487" s="79" t="s">
        <v>44</v>
      </c>
      <c r="J487" s="78">
        <v>1025711</v>
      </c>
      <c r="K487" s="79">
        <v>44562</v>
      </c>
      <c r="L487" s="79">
        <v>44926</v>
      </c>
      <c r="M487" s="84">
        <v>18650</v>
      </c>
      <c r="N487" s="84">
        <v>24860</v>
      </c>
      <c r="O487" s="95">
        <f t="shared" si="88"/>
        <v>0.75020112630732094</v>
      </c>
      <c r="P487" s="84">
        <f t="shared" si="99"/>
        <v>18650</v>
      </c>
      <c r="Q487" s="85">
        <f t="shared" si="96"/>
        <v>1.3579296081521173E-3</v>
      </c>
      <c r="R487" s="86">
        <f t="shared" si="89"/>
        <v>1.1741010791147069E-3</v>
      </c>
      <c r="S487" s="87">
        <f t="shared" si="90"/>
        <v>1007702.59</v>
      </c>
      <c r="T487" s="88">
        <f t="shared" si="91"/>
        <v>396038.97</v>
      </c>
      <c r="U487" s="88">
        <f t="shared" si="92"/>
        <v>396038.97</v>
      </c>
      <c r="V487" s="88">
        <f t="shared" si="93"/>
        <v>366437.3</v>
      </c>
      <c r="W487" s="89">
        <f t="shared" si="94"/>
        <v>2166217.83</v>
      </c>
      <c r="X487" s="82"/>
      <c r="Y487" s="90">
        <f t="shared" si="97"/>
        <v>513169.07</v>
      </c>
      <c r="Z487" s="90">
        <f t="shared" si="98"/>
        <v>513169.07</v>
      </c>
      <c r="AA487" s="90">
        <f t="shared" si="95"/>
        <v>1026338.14</v>
      </c>
    </row>
    <row r="488" spans="1:27" s="15" customFormat="1" x14ac:dyDescent="0.2">
      <c r="A488" s="78">
        <v>4115</v>
      </c>
      <c r="B488" s="78" t="s">
        <v>823</v>
      </c>
      <c r="C488" s="78" t="s">
        <v>303</v>
      </c>
      <c r="D488" s="78" t="s">
        <v>42</v>
      </c>
      <c r="E488" s="78" t="s">
        <v>154</v>
      </c>
      <c r="F488" s="78" t="s">
        <v>52</v>
      </c>
      <c r="G488" s="118">
        <v>675361</v>
      </c>
      <c r="H488" s="78"/>
      <c r="I488" s="79" t="s">
        <v>44</v>
      </c>
      <c r="J488" s="78">
        <v>1025686</v>
      </c>
      <c r="K488" s="79">
        <v>44378</v>
      </c>
      <c r="L488" s="79">
        <v>44742</v>
      </c>
      <c r="M488" s="84">
        <v>23283</v>
      </c>
      <c r="N488" s="84">
        <v>29907</v>
      </c>
      <c r="O488" s="95">
        <f t="shared" si="88"/>
        <v>0.77851339151369248</v>
      </c>
      <c r="P488" s="84">
        <f t="shared" si="99"/>
        <v>23283</v>
      </c>
      <c r="Q488" s="85">
        <f t="shared" si="96"/>
        <v>1.6952640786383779E-3</v>
      </c>
      <c r="R488" s="86">
        <f t="shared" si="89"/>
        <v>1.4657691916904942E-3</v>
      </c>
      <c r="S488" s="87">
        <f t="shared" si="90"/>
        <v>1258034.28</v>
      </c>
      <c r="T488" s="88">
        <f t="shared" si="91"/>
        <v>494422.27</v>
      </c>
      <c r="U488" s="88">
        <f t="shared" si="92"/>
        <v>494422.27</v>
      </c>
      <c r="V488" s="88">
        <f t="shared" si="93"/>
        <v>457467.01</v>
      </c>
      <c r="W488" s="89">
        <f t="shared" si="94"/>
        <v>2704345.83</v>
      </c>
      <c r="X488" s="82"/>
      <c r="Y488" s="90">
        <f t="shared" si="97"/>
        <v>640649.62</v>
      </c>
      <c r="Z488" s="90">
        <f t="shared" si="98"/>
        <v>640649.62</v>
      </c>
      <c r="AA488" s="90">
        <f t="shared" si="95"/>
        <v>1281299.24</v>
      </c>
    </row>
    <row r="489" spans="1:27" s="15" customFormat="1" x14ac:dyDescent="0.2">
      <c r="A489" s="78">
        <v>4857</v>
      </c>
      <c r="B489" s="78" t="s">
        <v>824</v>
      </c>
      <c r="C489" s="78" t="s">
        <v>825</v>
      </c>
      <c r="D489" s="78" t="s">
        <v>71</v>
      </c>
      <c r="E489" s="78" t="s">
        <v>826</v>
      </c>
      <c r="F489" s="78" t="s">
        <v>79</v>
      </c>
      <c r="G489" s="118">
        <v>675210</v>
      </c>
      <c r="H489" s="78"/>
      <c r="I489" s="79" t="s">
        <v>44</v>
      </c>
      <c r="J489" s="78">
        <v>1019892</v>
      </c>
      <c r="K489" s="79">
        <v>44562</v>
      </c>
      <c r="L489" s="79">
        <v>44926</v>
      </c>
      <c r="M489" s="84">
        <v>11440</v>
      </c>
      <c r="N489" s="84">
        <v>14800</v>
      </c>
      <c r="O489" s="95">
        <f t="shared" si="88"/>
        <v>0.77297297297297296</v>
      </c>
      <c r="P489" s="84">
        <f t="shared" si="99"/>
        <v>11440</v>
      </c>
      <c r="Q489" s="85">
        <f t="shared" si="96"/>
        <v>0</v>
      </c>
      <c r="R489" s="86">
        <f t="shared" si="89"/>
        <v>7.2019926783229197E-4</v>
      </c>
      <c r="S489" s="87">
        <f t="shared" si="90"/>
        <v>0</v>
      </c>
      <c r="T489" s="88">
        <f t="shared" si="91"/>
        <v>242932.22</v>
      </c>
      <c r="U489" s="88">
        <f t="shared" si="92"/>
        <v>242932.22</v>
      </c>
      <c r="V489" s="88">
        <f t="shared" si="93"/>
        <v>0</v>
      </c>
      <c r="W489" s="89">
        <f t="shared" si="94"/>
        <v>485864.44</v>
      </c>
      <c r="X489" s="82"/>
      <c r="Y489" s="90">
        <f t="shared" si="97"/>
        <v>0</v>
      </c>
      <c r="Z489" s="90">
        <f t="shared" si="98"/>
        <v>0</v>
      </c>
      <c r="AA489" s="90">
        <f t="shared" si="95"/>
        <v>0</v>
      </c>
    </row>
    <row r="490" spans="1:27" s="15" customFormat="1" x14ac:dyDescent="0.2">
      <c r="A490" s="78">
        <v>4483</v>
      </c>
      <c r="B490" s="78" t="s">
        <v>827</v>
      </c>
      <c r="C490" s="78" t="s">
        <v>828</v>
      </c>
      <c r="D490" s="78" t="s">
        <v>71</v>
      </c>
      <c r="E490" s="78" t="s">
        <v>441</v>
      </c>
      <c r="F490" s="78" t="s">
        <v>72</v>
      </c>
      <c r="G490" s="118">
        <v>675513</v>
      </c>
      <c r="H490" s="78"/>
      <c r="I490" s="79" t="s">
        <v>44</v>
      </c>
      <c r="J490" s="78">
        <v>1031581</v>
      </c>
      <c r="K490" s="79">
        <v>44440</v>
      </c>
      <c r="L490" s="79">
        <v>44804</v>
      </c>
      <c r="M490" s="84">
        <v>8824</v>
      </c>
      <c r="N490" s="84">
        <v>13486</v>
      </c>
      <c r="O490" s="95">
        <f t="shared" si="88"/>
        <v>0.65430817143704578</v>
      </c>
      <c r="P490" s="84">
        <f t="shared" si="99"/>
        <v>8824</v>
      </c>
      <c r="Q490" s="85">
        <f t="shared" si="96"/>
        <v>0</v>
      </c>
      <c r="R490" s="86">
        <f t="shared" si="89"/>
        <v>5.5551034434896368E-4</v>
      </c>
      <c r="S490" s="87">
        <f t="shared" si="90"/>
        <v>0</v>
      </c>
      <c r="T490" s="88">
        <f t="shared" si="91"/>
        <v>187380.58</v>
      </c>
      <c r="U490" s="88">
        <f t="shared" si="92"/>
        <v>187380.58</v>
      </c>
      <c r="V490" s="88">
        <f t="shared" si="93"/>
        <v>0</v>
      </c>
      <c r="W490" s="89">
        <f t="shared" si="94"/>
        <v>374761.16</v>
      </c>
      <c r="X490" s="82"/>
      <c r="Y490" s="90">
        <f t="shared" si="97"/>
        <v>0</v>
      </c>
      <c r="Z490" s="90">
        <f t="shared" si="98"/>
        <v>0</v>
      </c>
      <c r="AA490" s="90">
        <f t="shared" si="95"/>
        <v>0</v>
      </c>
    </row>
    <row r="491" spans="1:27" s="15" customFormat="1" x14ac:dyDescent="0.2">
      <c r="A491" s="78">
        <v>4449</v>
      </c>
      <c r="B491" s="78" t="s">
        <v>829</v>
      </c>
      <c r="C491" s="78" t="s">
        <v>830</v>
      </c>
      <c r="D491" s="78" t="s">
        <v>71</v>
      </c>
      <c r="E491" s="78" t="s">
        <v>694</v>
      </c>
      <c r="F491" s="78" t="s">
        <v>59</v>
      </c>
      <c r="G491" s="118">
        <v>676173</v>
      </c>
      <c r="H491" s="78"/>
      <c r="I491" s="79" t="s">
        <v>44</v>
      </c>
      <c r="J491" s="78">
        <v>1018522</v>
      </c>
      <c r="K491" s="79">
        <v>44562</v>
      </c>
      <c r="L491" s="79">
        <v>44926</v>
      </c>
      <c r="M491" s="84">
        <v>14536</v>
      </c>
      <c r="N491" s="84">
        <v>16147</v>
      </c>
      <c r="O491" s="95">
        <f t="shared" si="88"/>
        <v>0.90022914473276772</v>
      </c>
      <c r="P491" s="84">
        <f t="shared" si="99"/>
        <v>14536</v>
      </c>
      <c r="Q491" s="85">
        <f t="shared" si="96"/>
        <v>0</v>
      </c>
      <c r="R491" s="86">
        <f t="shared" si="89"/>
        <v>9.151063424134787E-4</v>
      </c>
      <c r="S491" s="87">
        <f t="shared" si="90"/>
        <v>0</v>
      </c>
      <c r="T491" s="88">
        <f t="shared" si="91"/>
        <v>308676.81</v>
      </c>
      <c r="U491" s="88">
        <f t="shared" si="92"/>
        <v>308676.81</v>
      </c>
      <c r="V491" s="88">
        <f t="shared" si="93"/>
        <v>0</v>
      </c>
      <c r="W491" s="89">
        <f t="shared" si="94"/>
        <v>617353.62</v>
      </c>
      <c r="X491" s="82"/>
      <c r="Y491" s="90">
        <f t="shared" si="97"/>
        <v>0</v>
      </c>
      <c r="Z491" s="90">
        <f t="shared" si="98"/>
        <v>0</v>
      </c>
      <c r="AA491" s="90">
        <f t="shared" si="95"/>
        <v>0</v>
      </c>
    </row>
    <row r="492" spans="1:27" s="15" customFormat="1" x14ac:dyDescent="0.2">
      <c r="A492" s="78">
        <v>4621</v>
      </c>
      <c r="B492" s="78" t="s">
        <v>831</v>
      </c>
      <c r="C492" s="78" t="s">
        <v>832</v>
      </c>
      <c r="D492" s="78" t="s">
        <v>71</v>
      </c>
      <c r="E492" s="78" t="s">
        <v>133</v>
      </c>
      <c r="F492" s="78" t="s">
        <v>67</v>
      </c>
      <c r="G492" s="118">
        <v>675867</v>
      </c>
      <c r="H492" s="78"/>
      <c r="I492" s="79" t="s">
        <v>44</v>
      </c>
      <c r="J492" s="78">
        <v>1030067</v>
      </c>
      <c r="K492" s="79">
        <v>44562</v>
      </c>
      <c r="L492" s="79">
        <v>44926</v>
      </c>
      <c r="M492" s="84">
        <v>6605</v>
      </c>
      <c r="N492" s="84">
        <v>9441</v>
      </c>
      <c r="O492" s="95">
        <f t="shared" si="88"/>
        <v>0.69960809236309718</v>
      </c>
      <c r="P492" s="84">
        <f t="shared" si="99"/>
        <v>6605</v>
      </c>
      <c r="Q492" s="85">
        <f t="shared" si="96"/>
        <v>0</v>
      </c>
      <c r="R492" s="86">
        <f t="shared" si="89"/>
        <v>4.1581435000282243E-4</v>
      </c>
      <c r="S492" s="87">
        <f t="shared" si="90"/>
        <v>0</v>
      </c>
      <c r="T492" s="88">
        <f t="shared" si="91"/>
        <v>140259.38</v>
      </c>
      <c r="U492" s="88">
        <f t="shared" si="92"/>
        <v>140259.38</v>
      </c>
      <c r="V492" s="88">
        <f t="shared" si="93"/>
        <v>0</v>
      </c>
      <c r="W492" s="89">
        <f t="shared" si="94"/>
        <v>280518.76</v>
      </c>
      <c r="X492" s="82"/>
      <c r="Y492" s="90">
        <f t="shared" si="97"/>
        <v>0</v>
      </c>
      <c r="Z492" s="90">
        <f t="shared" si="98"/>
        <v>0</v>
      </c>
      <c r="AA492" s="90">
        <f t="shared" si="95"/>
        <v>0</v>
      </c>
    </row>
    <row r="493" spans="1:27" s="15" customFormat="1" x14ac:dyDescent="0.2">
      <c r="A493" s="78">
        <v>5339</v>
      </c>
      <c r="B493" s="78" t="s">
        <v>833</v>
      </c>
      <c r="C493" s="78" t="s">
        <v>834</v>
      </c>
      <c r="D493" s="78" t="s">
        <v>71</v>
      </c>
      <c r="E493" s="78" t="s">
        <v>835</v>
      </c>
      <c r="F493" s="78" t="s">
        <v>59</v>
      </c>
      <c r="G493" s="118">
        <v>675372</v>
      </c>
      <c r="H493" s="78"/>
      <c r="I493" s="79" t="s">
        <v>44</v>
      </c>
      <c r="J493" s="78">
        <v>1031614</v>
      </c>
      <c r="K493" s="79">
        <v>44562</v>
      </c>
      <c r="L493" s="79">
        <v>44926</v>
      </c>
      <c r="M493" s="84">
        <v>9239</v>
      </c>
      <c r="N493" s="84">
        <v>13741</v>
      </c>
      <c r="O493" s="95">
        <f t="shared" si="88"/>
        <v>0.6723673677316061</v>
      </c>
      <c r="P493" s="84">
        <f t="shared" si="99"/>
        <v>9239</v>
      </c>
      <c r="Q493" s="85">
        <f t="shared" si="96"/>
        <v>0</v>
      </c>
      <c r="R493" s="86">
        <f t="shared" si="89"/>
        <v>5.8163645415232042E-4</v>
      </c>
      <c r="S493" s="87">
        <f t="shared" si="90"/>
        <v>0</v>
      </c>
      <c r="T493" s="88">
        <f t="shared" si="91"/>
        <v>196193.25</v>
      </c>
      <c r="U493" s="88">
        <f t="shared" si="92"/>
        <v>196193.25</v>
      </c>
      <c r="V493" s="88">
        <f t="shared" si="93"/>
        <v>0</v>
      </c>
      <c r="W493" s="89">
        <f t="shared" si="94"/>
        <v>392386.5</v>
      </c>
      <c r="X493" s="82"/>
      <c r="Y493" s="90">
        <f t="shared" si="97"/>
        <v>0</v>
      </c>
      <c r="Z493" s="90">
        <f t="shared" si="98"/>
        <v>0</v>
      </c>
      <c r="AA493" s="90">
        <f t="shared" si="95"/>
        <v>0</v>
      </c>
    </row>
    <row r="494" spans="1:27" s="15" customFormat="1" x14ac:dyDescent="0.2">
      <c r="A494" s="78">
        <v>5286</v>
      </c>
      <c r="B494" s="78" t="s">
        <v>836</v>
      </c>
      <c r="C494" s="78" t="s">
        <v>837</v>
      </c>
      <c r="D494" s="78" t="s">
        <v>71</v>
      </c>
      <c r="E494" s="78" t="s">
        <v>334</v>
      </c>
      <c r="F494" s="78" t="s">
        <v>48</v>
      </c>
      <c r="G494" s="118">
        <v>675800</v>
      </c>
      <c r="H494" s="78"/>
      <c r="I494" s="79" t="s">
        <v>44</v>
      </c>
      <c r="J494" s="78">
        <v>1020257</v>
      </c>
      <c r="K494" s="79">
        <v>44440</v>
      </c>
      <c r="L494" s="79">
        <v>44804</v>
      </c>
      <c r="M494" s="84">
        <v>18450</v>
      </c>
      <c r="N494" s="84">
        <v>25804</v>
      </c>
      <c r="O494" s="95">
        <f t="shared" si="88"/>
        <v>0.71500542551542401</v>
      </c>
      <c r="P494" s="84">
        <f t="shared" si="99"/>
        <v>18450</v>
      </c>
      <c r="Q494" s="85">
        <f t="shared" si="96"/>
        <v>0</v>
      </c>
      <c r="R494" s="86">
        <f t="shared" si="89"/>
        <v>1.1615101828239324E-3</v>
      </c>
      <c r="S494" s="87">
        <f t="shared" si="90"/>
        <v>0</v>
      </c>
      <c r="T494" s="88">
        <f t="shared" si="91"/>
        <v>391791.9</v>
      </c>
      <c r="U494" s="88">
        <f t="shared" si="92"/>
        <v>391791.9</v>
      </c>
      <c r="V494" s="88">
        <f t="shared" si="93"/>
        <v>0</v>
      </c>
      <c r="W494" s="89">
        <f t="shared" si="94"/>
        <v>783583.8</v>
      </c>
      <c r="X494" s="82"/>
      <c r="Y494" s="90">
        <f t="shared" si="97"/>
        <v>0</v>
      </c>
      <c r="Z494" s="90">
        <f t="shared" si="98"/>
        <v>0</v>
      </c>
      <c r="AA494" s="90">
        <f t="shared" si="95"/>
        <v>0</v>
      </c>
    </row>
    <row r="495" spans="1:27" s="15" customFormat="1" x14ac:dyDescent="0.2">
      <c r="A495" s="78">
        <v>5143</v>
      </c>
      <c r="B495" s="78" t="s">
        <v>838</v>
      </c>
      <c r="C495" s="78" t="s">
        <v>839</v>
      </c>
      <c r="D495" s="78" t="s">
        <v>71</v>
      </c>
      <c r="E495" s="78" t="s">
        <v>72</v>
      </c>
      <c r="F495" s="78" t="s">
        <v>72</v>
      </c>
      <c r="G495" s="118">
        <v>455903</v>
      </c>
      <c r="H495" s="78"/>
      <c r="I495" s="79" t="s">
        <v>44</v>
      </c>
      <c r="J495" s="78">
        <v>1031428</v>
      </c>
      <c r="K495" s="79">
        <v>44440</v>
      </c>
      <c r="L495" s="79">
        <v>44804</v>
      </c>
      <c r="M495" s="84">
        <v>15106</v>
      </c>
      <c r="N495" s="84">
        <v>21666</v>
      </c>
      <c r="O495" s="95">
        <f t="shared" si="88"/>
        <v>0.69722145296778359</v>
      </c>
      <c r="P495" s="84">
        <f t="shared" si="99"/>
        <v>15106</v>
      </c>
      <c r="Q495" s="85">
        <f t="shared" si="96"/>
        <v>0</v>
      </c>
      <c r="R495" s="86">
        <f t="shared" si="89"/>
        <v>9.5099039684218561E-4</v>
      </c>
      <c r="S495" s="87">
        <f t="shared" si="90"/>
        <v>0</v>
      </c>
      <c r="T495" s="88">
        <f t="shared" si="91"/>
        <v>320780.95</v>
      </c>
      <c r="U495" s="88">
        <f t="shared" si="92"/>
        <v>320780.95</v>
      </c>
      <c r="V495" s="88">
        <f t="shared" si="93"/>
        <v>0</v>
      </c>
      <c r="W495" s="89">
        <f t="shared" si="94"/>
        <v>641561.9</v>
      </c>
      <c r="X495" s="82"/>
      <c r="Y495" s="90">
        <f t="shared" si="97"/>
        <v>0</v>
      </c>
      <c r="Z495" s="90">
        <f t="shared" si="98"/>
        <v>0</v>
      </c>
      <c r="AA495" s="90">
        <f t="shared" si="95"/>
        <v>0</v>
      </c>
    </row>
    <row r="496" spans="1:27" s="15" customFormat="1" x14ac:dyDescent="0.2">
      <c r="A496" s="78">
        <v>101864</v>
      </c>
      <c r="B496" s="78" t="s">
        <v>840</v>
      </c>
      <c r="C496" s="78" t="s">
        <v>841</v>
      </c>
      <c r="D496" s="78" t="s">
        <v>71</v>
      </c>
      <c r="E496" s="78" t="s">
        <v>283</v>
      </c>
      <c r="F496" s="78" t="s">
        <v>79</v>
      </c>
      <c r="G496" s="118">
        <v>676019</v>
      </c>
      <c r="H496" s="78"/>
      <c r="I496" s="79" t="s">
        <v>44</v>
      </c>
      <c r="J496" s="78">
        <v>1030752</v>
      </c>
      <c r="K496" s="79">
        <v>44440</v>
      </c>
      <c r="L496" s="79">
        <v>44804</v>
      </c>
      <c r="M496" s="84">
        <v>21687</v>
      </c>
      <c r="N496" s="84">
        <v>28738</v>
      </c>
      <c r="O496" s="95">
        <f t="shared" si="88"/>
        <v>0.75464541721762124</v>
      </c>
      <c r="P496" s="84">
        <f t="shared" si="99"/>
        <v>21687</v>
      </c>
      <c r="Q496" s="85">
        <f t="shared" si="96"/>
        <v>0</v>
      </c>
      <c r="R496" s="86">
        <f t="shared" si="89"/>
        <v>1.3652938392901151E-3</v>
      </c>
      <c r="S496" s="87">
        <f t="shared" si="90"/>
        <v>0</v>
      </c>
      <c r="T496" s="88">
        <f t="shared" si="91"/>
        <v>460530.68</v>
      </c>
      <c r="U496" s="88">
        <f t="shared" si="92"/>
        <v>460530.68</v>
      </c>
      <c r="V496" s="88">
        <f t="shared" si="93"/>
        <v>0</v>
      </c>
      <c r="W496" s="89">
        <f t="shared" si="94"/>
        <v>921061.36</v>
      </c>
      <c r="X496" s="82"/>
      <c r="Y496" s="90">
        <f t="shared" si="97"/>
        <v>0</v>
      </c>
      <c r="Z496" s="90">
        <f t="shared" si="98"/>
        <v>0</v>
      </c>
      <c r="AA496" s="90">
        <f t="shared" si="95"/>
        <v>0</v>
      </c>
    </row>
    <row r="497" spans="1:27" s="15" customFormat="1" x14ac:dyDescent="0.2">
      <c r="A497" s="78">
        <v>5138</v>
      </c>
      <c r="B497" s="78" t="s">
        <v>842</v>
      </c>
      <c r="C497" s="78" t="s">
        <v>843</v>
      </c>
      <c r="D497" s="78" t="s">
        <v>71</v>
      </c>
      <c r="E497" s="78" t="s">
        <v>124</v>
      </c>
      <c r="F497" s="78" t="s">
        <v>124</v>
      </c>
      <c r="G497" s="118">
        <v>455942</v>
      </c>
      <c r="H497" s="78"/>
      <c r="I497" s="79" t="s">
        <v>44</v>
      </c>
      <c r="J497" s="78">
        <v>1025706</v>
      </c>
      <c r="K497" s="79">
        <v>44562</v>
      </c>
      <c r="L497" s="79">
        <v>44926</v>
      </c>
      <c r="M497" s="84">
        <v>17189</v>
      </c>
      <c r="N497" s="84">
        <v>25840</v>
      </c>
      <c r="O497" s="95">
        <f t="shared" si="88"/>
        <v>0.66520897832817338</v>
      </c>
      <c r="P497" s="84">
        <f t="shared" si="99"/>
        <v>17189</v>
      </c>
      <c r="Q497" s="85">
        <f t="shared" si="96"/>
        <v>0</v>
      </c>
      <c r="R497" s="86">
        <f t="shared" si="89"/>
        <v>1.0821245817106003E-3</v>
      </c>
      <c r="S497" s="87">
        <f t="shared" si="90"/>
        <v>0</v>
      </c>
      <c r="T497" s="88">
        <f t="shared" si="91"/>
        <v>365014.15</v>
      </c>
      <c r="U497" s="88">
        <f t="shared" si="92"/>
        <v>365014.15</v>
      </c>
      <c r="V497" s="88">
        <f t="shared" si="93"/>
        <v>0</v>
      </c>
      <c r="W497" s="89">
        <f t="shared" si="94"/>
        <v>730028.3</v>
      </c>
      <c r="X497" s="82"/>
      <c r="Y497" s="90">
        <f t="shared" si="97"/>
        <v>0</v>
      </c>
      <c r="Z497" s="90">
        <f t="shared" si="98"/>
        <v>0</v>
      </c>
      <c r="AA497" s="90">
        <f t="shared" si="95"/>
        <v>0</v>
      </c>
    </row>
    <row r="498" spans="1:27" s="15" customFormat="1" x14ac:dyDescent="0.2">
      <c r="A498" s="78">
        <v>4314</v>
      </c>
      <c r="B498" s="78" t="s">
        <v>844</v>
      </c>
      <c r="C498" s="78" t="s">
        <v>845</v>
      </c>
      <c r="D498" s="78" t="s">
        <v>71</v>
      </c>
      <c r="E498" s="78" t="s">
        <v>546</v>
      </c>
      <c r="F498" s="78" t="s">
        <v>79</v>
      </c>
      <c r="G498" s="118">
        <v>675821</v>
      </c>
      <c r="H498" s="78"/>
      <c r="I498" s="79" t="s">
        <v>44</v>
      </c>
      <c r="J498" s="78">
        <v>1015682</v>
      </c>
      <c r="K498" s="79">
        <v>44562</v>
      </c>
      <c r="L498" s="79">
        <v>44926</v>
      </c>
      <c r="M498" s="84">
        <v>8649</v>
      </c>
      <c r="N498" s="84">
        <v>13133</v>
      </c>
      <c r="O498" s="95">
        <f t="shared" si="88"/>
        <v>0.65857001446737229</v>
      </c>
      <c r="P498" s="84">
        <f t="shared" si="99"/>
        <v>8649</v>
      </c>
      <c r="Q498" s="85">
        <f t="shared" si="96"/>
        <v>0</v>
      </c>
      <c r="R498" s="86">
        <f t="shared" si="89"/>
        <v>5.4449331009453616E-4</v>
      </c>
      <c r="S498" s="87">
        <f t="shared" si="90"/>
        <v>0</v>
      </c>
      <c r="T498" s="88">
        <f t="shared" si="91"/>
        <v>183664.4</v>
      </c>
      <c r="U498" s="88">
        <f t="shared" si="92"/>
        <v>183664.4</v>
      </c>
      <c r="V498" s="88">
        <f t="shared" si="93"/>
        <v>0</v>
      </c>
      <c r="W498" s="89">
        <f t="shared" si="94"/>
        <v>367328.8</v>
      </c>
      <c r="X498" s="82"/>
      <c r="Y498" s="90">
        <f t="shared" si="97"/>
        <v>0</v>
      </c>
      <c r="Z498" s="90">
        <f t="shared" si="98"/>
        <v>0</v>
      </c>
      <c r="AA498" s="90">
        <f t="shared" si="95"/>
        <v>0</v>
      </c>
    </row>
    <row r="499" spans="1:27" s="15" customFormat="1" x14ac:dyDescent="0.2">
      <c r="A499" s="78">
        <v>5156</v>
      </c>
      <c r="B499" s="78" t="s">
        <v>846</v>
      </c>
      <c r="C499" s="78" t="s">
        <v>847</v>
      </c>
      <c r="D499" s="78" t="s">
        <v>71</v>
      </c>
      <c r="E499" s="78" t="s">
        <v>848</v>
      </c>
      <c r="F499" s="78" t="s">
        <v>48</v>
      </c>
      <c r="G499" s="118">
        <v>675973</v>
      </c>
      <c r="H499" s="78"/>
      <c r="I499" s="79" t="s">
        <v>44</v>
      </c>
      <c r="J499" s="78">
        <v>1016678</v>
      </c>
      <c r="K499" s="79">
        <v>44562</v>
      </c>
      <c r="L499" s="79">
        <v>44926</v>
      </c>
      <c r="M499" s="84">
        <v>8244</v>
      </c>
      <c r="N499" s="84">
        <v>10983</v>
      </c>
      <c r="O499" s="95">
        <f t="shared" si="88"/>
        <v>0.75061458617863974</v>
      </c>
      <c r="P499" s="84">
        <f t="shared" si="99"/>
        <v>8244</v>
      </c>
      <c r="Q499" s="85">
        <f t="shared" si="96"/>
        <v>0</v>
      </c>
      <c r="R499" s="86">
        <f t="shared" si="89"/>
        <v>5.1899674510571809E-4</v>
      </c>
      <c r="S499" s="87">
        <f t="shared" si="90"/>
        <v>0</v>
      </c>
      <c r="T499" s="88">
        <f t="shared" si="91"/>
        <v>175064.09</v>
      </c>
      <c r="U499" s="88">
        <f t="shared" si="92"/>
        <v>175064.09</v>
      </c>
      <c r="V499" s="88">
        <f t="shared" si="93"/>
        <v>0</v>
      </c>
      <c r="W499" s="89">
        <f t="shared" si="94"/>
        <v>350128.18</v>
      </c>
      <c r="X499" s="82"/>
      <c r="Y499" s="90">
        <f t="shared" si="97"/>
        <v>0</v>
      </c>
      <c r="Z499" s="90">
        <f t="shared" si="98"/>
        <v>0</v>
      </c>
      <c r="AA499" s="90">
        <f t="shared" si="95"/>
        <v>0</v>
      </c>
    </row>
    <row r="500" spans="1:27" s="15" customFormat="1" x14ac:dyDescent="0.2">
      <c r="A500" s="78">
        <v>110366</v>
      </c>
      <c r="B500" s="78" t="s">
        <v>849</v>
      </c>
      <c r="C500" s="78" t="s">
        <v>850</v>
      </c>
      <c r="D500" s="78" t="s">
        <v>71</v>
      </c>
      <c r="E500" s="78" t="s">
        <v>851</v>
      </c>
      <c r="F500" s="78" t="s">
        <v>59</v>
      </c>
      <c r="G500" s="118">
        <v>676491</v>
      </c>
      <c r="H500" s="78"/>
      <c r="I500" s="79" t="s">
        <v>44</v>
      </c>
      <c r="J500" s="78">
        <v>1031630</v>
      </c>
      <c r="K500" s="79">
        <v>44562</v>
      </c>
      <c r="L500" s="79">
        <v>44926</v>
      </c>
      <c r="M500" s="84">
        <v>13505</v>
      </c>
      <c r="N500" s="84">
        <v>19002</v>
      </c>
      <c r="O500" s="95">
        <f t="shared" si="88"/>
        <v>0.71071466161456687</v>
      </c>
      <c r="P500" s="84">
        <f t="shared" si="99"/>
        <v>13505</v>
      </c>
      <c r="Q500" s="85">
        <f t="shared" si="96"/>
        <v>0</v>
      </c>
      <c r="R500" s="86">
        <f t="shared" si="89"/>
        <v>8.50200272034537E-4</v>
      </c>
      <c r="S500" s="87">
        <f t="shared" si="90"/>
        <v>0</v>
      </c>
      <c r="T500" s="88">
        <f t="shared" si="91"/>
        <v>286783.18</v>
      </c>
      <c r="U500" s="88">
        <f t="shared" si="92"/>
        <v>286783.18</v>
      </c>
      <c r="V500" s="88">
        <f t="shared" si="93"/>
        <v>0</v>
      </c>
      <c r="W500" s="89">
        <f t="shared" si="94"/>
        <v>573566.36</v>
      </c>
      <c r="X500" s="82"/>
      <c r="Y500" s="90">
        <f t="shared" si="97"/>
        <v>0</v>
      </c>
      <c r="Z500" s="90">
        <f t="shared" si="98"/>
        <v>0</v>
      </c>
      <c r="AA500" s="90">
        <f t="shared" si="95"/>
        <v>0</v>
      </c>
    </row>
    <row r="501" spans="1:27" s="15" customFormat="1" x14ac:dyDescent="0.2">
      <c r="A501" s="78">
        <v>4791</v>
      </c>
      <c r="B501" s="78" t="s">
        <v>852</v>
      </c>
      <c r="C501" s="78" t="s">
        <v>853</v>
      </c>
      <c r="D501" s="78" t="s">
        <v>71</v>
      </c>
      <c r="E501" s="78" t="s">
        <v>166</v>
      </c>
      <c r="F501" s="78" t="s">
        <v>166</v>
      </c>
      <c r="G501" s="118">
        <v>455471</v>
      </c>
      <c r="H501" s="78"/>
      <c r="I501" s="79" t="s">
        <v>44</v>
      </c>
      <c r="J501" s="78">
        <v>1029179</v>
      </c>
      <c r="K501" s="79">
        <v>44562</v>
      </c>
      <c r="L501" s="79">
        <v>44926</v>
      </c>
      <c r="M501" s="84">
        <v>35112</v>
      </c>
      <c r="N501" s="84">
        <v>43982</v>
      </c>
      <c r="O501" s="95">
        <f t="shared" si="88"/>
        <v>0.79832658814969759</v>
      </c>
      <c r="P501" s="84">
        <f t="shared" si="99"/>
        <v>35112</v>
      </c>
      <c r="Q501" s="85">
        <f t="shared" si="96"/>
        <v>0</v>
      </c>
      <c r="R501" s="86">
        <f t="shared" si="89"/>
        <v>2.2104577528083424E-3</v>
      </c>
      <c r="S501" s="87">
        <f t="shared" si="90"/>
        <v>0</v>
      </c>
      <c r="T501" s="88">
        <f t="shared" si="91"/>
        <v>745615.03</v>
      </c>
      <c r="U501" s="88">
        <f t="shared" si="92"/>
        <v>745615.03</v>
      </c>
      <c r="V501" s="88">
        <f t="shared" si="93"/>
        <v>0</v>
      </c>
      <c r="W501" s="89">
        <f t="shared" si="94"/>
        <v>1491230.06</v>
      </c>
      <c r="X501" s="82"/>
      <c r="Y501" s="90">
        <f t="shared" si="97"/>
        <v>0</v>
      </c>
      <c r="Z501" s="90">
        <f t="shared" si="98"/>
        <v>0</v>
      </c>
      <c r="AA501" s="90">
        <f t="shared" si="95"/>
        <v>0</v>
      </c>
    </row>
    <row r="502" spans="1:27" s="15" customFormat="1" x14ac:dyDescent="0.2">
      <c r="A502" s="78">
        <v>4649</v>
      </c>
      <c r="B502" s="78" t="s">
        <v>854</v>
      </c>
      <c r="C502" s="78" t="s">
        <v>855</v>
      </c>
      <c r="D502" s="78" t="s">
        <v>71</v>
      </c>
      <c r="E502" s="78" t="s">
        <v>856</v>
      </c>
      <c r="F502" s="78" t="s">
        <v>79</v>
      </c>
      <c r="G502" s="118">
        <v>675399</v>
      </c>
      <c r="H502" s="78"/>
      <c r="I502" s="79" t="s">
        <v>44</v>
      </c>
      <c r="J502" s="78">
        <v>1031593</v>
      </c>
      <c r="K502" s="79">
        <v>44562</v>
      </c>
      <c r="L502" s="79">
        <v>44926</v>
      </c>
      <c r="M502" s="84">
        <v>15701</v>
      </c>
      <c r="N502" s="84">
        <v>21071</v>
      </c>
      <c r="O502" s="95">
        <f t="shared" si="88"/>
        <v>0.74514735892933415</v>
      </c>
      <c r="P502" s="84">
        <f t="shared" si="99"/>
        <v>15701</v>
      </c>
      <c r="Q502" s="85">
        <f t="shared" si="96"/>
        <v>0</v>
      </c>
      <c r="R502" s="86">
        <f t="shared" si="89"/>
        <v>9.8844831330723915E-4</v>
      </c>
      <c r="S502" s="87">
        <f t="shared" si="90"/>
        <v>0</v>
      </c>
      <c r="T502" s="88">
        <f t="shared" si="91"/>
        <v>333415.96999999997</v>
      </c>
      <c r="U502" s="88">
        <f t="shared" si="92"/>
        <v>333415.96999999997</v>
      </c>
      <c r="V502" s="88">
        <f t="shared" si="93"/>
        <v>0</v>
      </c>
      <c r="W502" s="89">
        <f t="shared" si="94"/>
        <v>666831.93999999994</v>
      </c>
      <c r="X502" s="82"/>
      <c r="Y502" s="90">
        <f t="shared" si="97"/>
        <v>0</v>
      </c>
      <c r="Z502" s="90">
        <f t="shared" si="98"/>
        <v>0</v>
      </c>
      <c r="AA502" s="90">
        <f t="shared" si="95"/>
        <v>0</v>
      </c>
    </row>
    <row r="503" spans="1:27" s="15" customFormat="1" x14ac:dyDescent="0.2">
      <c r="A503" s="78">
        <v>4240</v>
      </c>
      <c r="B503" s="78" t="s">
        <v>857</v>
      </c>
      <c r="C503" s="78" t="s">
        <v>858</v>
      </c>
      <c r="D503" s="78" t="s">
        <v>71</v>
      </c>
      <c r="E503" s="78" t="s">
        <v>72</v>
      </c>
      <c r="F503" s="78" t="s">
        <v>72</v>
      </c>
      <c r="G503" s="118">
        <v>675963</v>
      </c>
      <c r="H503" s="78"/>
      <c r="I503" s="79" t="s">
        <v>44</v>
      </c>
      <c r="J503" s="78">
        <v>1031496</v>
      </c>
      <c r="K503" s="79">
        <v>44440</v>
      </c>
      <c r="L503" s="79">
        <v>44804</v>
      </c>
      <c r="M503" s="84">
        <v>19797</v>
      </c>
      <c r="N503" s="84">
        <v>25922</v>
      </c>
      <c r="O503" s="95">
        <f t="shared" si="88"/>
        <v>0.7637142195818224</v>
      </c>
      <c r="P503" s="84">
        <f t="shared" si="99"/>
        <v>19797</v>
      </c>
      <c r="Q503" s="85">
        <f t="shared" si="96"/>
        <v>0</v>
      </c>
      <c r="R503" s="86">
        <f t="shared" si="89"/>
        <v>1.2463098693422975E-3</v>
      </c>
      <c r="S503" s="87">
        <f t="shared" si="90"/>
        <v>0</v>
      </c>
      <c r="T503" s="88">
        <f t="shared" si="91"/>
        <v>420395.9</v>
      </c>
      <c r="U503" s="88">
        <f t="shared" si="92"/>
        <v>420395.9</v>
      </c>
      <c r="V503" s="88">
        <f t="shared" si="93"/>
        <v>0</v>
      </c>
      <c r="W503" s="89">
        <f t="shared" si="94"/>
        <v>840791.8</v>
      </c>
      <c r="X503" s="82"/>
      <c r="Y503" s="90">
        <f t="shared" si="97"/>
        <v>0</v>
      </c>
      <c r="Z503" s="90">
        <f t="shared" si="98"/>
        <v>0</v>
      </c>
      <c r="AA503" s="90">
        <f t="shared" si="95"/>
        <v>0</v>
      </c>
    </row>
    <row r="504" spans="1:27" s="15" customFormat="1" x14ac:dyDescent="0.2">
      <c r="A504" s="78">
        <v>5239</v>
      </c>
      <c r="B504" s="78" t="s">
        <v>859</v>
      </c>
      <c r="C504" s="78" t="s">
        <v>860</v>
      </c>
      <c r="D504" s="78" t="s">
        <v>71</v>
      </c>
      <c r="E504" s="78" t="s">
        <v>166</v>
      </c>
      <c r="F504" s="78" t="s">
        <v>166</v>
      </c>
      <c r="G504" s="118">
        <v>455718</v>
      </c>
      <c r="H504" s="78"/>
      <c r="I504" s="79" t="s">
        <v>44</v>
      </c>
      <c r="J504" s="78">
        <v>1030072</v>
      </c>
      <c r="K504" s="79">
        <v>44562</v>
      </c>
      <c r="L504" s="79">
        <v>44926</v>
      </c>
      <c r="M504" s="84">
        <v>29173</v>
      </c>
      <c r="N504" s="84">
        <v>35961</v>
      </c>
      <c r="O504" s="95">
        <f t="shared" si="88"/>
        <v>0.81123995439503904</v>
      </c>
      <c r="P504" s="84">
        <f t="shared" si="99"/>
        <v>29173</v>
      </c>
      <c r="Q504" s="85">
        <f t="shared" si="96"/>
        <v>0</v>
      </c>
      <c r="R504" s="86">
        <f t="shared" si="89"/>
        <v>1.8365710874537985E-3</v>
      </c>
      <c r="S504" s="87">
        <f t="shared" si="90"/>
        <v>0</v>
      </c>
      <c r="T504" s="88">
        <f t="shared" si="91"/>
        <v>619498.38</v>
      </c>
      <c r="U504" s="88">
        <f t="shared" si="92"/>
        <v>619498.38</v>
      </c>
      <c r="V504" s="88">
        <f t="shared" si="93"/>
        <v>0</v>
      </c>
      <c r="W504" s="89">
        <f t="shared" si="94"/>
        <v>1238996.76</v>
      </c>
      <c r="X504" s="82"/>
      <c r="Y504" s="90">
        <f t="shared" si="97"/>
        <v>0</v>
      </c>
      <c r="Z504" s="90">
        <f t="shared" si="98"/>
        <v>0</v>
      </c>
      <c r="AA504" s="90">
        <f t="shared" si="95"/>
        <v>0</v>
      </c>
    </row>
    <row r="505" spans="1:27" s="15" customFormat="1" x14ac:dyDescent="0.2">
      <c r="A505" s="78">
        <v>4417</v>
      </c>
      <c r="B505" s="78" t="s">
        <v>861</v>
      </c>
      <c r="C505" s="78" t="s">
        <v>862</v>
      </c>
      <c r="D505" s="78" t="s">
        <v>71</v>
      </c>
      <c r="E505" s="78" t="s">
        <v>43</v>
      </c>
      <c r="F505" s="78" t="s">
        <v>43</v>
      </c>
      <c r="G505" s="118">
        <v>675896</v>
      </c>
      <c r="H505" s="78"/>
      <c r="I505" s="79" t="s">
        <v>44</v>
      </c>
      <c r="J505" s="78">
        <v>1030253</v>
      </c>
      <c r="K505" s="79">
        <v>44440</v>
      </c>
      <c r="L505" s="79">
        <v>44804</v>
      </c>
      <c r="M505" s="84">
        <v>6253</v>
      </c>
      <c r="N505" s="84">
        <v>8334</v>
      </c>
      <c r="O505" s="95">
        <f t="shared" si="88"/>
        <v>0.75029997600191989</v>
      </c>
      <c r="P505" s="84">
        <f t="shared" si="99"/>
        <v>6253</v>
      </c>
      <c r="Q505" s="85">
        <f t="shared" si="96"/>
        <v>0</v>
      </c>
      <c r="R505" s="86">
        <f t="shared" si="89"/>
        <v>3.9365437253105961E-4</v>
      </c>
      <c r="S505" s="87">
        <f t="shared" si="90"/>
        <v>0</v>
      </c>
      <c r="T505" s="88">
        <f t="shared" si="91"/>
        <v>132784.54</v>
      </c>
      <c r="U505" s="88">
        <f t="shared" si="92"/>
        <v>132784.54</v>
      </c>
      <c r="V505" s="88">
        <f t="shared" si="93"/>
        <v>0</v>
      </c>
      <c r="W505" s="89">
        <f t="shared" si="94"/>
        <v>265569.08</v>
      </c>
      <c r="X505" s="82"/>
      <c r="Y505" s="90">
        <f t="shared" si="97"/>
        <v>0</v>
      </c>
      <c r="Z505" s="90">
        <f t="shared" si="98"/>
        <v>0</v>
      </c>
      <c r="AA505" s="90">
        <f t="shared" si="95"/>
        <v>0</v>
      </c>
    </row>
    <row r="506" spans="1:27" s="15" customFormat="1" x14ac:dyDescent="0.2">
      <c r="A506" s="78">
        <v>4830</v>
      </c>
      <c r="B506" s="78" t="s">
        <v>863</v>
      </c>
      <c r="C506" s="78" t="s">
        <v>864</v>
      </c>
      <c r="D506" s="78" t="s">
        <v>71</v>
      </c>
      <c r="E506" s="78" t="s">
        <v>527</v>
      </c>
      <c r="F506" s="78" t="s">
        <v>63</v>
      </c>
      <c r="G506" s="118">
        <v>675271</v>
      </c>
      <c r="H506" s="78"/>
      <c r="I506" s="79" t="s">
        <v>44</v>
      </c>
      <c r="J506" s="78">
        <v>1031615</v>
      </c>
      <c r="K506" s="79">
        <v>44562</v>
      </c>
      <c r="L506" s="79">
        <v>44926</v>
      </c>
      <c r="M506" s="84">
        <v>10629</v>
      </c>
      <c r="N506" s="84">
        <v>15084</v>
      </c>
      <c r="O506" s="95">
        <f t="shared" si="88"/>
        <v>0.70465393794749398</v>
      </c>
      <c r="P506" s="84">
        <f t="shared" si="99"/>
        <v>10629</v>
      </c>
      <c r="Q506" s="85">
        <f t="shared" si="96"/>
        <v>0</v>
      </c>
      <c r="R506" s="86">
        <f t="shared" si="89"/>
        <v>6.6914318337320201E-4</v>
      </c>
      <c r="S506" s="87">
        <f t="shared" si="90"/>
        <v>0</v>
      </c>
      <c r="T506" s="88">
        <f t="shared" si="91"/>
        <v>225710.36</v>
      </c>
      <c r="U506" s="88">
        <f t="shared" si="92"/>
        <v>225710.36</v>
      </c>
      <c r="V506" s="88">
        <f t="shared" si="93"/>
        <v>0</v>
      </c>
      <c r="W506" s="89">
        <f t="shared" si="94"/>
        <v>451420.72</v>
      </c>
      <c r="X506" s="82"/>
      <c r="Y506" s="90">
        <f t="shared" si="97"/>
        <v>0</v>
      </c>
      <c r="Z506" s="90">
        <f t="shared" si="98"/>
        <v>0</v>
      </c>
      <c r="AA506" s="90">
        <f t="shared" si="95"/>
        <v>0</v>
      </c>
    </row>
    <row r="507" spans="1:27" s="15" customFormat="1" x14ac:dyDescent="0.2">
      <c r="A507" s="78">
        <v>4321</v>
      </c>
      <c r="B507" s="78" t="s">
        <v>865</v>
      </c>
      <c r="C507" s="78" t="s">
        <v>866</v>
      </c>
      <c r="D507" s="78" t="s">
        <v>71</v>
      </c>
      <c r="E507" s="78" t="s">
        <v>124</v>
      </c>
      <c r="F507" s="78" t="s">
        <v>124</v>
      </c>
      <c r="G507" s="118">
        <v>675496</v>
      </c>
      <c r="H507" s="78"/>
      <c r="I507" s="79" t="s">
        <v>44</v>
      </c>
      <c r="J507" s="78">
        <v>1016679</v>
      </c>
      <c r="K507" s="79">
        <v>44562</v>
      </c>
      <c r="L507" s="79">
        <v>44926</v>
      </c>
      <c r="M507" s="84">
        <v>9824</v>
      </c>
      <c r="N507" s="84">
        <v>14685</v>
      </c>
      <c r="O507" s="95">
        <f t="shared" si="88"/>
        <v>0.6689819543752128</v>
      </c>
      <c r="P507" s="84">
        <f t="shared" si="99"/>
        <v>9824</v>
      </c>
      <c r="Q507" s="85">
        <f t="shared" si="96"/>
        <v>0</v>
      </c>
      <c r="R507" s="86">
        <f t="shared" si="89"/>
        <v>6.1846482580283539E-4</v>
      </c>
      <c r="S507" s="87">
        <f t="shared" si="90"/>
        <v>0</v>
      </c>
      <c r="T507" s="88">
        <f t="shared" si="91"/>
        <v>208615.92</v>
      </c>
      <c r="U507" s="88">
        <f t="shared" si="92"/>
        <v>208615.92</v>
      </c>
      <c r="V507" s="88">
        <f t="shared" si="93"/>
        <v>0</v>
      </c>
      <c r="W507" s="89">
        <f t="shared" si="94"/>
        <v>417231.84</v>
      </c>
      <c r="X507" s="82"/>
      <c r="Y507" s="90">
        <f t="shared" si="97"/>
        <v>0</v>
      </c>
      <c r="Z507" s="90">
        <f t="shared" si="98"/>
        <v>0</v>
      </c>
      <c r="AA507" s="90">
        <f t="shared" si="95"/>
        <v>0</v>
      </c>
    </row>
    <row r="508" spans="1:27" s="15" customFormat="1" x14ac:dyDescent="0.2">
      <c r="A508" s="78">
        <v>106109</v>
      </c>
      <c r="B508" s="78" t="s">
        <v>867</v>
      </c>
      <c r="C508" s="78" t="s">
        <v>868</v>
      </c>
      <c r="D508" s="78" t="s">
        <v>71</v>
      </c>
      <c r="E508" s="78" t="s">
        <v>166</v>
      </c>
      <c r="F508" s="78" t="s">
        <v>166</v>
      </c>
      <c r="G508" s="118">
        <v>676375</v>
      </c>
      <c r="H508" s="78"/>
      <c r="I508" s="79" t="s">
        <v>44</v>
      </c>
      <c r="J508" s="78">
        <v>1029513</v>
      </c>
      <c r="K508" s="79">
        <v>44562</v>
      </c>
      <c r="L508" s="79">
        <v>44926</v>
      </c>
      <c r="M508" s="84">
        <v>28511</v>
      </c>
      <c r="N508" s="84">
        <v>33118</v>
      </c>
      <c r="O508" s="95">
        <f t="shared" si="88"/>
        <v>0.8608913581738028</v>
      </c>
      <c r="P508" s="84">
        <f t="shared" si="99"/>
        <v>28511</v>
      </c>
      <c r="Q508" s="85">
        <f t="shared" si="96"/>
        <v>0</v>
      </c>
      <c r="R508" s="86">
        <f t="shared" si="89"/>
        <v>1.7948952207313355E-3</v>
      </c>
      <c r="S508" s="87">
        <f t="shared" si="90"/>
        <v>0</v>
      </c>
      <c r="T508" s="88">
        <f t="shared" si="91"/>
        <v>605440.59</v>
      </c>
      <c r="U508" s="88">
        <f t="shared" si="92"/>
        <v>605440.59</v>
      </c>
      <c r="V508" s="88">
        <f t="shared" si="93"/>
        <v>0</v>
      </c>
      <c r="W508" s="89">
        <f t="shared" si="94"/>
        <v>1210881.18</v>
      </c>
      <c r="X508" s="82"/>
      <c r="Y508" s="90">
        <f t="shared" si="97"/>
        <v>0</v>
      </c>
      <c r="Z508" s="90">
        <f t="shared" si="98"/>
        <v>0</v>
      </c>
      <c r="AA508" s="90">
        <f t="shared" si="95"/>
        <v>0</v>
      </c>
    </row>
    <row r="509" spans="1:27" s="15" customFormat="1" x14ac:dyDescent="0.2">
      <c r="A509" s="78">
        <v>105607</v>
      </c>
      <c r="B509" s="78" t="s">
        <v>869</v>
      </c>
      <c r="C509" s="78" t="s">
        <v>870</v>
      </c>
      <c r="D509" s="78" t="s">
        <v>71</v>
      </c>
      <c r="E509" s="78" t="s">
        <v>166</v>
      </c>
      <c r="F509" s="78" t="s">
        <v>166</v>
      </c>
      <c r="G509" s="118">
        <v>676342</v>
      </c>
      <c r="H509" s="78"/>
      <c r="I509" s="79" t="s">
        <v>44</v>
      </c>
      <c r="J509" s="78">
        <v>1030242</v>
      </c>
      <c r="K509" s="79">
        <v>44562</v>
      </c>
      <c r="L509" s="79">
        <v>44926</v>
      </c>
      <c r="M509" s="84">
        <v>25682</v>
      </c>
      <c r="N509" s="84">
        <v>37698</v>
      </c>
      <c r="O509" s="95">
        <f t="shared" si="88"/>
        <v>0.6812563000689692</v>
      </c>
      <c r="P509" s="84">
        <f t="shared" si="99"/>
        <v>25682</v>
      </c>
      <c r="Q509" s="85">
        <f t="shared" si="96"/>
        <v>0</v>
      </c>
      <c r="R509" s="86">
        <f t="shared" si="89"/>
        <v>1.6167969926983324E-3</v>
      </c>
      <c r="S509" s="87">
        <f t="shared" si="90"/>
        <v>0</v>
      </c>
      <c r="T509" s="88">
        <f t="shared" si="91"/>
        <v>545365.84</v>
      </c>
      <c r="U509" s="88">
        <f t="shared" si="92"/>
        <v>545365.84</v>
      </c>
      <c r="V509" s="88">
        <f t="shared" si="93"/>
        <v>0</v>
      </c>
      <c r="W509" s="89">
        <f t="shared" si="94"/>
        <v>1090731.68</v>
      </c>
      <c r="X509" s="82"/>
      <c r="Y509" s="90">
        <f t="shared" si="97"/>
        <v>0</v>
      </c>
      <c r="Z509" s="90">
        <f t="shared" si="98"/>
        <v>0</v>
      </c>
      <c r="AA509" s="90">
        <f t="shared" si="95"/>
        <v>0</v>
      </c>
    </row>
    <row r="510" spans="1:27" s="15" customFormat="1" x14ac:dyDescent="0.2">
      <c r="A510" s="78">
        <v>5086</v>
      </c>
      <c r="B510" s="78" t="s">
        <v>871</v>
      </c>
      <c r="C510" s="78" t="s">
        <v>872</v>
      </c>
      <c r="D510" s="78" t="s">
        <v>71</v>
      </c>
      <c r="E510" s="78" t="s">
        <v>166</v>
      </c>
      <c r="F510" s="78" t="s">
        <v>166</v>
      </c>
      <c r="G510" s="118">
        <v>455493</v>
      </c>
      <c r="H510" s="78"/>
      <c r="I510" s="79" t="s">
        <v>44</v>
      </c>
      <c r="J510" s="78">
        <v>1017859</v>
      </c>
      <c r="K510" s="79">
        <v>44562</v>
      </c>
      <c r="L510" s="79">
        <v>44926</v>
      </c>
      <c r="M510" s="84">
        <v>25497</v>
      </c>
      <c r="N510" s="84">
        <v>35474</v>
      </c>
      <c r="O510" s="95">
        <f t="shared" si="88"/>
        <v>0.718751761853752</v>
      </c>
      <c r="P510" s="84">
        <f t="shared" si="99"/>
        <v>25497</v>
      </c>
      <c r="Q510" s="85">
        <f t="shared" si="96"/>
        <v>0</v>
      </c>
      <c r="R510" s="86">
        <f t="shared" si="89"/>
        <v>1.6051504136293661E-3</v>
      </c>
      <c r="S510" s="87">
        <f t="shared" si="90"/>
        <v>0</v>
      </c>
      <c r="T510" s="88">
        <f t="shared" si="91"/>
        <v>541437.30000000005</v>
      </c>
      <c r="U510" s="88">
        <f t="shared" si="92"/>
        <v>541437.30000000005</v>
      </c>
      <c r="V510" s="88">
        <f t="shared" si="93"/>
        <v>0</v>
      </c>
      <c r="W510" s="89">
        <f t="shared" si="94"/>
        <v>1082874.6000000001</v>
      </c>
      <c r="X510" s="82"/>
      <c r="Y510" s="90">
        <f t="shared" si="97"/>
        <v>0</v>
      </c>
      <c r="Z510" s="90">
        <f t="shared" si="98"/>
        <v>0</v>
      </c>
      <c r="AA510" s="90">
        <f t="shared" si="95"/>
        <v>0</v>
      </c>
    </row>
    <row r="511" spans="1:27" s="15" customFormat="1" x14ac:dyDescent="0.2">
      <c r="A511" s="78">
        <v>5305</v>
      </c>
      <c r="B511" s="78" t="s">
        <v>873</v>
      </c>
      <c r="C511" s="78" t="s">
        <v>874</v>
      </c>
      <c r="D511" s="78" t="s">
        <v>71</v>
      </c>
      <c r="E511" s="78" t="s">
        <v>875</v>
      </c>
      <c r="F511" s="78" t="s">
        <v>63</v>
      </c>
      <c r="G511" s="118">
        <v>455959</v>
      </c>
      <c r="H511" s="78"/>
      <c r="I511" s="79" t="s">
        <v>44</v>
      </c>
      <c r="J511" s="78">
        <v>1031789</v>
      </c>
      <c r="K511" s="79">
        <v>44562</v>
      </c>
      <c r="L511" s="79">
        <v>44926</v>
      </c>
      <c r="M511" s="84">
        <v>18526</v>
      </c>
      <c r="N511" s="84">
        <v>25618</v>
      </c>
      <c r="O511" s="95">
        <f t="shared" si="88"/>
        <v>0.72316340073385899</v>
      </c>
      <c r="P511" s="84">
        <f t="shared" si="99"/>
        <v>18526</v>
      </c>
      <c r="Q511" s="85">
        <f t="shared" si="96"/>
        <v>0</v>
      </c>
      <c r="R511" s="86">
        <f t="shared" si="89"/>
        <v>1.1662947234144267E-3</v>
      </c>
      <c r="S511" s="87">
        <f t="shared" si="90"/>
        <v>0</v>
      </c>
      <c r="T511" s="88">
        <f t="shared" si="91"/>
        <v>393405.79</v>
      </c>
      <c r="U511" s="88">
        <f t="shared" si="92"/>
        <v>393405.79</v>
      </c>
      <c r="V511" s="88">
        <f t="shared" si="93"/>
        <v>0</v>
      </c>
      <c r="W511" s="89">
        <f t="shared" si="94"/>
        <v>786811.58</v>
      </c>
      <c r="X511" s="82"/>
      <c r="Y511" s="90">
        <f t="shared" si="97"/>
        <v>0</v>
      </c>
      <c r="Z511" s="90">
        <f t="shared" si="98"/>
        <v>0</v>
      </c>
      <c r="AA511" s="90">
        <f t="shared" si="95"/>
        <v>0</v>
      </c>
    </row>
    <row r="512" spans="1:27" s="15" customFormat="1" x14ac:dyDescent="0.2">
      <c r="A512" s="78">
        <v>5374</v>
      </c>
      <c r="B512" s="78" t="s">
        <v>876</v>
      </c>
      <c r="C512" s="78" t="s">
        <v>877</v>
      </c>
      <c r="D512" s="78" t="s">
        <v>71</v>
      </c>
      <c r="E512" s="78" t="s">
        <v>358</v>
      </c>
      <c r="F512" s="78" t="s">
        <v>63</v>
      </c>
      <c r="G512" s="118">
        <v>675386</v>
      </c>
      <c r="H512" s="78"/>
      <c r="I512" s="79" t="s">
        <v>44</v>
      </c>
      <c r="J512" s="78">
        <v>1030128</v>
      </c>
      <c r="K512" s="79">
        <v>44562</v>
      </c>
      <c r="L512" s="79">
        <v>44926</v>
      </c>
      <c r="M512" s="84">
        <v>21329</v>
      </c>
      <c r="N512" s="84">
        <v>30869</v>
      </c>
      <c r="O512" s="95">
        <f t="shared" ref="O512:O575" si="100">M512/N512</f>
        <v>0.69095208785512974</v>
      </c>
      <c r="P512" s="84">
        <f t="shared" si="99"/>
        <v>21329</v>
      </c>
      <c r="Q512" s="85">
        <f t="shared" si="96"/>
        <v>0</v>
      </c>
      <c r="R512" s="86">
        <f t="shared" ref="R512:R575" si="101">P512/R$3</f>
        <v>1.342756134929629E-3</v>
      </c>
      <c r="S512" s="87">
        <f t="shared" ref="S512:S575" si="102">IF(Q512&gt;0,ROUND($S$3*Q512,2),0)</f>
        <v>0</v>
      </c>
      <c r="T512" s="88">
        <f t="shared" ref="T512:T575" si="103">IF(R512&gt;0,ROUND($T$3*R512,2),0)</f>
        <v>452928.43</v>
      </c>
      <c r="U512" s="88">
        <f t="shared" ref="U512:U575" si="104">IF(R512&gt;0,ROUND($U$3*R512,2),0)</f>
        <v>452928.43</v>
      </c>
      <c r="V512" s="88">
        <f t="shared" ref="V512:V575" si="105">IF(Q512&gt;0,ROUND($V$3*Q512,2),0)</f>
        <v>0</v>
      </c>
      <c r="W512" s="89">
        <f t="shared" ref="W512:W575" si="106">S512+T512+U512+V512</f>
        <v>905856.86</v>
      </c>
      <c r="X512" s="82"/>
      <c r="Y512" s="90">
        <f t="shared" si="97"/>
        <v>0</v>
      </c>
      <c r="Z512" s="90">
        <f t="shared" si="98"/>
        <v>0</v>
      </c>
      <c r="AA512" s="90">
        <f t="shared" ref="AA512:AA575" si="107">SUM(Y512:Z512)</f>
        <v>0</v>
      </c>
    </row>
    <row r="513" spans="1:27" s="15" customFormat="1" x14ac:dyDescent="0.2">
      <c r="A513" s="78">
        <v>100852</v>
      </c>
      <c r="B513" s="78" t="s">
        <v>878</v>
      </c>
      <c r="C513" s="78" t="s">
        <v>590</v>
      </c>
      <c r="D513" s="78" t="s">
        <v>42</v>
      </c>
      <c r="E513" s="78" t="s">
        <v>591</v>
      </c>
      <c r="F513" s="78" t="s">
        <v>52</v>
      </c>
      <c r="G513" s="118">
        <v>676166</v>
      </c>
      <c r="H513" s="78"/>
      <c r="I513" s="79" t="s">
        <v>44</v>
      </c>
      <c r="J513" s="78">
        <v>1032577</v>
      </c>
      <c r="K513" s="79">
        <v>44713</v>
      </c>
      <c r="L513" s="79">
        <v>44834</v>
      </c>
      <c r="M513" s="84">
        <v>2025</v>
      </c>
      <c r="N513" s="84">
        <v>4747</v>
      </c>
      <c r="O513" s="95">
        <f t="shared" si="100"/>
        <v>0.42658521171266062</v>
      </c>
      <c r="P513" s="84">
        <f t="shared" si="99"/>
        <v>6058.4016393442616</v>
      </c>
      <c r="Q513" s="85">
        <f t="shared" si="96"/>
        <v>4.4111972998085247E-4</v>
      </c>
      <c r="R513" s="86">
        <f t="shared" si="101"/>
        <v>3.8140353364420407E-4</v>
      </c>
      <c r="S513" s="87">
        <f t="shared" si="102"/>
        <v>327349.44</v>
      </c>
      <c r="T513" s="88">
        <f t="shared" si="103"/>
        <v>128652.18</v>
      </c>
      <c r="U513" s="88">
        <f t="shared" si="104"/>
        <v>128652.18</v>
      </c>
      <c r="V513" s="88">
        <f t="shared" si="105"/>
        <v>119036.16</v>
      </c>
      <c r="W513" s="89">
        <f t="shared" si="106"/>
        <v>703689.96000000008</v>
      </c>
      <c r="X513" s="82"/>
      <c r="Y513" s="90">
        <f t="shared" si="97"/>
        <v>166701.57</v>
      </c>
      <c r="Z513" s="90">
        <f t="shared" si="98"/>
        <v>166701.57</v>
      </c>
      <c r="AA513" s="90">
        <f t="shared" si="107"/>
        <v>333403.14</v>
      </c>
    </row>
    <row r="514" spans="1:27" s="15" customFormat="1" x14ac:dyDescent="0.2">
      <c r="A514" s="78">
        <v>4615</v>
      </c>
      <c r="B514" s="78" t="s">
        <v>879</v>
      </c>
      <c r="C514" s="78" t="s">
        <v>590</v>
      </c>
      <c r="D514" s="78" t="s">
        <v>42</v>
      </c>
      <c r="E514" s="78" t="s">
        <v>43</v>
      </c>
      <c r="F514" s="78" t="s">
        <v>43</v>
      </c>
      <c r="G514" s="118">
        <v>455523</v>
      </c>
      <c r="H514" s="78"/>
      <c r="I514" s="79" t="s">
        <v>44</v>
      </c>
      <c r="J514" s="78">
        <v>1028630</v>
      </c>
      <c r="K514" s="79">
        <v>44470</v>
      </c>
      <c r="L514" s="79">
        <v>44834</v>
      </c>
      <c r="M514" s="84">
        <v>7919</v>
      </c>
      <c r="N514" s="84">
        <v>23018</v>
      </c>
      <c r="O514" s="95">
        <f t="shared" si="100"/>
        <v>0.34403510296289858</v>
      </c>
      <c r="P514" s="84">
        <f t="shared" si="99"/>
        <v>7918.9999999999991</v>
      </c>
      <c r="Q514" s="85">
        <f t="shared" si="96"/>
        <v>5.7659220198158793E-4</v>
      </c>
      <c r="R514" s="86">
        <f t="shared" si="101"/>
        <v>4.985365386332097E-4</v>
      </c>
      <c r="S514" s="87">
        <f t="shared" si="102"/>
        <v>427881.87</v>
      </c>
      <c r="T514" s="88">
        <f t="shared" si="103"/>
        <v>168162.61</v>
      </c>
      <c r="U514" s="88">
        <f t="shared" si="104"/>
        <v>168162.61</v>
      </c>
      <c r="V514" s="88">
        <f t="shared" si="105"/>
        <v>155593.41</v>
      </c>
      <c r="W514" s="89">
        <f t="shared" si="106"/>
        <v>919800.5</v>
      </c>
      <c r="X514" s="82"/>
      <c r="Y514" s="90">
        <f t="shared" si="97"/>
        <v>217897.36</v>
      </c>
      <c r="Z514" s="90">
        <f t="shared" si="98"/>
        <v>217897.36</v>
      </c>
      <c r="AA514" s="90">
        <f t="shared" si="107"/>
        <v>435794.72</v>
      </c>
    </row>
    <row r="515" spans="1:27" s="15" customFormat="1" x14ac:dyDescent="0.2">
      <c r="A515" s="78">
        <v>5147</v>
      </c>
      <c r="B515" s="78" t="s">
        <v>880</v>
      </c>
      <c r="C515" s="78" t="s">
        <v>590</v>
      </c>
      <c r="D515" s="78" t="s">
        <v>42</v>
      </c>
      <c r="E515" s="78" t="s">
        <v>43</v>
      </c>
      <c r="F515" s="78" t="s">
        <v>43</v>
      </c>
      <c r="G515" s="118">
        <v>455754</v>
      </c>
      <c r="H515" s="78"/>
      <c r="I515" s="79" t="s">
        <v>44</v>
      </c>
      <c r="J515" s="78">
        <v>1032421</v>
      </c>
      <c r="K515" s="79">
        <v>44621</v>
      </c>
      <c r="L515" s="79">
        <v>44834</v>
      </c>
      <c r="M515" s="84">
        <v>10879</v>
      </c>
      <c r="N515" s="84">
        <v>17043</v>
      </c>
      <c r="O515" s="95">
        <f t="shared" si="100"/>
        <v>0.63832658569500678</v>
      </c>
      <c r="P515" s="84">
        <f t="shared" si="99"/>
        <v>18555.303738317758</v>
      </c>
      <c r="Q515" s="85">
        <f t="shared" si="96"/>
        <v>1.3510346560062921E-3</v>
      </c>
      <c r="R515" s="86">
        <f t="shared" si="101"/>
        <v>1.168139525064881E-3</v>
      </c>
      <c r="S515" s="87">
        <f t="shared" si="102"/>
        <v>1002585.93</v>
      </c>
      <c r="T515" s="88">
        <f t="shared" si="103"/>
        <v>394028.06</v>
      </c>
      <c r="U515" s="88">
        <f t="shared" si="104"/>
        <v>394028.06</v>
      </c>
      <c r="V515" s="88">
        <f t="shared" si="105"/>
        <v>364576.7</v>
      </c>
      <c r="W515" s="89">
        <f t="shared" si="106"/>
        <v>2155218.75</v>
      </c>
      <c r="X515" s="82"/>
      <c r="Y515" s="90">
        <f t="shared" si="97"/>
        <v>510563.43</v>
      </c>
      <c r="Z515" s="90">
        <f t="shared" si="98"/>
        <v>510563.43</v>
      </c>
      <c r="AA515" s="90">
        <f t="shared" si="107"/>
        <v>1021126.86</v>
      </c>
    </row>
    <row r="516" spans="1:27" s="15" customFormat="1" x14ac:dyDescent="0.2">
      <c r="A516" s="78">
        <v>195</v>
      </c>
      <c r="B516" s="78" t="s">
        <v>881</v>
      </c>
      <c r="C516" s="78" t="s">
        <v>211</v>
      </c>
      <c r="D516" s="78" t="s">
        <v>42</v>
      </c>
      <c r="E516" s="78" t="s">
        <v>43</v>
      </c>
      <c r="F516" s="78" t="s">
        <v>43</v>
      </c>
      <c r="G516" s="118">
        <v>675509</v>
      </c>
      <c r="H516" s="78"/>
      <c r="I516" s="79" t="s">
        <v>53</v>
      </c>
      <c r="J516" s="78">
        <v>1030474</v>
      </c>
      <c r="K516" s="79">
        <v>43739</v>
      </c>
      <c r="L516" s="79">
        <v>44104</v>
      </c>
      <c r="M516" s="84">
        <v>12277</v>
      </c>
      <c r="N516" s="84">
        <v>29389</v>
      </c>
      <c r="O516" s="95">
        <f t="shared" si="100"/>
        <v>0.41774133179080608</v>
      </c>
      <c r="P516" s="84">
        <f t="shared" si="99"/>
        <v>12243.456284153006</v>
      </c>
      <c r="Q516" s="85">
        <f t="shared" si="96"/>
        <v>8.9146122221809491E-4</v>
      </c>
      <c r="R516" s="86">
        <f t="shared" si="101"/>
        <v>7.7078044157199901E-4</v>
      </c>
      <c r="S516" s="87">
        <f t="shared" si="102"/>
        <v>661542.23</v>
      </c>
      <c r="T516" s="88">
        <f t="shared" si="103"/>
        <v>259993.88</v>
      </c>
      <c r="U516" s="88">
        <f t="shared" si="104"/>
        <v>259993.88</v>
      </c>
      <c r="V516" s="88">
        <f t="shared" si="105"/>
        <v>240560.81</v>
      </c>
      <c r="W516" s="89">
        <f t="shared" si="106"/>
        <v>1422090.8</v>
      </c>
      <c r="X516" s="82"/>
      <c r="Y516" s="90">
        <f t="shared" si="97"/>
        <v>336888.1</v>
      </c>
      <c r="Z516" s="90">
        <f t="shared" si="98"/>
        <v>336888.1</v>
      </c>
      <c r="AA516" s="90">
        <f t="shared" si="107"/>
        <v>673776.2</v>
      </c>
    </row>
    <row r="517" spans="1:27" s="15" customFormat="1" x14ac:dyDescent="0.2">
      <c r="A517" s="78">
        <v>102788</v>
      </c>
      <c r="B517" s="78" t="s">
        <v>882</v>
      </c>
      <c r="C517" s="78" t="s">
        <v>90</v>
      </c>
      <c r="D517" s="78" t="s">
        <v>42</v>
      </c>
      <c r="E517" s="78" t="s">
        <v>72</v>
      </c>
      <c r="F517" s="78" t="s">
        <v>72</v>
      </c>
      <c r="G517" s="118">
        <v>676143</v>
      </c>
      <c r="H517" s="78"/>
      <c r="I517" s="79" t="s">
        <v>44</v>
      </c>
      <c r="J517" s="78">
        <v>1026418</v>
      </c>
      <c r="K517" s="79">
        <v>44562</v>
      </c>
      <c r="L517" s="79">
        <v>44926</v>
      </c>
      <c r="M517" s="84">
        <v>15835</v>
      </c>
      <c r="N517" s="84">
        <v>32391</v>
      </c>
      <c r="O517" s="95">
        <f t="shared" si="100"/>
        <v>0.48887036522490818</v>
      </c>
      <c r="P517" s="84">
        <f t="shared" si="99"/>
        <v>15835.000000000002</v>
      </c>
      <c r="Q517" s="85">
        <f t="shared" si="96"/>
        <v>1.1529659702460471E-3</v>
      </c>
      <c r="R517" s="86">
        <f t="shared" si="101"/>
        <v>9.9688421382205811E-4</v>
      </c>
      <c r="S517" s="87">
        <f t="shared" si="102"/>
        <v>855601.63</v>
      </c>
      <c r="T517" s="88">
        <f t="shared" si="103"/>
        <v>336261.51</v>
      </c>
      <c r="U517" s="88">
        <f t="shared" si="104"/>
        <v>336261.51</v>
      </c>
      <c r="V517" s="88">
        <f t="shared" si="105"/>
        <v>311127.87</v>
      </c>
      <c r="W517" s="89">
        <f t="shared" si="106"/>
        <v>1839252.52</v>
      </c>
      <c r="X517" s="82"/>
      <c r="Y517" s="90">
        <f t="shared" si="97"/>
        <v>435712.18</v>
      </c>
      <c r="Z517" s="90">
        <f t="shared" si="98"/>
        <v>435712.18</v>
      </c>
      <c r="AA517" s="90">
        <f t="shared" si="107"/>
        <v>871424.36</v>
      </c>
    </row>
    <row r="518" spans="1:27" s="15" customFormat="1" x14ac:dyDescent="0.2">
      <c r="A518" s="78">
        <v>102497</v>
      </c>
      <c r="B518" s="78" t="s">
        <v>883</v>
      </c>
      <c r="C518" s="78" t="s">
        <v>90</v>
      </c>
      <c r="D518" s="78" t="s">
        <v>42</v>
      </c>
      <c r="E518" s="78" t="s">
        <v>72</v>
      </c>
      <c r="F518" s="78" t="s">
        <v>72</v>
      </c>
      <c r="G518" s="118">
        <v>676101</v>
      </c>
      <c r="H518" s="78"/>
      <c r="I518" s="79" t="s">
        <v>44</v>
      </c>
      <c r="J518" s="78">
        <v>1026318</v>
      </c>
      <c r="K518" s="79">
        <v>44562</v>
      </c>
      <c r="L518" s="79">
        <v>44926</v>
      </c>
      <c r="M518" s="84">
        <v>16588</v>
      </c>
      <c r="N518" s="84">
        <v>31752</v>
      </c>
      <c r="O518" s="95">
        <f t="shared" si="100"/>
        <v>0.52242378432854619</v>
      </c>
      <c r="P518" s="84">
        <f t="shared" si="99"/>
        <v>16588</v>
      </c>
      <c r="Q518" s="85">
        <f t="shared" ref="Q518:Q581" si="108">IF(D518="NSGO",P518/Q$3,0)</f>
        <v>1.2077928332454328E-3</v>
      </c>
      <c r="R518" s="86">
        <f t="shared" si="101"/>
        <v>1.0442889383568234E-3</v>
      </c>
      <c r="S518" s="87">
        <f t="shared" si="102"/>
        <v>896287.96</v>
      </c>
      <c r="T518" s="88">
        <f t="shared" si="103"/>
        <v>352251.71</v>
      </c>
      <c r="U518" s="88">
        <f t="shared" si="104"/>
        <v>352251.71</v>
      </c>
      <c r="V518" s="88">
        <f t="shared" si="105"/>
        <v>325922.90000000002</v>
      </c>
      <c r="W518" s="89">
        <f t="shared" si="106"/>
        <v>1926714.2799999998</v>
      </c>
      <c r="X518" s="82"/>
      <c r="Y518" s="90">
        <f t="shared" ref="Y518:Y581" si="109">IF($D518="NSGO",ROUND($Q518*$Y$3,2),0)</f>
        <v>456431.55</v>
      </c>
      <c r="Z518" s="90">
        <f t="shared" ref="Z518:Z581" si="110">IF($D518="NSGO",ROUND($Q518*$Z$3,2),0)</f>
        <v>456431.55</v>
      </c>
      <c r="AA518" s="90">
        <f t="shared" si="107"/>
        <v>912863.1</v>
      </c>
    </row>
    <row r="519" spans="1:27" s="15" customFormat="1" x14ac:dyDescent="0.2">
      <c r="A519" s="78">
        <v>4572</v>
      </c>
      <c r="B519" s="78" t="s">
        <v>884</v>
      </c>
      <c r="C519" s="78" t="s">
        <v>238</v>
      </c>
      <c r="D519" s="78" t="s">
        <v>42</v>
      </c>
      <c r="E519" s="78" t="s">
        <v>188</v>
      </c>
      <c r="F519" s="78" t="s">
        <v>43</v>
      </c>
      <c r="G519" s="118">
        <v>675380</v>
      </c>
      <c r="H519" s="78"/>
      <c r="I519" s="79" t="s">
        <v>44</v>
      </c>
      <c r="J519" s="78">
        <v>1026414</v>
      </c>
      <c r="K519" s="79">
        <v>44562</v>
      </c>
      <c r="L519" s="79">
        <v>44926</v>
      </c>
      <c r="M519" s="84">
        <v>27998</v>
      </c>
      <c r="N519" s="84">
        <v>37181</v>
      </c>
      <c r="O519" s="95">
        <f t="shared" si="100"/>
        <v>0.75301901508835156</v>
      </c>
      <c r="P519" s="84">
        <f t="shared" ref="P519:P582" si="111">IFERROR((M519/((L519-K519)+1)*365),0)</f>
        <v>27998</v>
      </c>
      <c r="Q519" s="85">
        <f t="shared" si="108"/>
        <v>2.038569070726165E-3</v>
      </c>
      <c r="R519" s="86">
        <f t="shared" si="101"/>
        <v>1.7625995717454991E-3</v>
      </c>
      <c r="S519" s="87">
        <f t="shared" si="102"/>
        <v>1512796.63</v>
      </c>
      <c r="T519" s="88">
        <f t="shared" si="103"/>
        <v>594546.87</v>
      </c>
      <c r="U519" s="88">
        <f t="shared" si="104"/>
        <v>594546.87</v>
      </c>
      <c r="V519" s="88">
        <f t="shared" si="105"/>
        <v>550107.86</v>
      </c>
      <c r="W519" s="89">
        <f t="shared" si="106"/>
        <v>3251998.23</v>
      </c>
      <c r="X519" s="82"/>
      <c r="Y519" s="90">
        <f t="shared" si="109"/>
        <v>770386.46</v>
      </c>
      <c r="Z519" s="90">
        <f t="shared" si="110"/>
        <v>770386.46</v>
      </c>
      <c r="AA519" s="90">
        <f t="shared" si="107"/>
        <v>1540772.92</v>
      </c>
    </row>
    <row r="520" spans="1:27" s="15" customFormat="1" x14ac:dyDescent="0.2">
      <c r="A520" s="78">
        <v>4799</v>
      </c>
      <c r="B520" s="78" t="s">
        <v>885</v>
      </c>
      <c r="C520" s="78" t="s">
        <v>65</v>
      </c>
      <c r="D520" s="78" t="s">
        <v>42</v>
      </c>
      <c r="E520" s="78" t="s">
        <v>74</v>
      </c>
      <c r="F520" s="78" t="s">
        <v>72</v>
      </c>
      <c r="G520" s="118">
        <v>675136</v>
      </c>
      <c r="H520" s="78"/>
      <c r="I520" s="79" t="s">
        <v>44</v>
      </c>
      <c r="J520" s="78">
        <v>1028789</v>
      </c>
      <c r="K520" s="79">
        <v>44562</v>
      </c>
      <c r="L520" s="79">
        <v>44926</v>
      </c>
      <c r="M520" s="84">
        <v>11337</v>
      </c>
      <c r="N520" s="84">
        <v>22321</v>
      </c>
      <c r="O520" s="95">
        <f t="shared" si="100"/>
        <v>0.50790735182115498</v>
      </c>
      <c r="P520" s="84">
        <f t="shared" si="111"/>
        <v>11337</v>
      </c>
      <c r="Q520" s="85">
        <f t="shared" si="108"/>
        <v>8.2546101703059264E-4</v>
      </c>
      <c r="R520" s="86">
        <f t="shared" si="101"/>
        <v>7.1371495624254321E-4</v>
      </c>
      <c r="S520" s="87">
        <f t="shared" si="102"/>
        <v>612564.30000000005</v>
      </c>
      <c r="T520" s="88">
        <f t="shared" si="103"/>
        <v>240744.98</v>
      </c>
      <c r="U520" s="88">
        <f t="shared" si="104"/>
        <v>240744.98</v>
      </c>
      <c r="V520" s="88">
        <f t="shared" si="105"/>
        <v>222750.66</v>
      </c>
      <c r="W520" s="89">
        <f t="shared" si="106"/>
        <v>1316804.92</v>
      </c>
      <c r="X520" s="82"/>
      <c r="Y520" s="90">
        <f t="shared" si="109"/>
        <v>311946.26</v>
      </c>
      <c r="Z520" s="90">
        <f t="shared" si="110"/>
        <v>311946.26</v>
      </c>
      <c r="AA520" s="90">
        <f t="shared" si="107"/>
        <v>623892.52</v>
      </c>
    </row>
    <row r="521" spans="1:27" s="15" customFormat="1" x14ac:dyDescent="0.2">
      <c r="A521" s="78">
        <v>4558</v>
      </c>
      <c r="B521" s="78" t="s">
        <v>886</v>
      </c>
      <c r="C521" s="78" t="s">
        <v>222</v>
      </c>
      <c r="D521" s="78" t="s">
        <v>42</v>
      </c>
      <c r="E521" s="78" t="s">
        <v>788</v>
      </c>
      <c r="F521" s="78" t="s">
        <v>79</v>
      </c>
      <c r="G521" s="118">
        <v>676316</v>
      </c>
      <c r="H521" s="78"/>
      <c r="I521" s="79" t="s">
        <v>44</v>
      </c>
      <c r="J521" s="78">
        <v>1026825</v>
      </c>
      <c r="K521" s="79">
        <v>44470</v>
      </c>
      <c r="L521" s="79">
        <v>44834</v>
      </c>
      <c r="M521" s="84">
        <v>13524</v>
      </c>
      <c r="N521" s="84">
        <v>16854</v>
      </c>
      <c r="O521" s="95">
        <f t="shared" si="100"/>
        <v>0.80242079031683877</v>
      </c>
      <c r="P521" s="84">
        <f t="shared" si="111"/>
        <v>13524.000000000002</v>
      </c>
      <c r="Q521" s="85">
        <f t="shared" si="108"/>
        <v>9.8469919681765344E-4</v>
      </c>
      <c r="R521" s="86">
        <f t="shared" si="101"/>
        <v>8.5139640718216063E-4</v>
      </c>
      <c r="S521" s="87">
        <f t="shared" si="102"/>
        <v>730732.97</v>
      </c>
      <c r="T521" s="88">
        <f t="shared" si="103"/>
        <v>287186.65000000002</v>
      </c>
      <c r="U521" s="88">
        <f t="shared" si="104"/>
        <v>287186.65000000002</v>
      </c>
      <c r="V521" s="88">
        <f t="shared" si="105"/>
        <v>265721.08</v>
      </c>
      <c r="W521" s="89">
        <f t="shared" si="106"/>
        <v>1570827.35</v>
      </c>
      <c r="X521" s="82"/>
      <c r="Y521" s="90">
        <f t="shared" si="109"/>
        <v>372123.24</v>
      </c>
      <c r="Z521" s="90">
        <f t="shared" si="110"/>
        <v>372123.24</v>
      </c>
      <c r="AA521" s="90">
        <f t="shared" si="107"/>
        <v>744246.48</v>
      </c>
    </row>
    <row r="522" spans="1:27" s="15" customFormat="1" x14ac:dyDescent="0.2">
      <c r="A522" s="78">
        <v>4029</v>
      </c>
      <c r="B522" s="78" t="s">
        <v>887</v>
      </c>
      <c r="C522" s="78" t="s">
        <v>222</v>
      </c>
      <c r="D522" s="78" t="s">
        <v>42</v>
      </c>
      <c r="E522" s="78" t="s">
        <v>202</v>
      </c>
      <c r="F522" s="78" t="s">
        <v>79</v>
      </c>
      <c r="G522" s="118">
        <v>675360</v>
      </c>
      <c r="H522" s="78"/>
      <c r="I522" s="79" t="s">
        <v>44</v>
      </c>
      <c r="J522" s="78">
        <v>1026602</v>
      </c>
      <c r="K522" s="79">
        <v>44562</v>
      </c>
      <c r="L522" s="79">
        <v>44926</v>
      </c>
      <c r="M522" s="84">
        <v>24721</v>
      </c>
      <c r="N522" s="84">
        <v>29639</v>
      </c>
      <c r="O522" s="95">
        <f t="shared" si="100"/>
        <v>0.83406997537028915</v>
      </c>
      <c r="P522" s="84">
        <f t="shared" si="111"/>
        <v>24721</v>
      </c>
      <c r="Q522" s="85">
        <f t="shared" si="108"/>
        <v>1.7999666403822247E-3</v>
      </c>
      <c r="R522" s="86">
        <f t="shared" si="101"/>
        <v>1.5562977360211617E-3</v>
      </c>
      <c r="S522" s="87">
        <f t="shared" si="102"/>
        <v>1335732.74</v>
      </c>
      <c r="T522" s="88">
        <f t="shared" si="103"/>
        <v>524958.68000000005</v>
      </c>
      <c r="U522" s="88">
        <f t="shared" si="104"/>
        <v>524958.68000000005</v>
      </c>
      <c r="V522" s="88">
        <f t="shared" si="105"/>
        <v>485721</v>
      </c>
      <c r="W522" s="89">
        <f t="shared" si="106"/>
        <v>2871371.1</v>
      </c>
      <c r="X522" s="82"/>
      <c r="Y522" s="90">
        <f t="shared" si="109"/>
        <v>680217.29</v>
      </c>
      <c r="Z522" s="90">
        <f t="shared" si="110"/>
        <v>680217.29</v>
      </c>
      <c r="AA522" s="90">
        <f t="shared" si="107"/>
        <v>1360434.58</v>
      </c>
    </row>
    <row r="523" spans="1:27" s="15" customFormat="1" x14ac:dyDescent="0.2">
      <c r="A523" s="78">
        <v>102925</v>
      </c>
      <c r="B523" s="78" t="s">
        <v>888</v>
      </c>
      <c r="C523" s="78" t="s">
        <v>238</v>
      </c>
      <c r="D523" s="78" t="s">
        <v>42</v>
      </c>
      <c r="E523" s="78" t="s">
        <v>412</v>
      </c>
      <c r="F523" s="78" t="s">
        <v>112</v>
      </c>
      <c r="G523" s="118">
        <v>676133</v>
      </c>
      <c r="H523" s="78"/>
      <c r="I523" s="79" t="s">
        <v>44</v>
      </c>
      <c r="J523" s="78">
        <v>1026607</v>
      </c>
      <c r="K523" s="79">
        <v>44562</v>
      </c>
      <c r="L523" s="79">
        <v>44926</v>
      </c>
      <c r="M523" s="84">
        <v>19183</v>
      </c>
      <c r="N523" s="84">
        <v>23886</v>
      </c>
      <c r="O523" s="95">
        <f t="shared" si="100"/>
        <v>0.80310642217198358</v>
      </c>
      <c r="P523" s="84">
        <f t="shared" si="111"/>
        <v>19183</v>
      </c>
      <c r="Q523" s="85">
        <f t="shared" si="108"/>
        <v>1.3967379985620411E-3</v>
      </c>
      <c r="R523" s="86">
        <f t="shared" si="101"/>
        <v>1.2076558177296203E-3</v>
      </c>
      <c r="S523" s="87">
        <f t="shared" si="102"/>
        <v>1036501.81</v>
      </c>
      <c r="T523" s="88">
        <f t="shared" si="103"/>
        <v>407357.4</v>
      </c>
      <c r="U523" s="88">
        <f t="shared" si="104"/>
        <v>407357.4</v>
      </c>
      <c r="V523" s="88">
        <f t="shared" si="105"/>
        <v>376909.75</v>
      </c>
      <c r="W523" s="89">
        <f t="shared" si="106"/>
        <v>2228126.36</v>
      </c>
      <c r="X523" s="82"/>
      <c r="Y523" s="90">
        <f t="shared" si="109"/>
        <v>527834.97</v>
      </c>
      <c r="Z523" s="90">
        <f t="shared" si="110"/>
        <v>527834.97</v>
      </c>
      <c r="AA523" s="90">
        <f t="shared" si="107"/>
        <v>1055669.94</v>
      </c>
    </row>
    <row r="524" spans="1:27" s="15" customFormat="1" x14ac:dyDescent="0.2">
      <c r="A524" s="78">
        <v>4008</v>
      </c>
      <c r="B524" s="78" t="s">
        <v>889</v>
      </c>
      <c r="C524" s="78" t="s">
        <v>55</v>
      </c>
      <c r="D524" s="78" t="s">
        <v>42</v>
      </c>
      <c r="E524" s="78" t="s">
        <v>329</v>
      </c>
      <c r="F524" s="78" t="s">
        <v>43</v>
      </c>
      <c r="G524" s="118">
        <v>675678</v>
      </c>
      <c r="H524" s="78"/>
      <c r="I524" s="79" t="s">
        <v>44</v>
      </c>
      <c r="J524" s="78">
        <v>1026618</v>
      </c>
      <c r="K524" s="79">
        <v>44562</v>
      </c>
      <c r="L524" s="79">
        <v>44926</v>
      </c>
      <c r="M524" s="84">
        <v>10937</v>
      </c>
      <c r="N524" s="84">
        <v>19781</v>
      </c>
      <c r="O524" s="95">
        <f t="shared" si="100"/>
        <v>0.5529043021080835</v>
      </c>
      <c r="P524" s="84">
        <f t="shared" si="111"/>
        <v>10937</v>
      </c>
      <c r="Q524" s="85">
        <f t="shared" si="108"/>
        <v>7.9633652141338906E-4</v>
      </c>
      <c r="R524" s="86">
        <f t="shared" si="101"/>
        <v>6.8853316366099455E-4</v>
      </c>
      <c r="S524" s="87">
        <f t="shared" si="102"/>
        <v>590951.38</v>
      </c>
      <c r="T524" s="88">
        <f t="shared" si="103"/>
        <v>232250.84</v>
      </c>
      <c r="U524" s="88">
        <f t="shared" si="104"/>
        <v>232250.84</v>
      </c>
      <c r="V524" s="88">
        <f t="shared" si="105"/>
        <v>214891.41</v>
      </c>
      <c r="W524" s="89">
        <f t="shared" si="106"/>
        <v>1270344.47</v>
      </c>
      <c r="X524" s="82"/>
      <c r="Y524" s="90">
        <f t="shared" si="109"/>
        <v>300939.95</v>
      </c>
      <c r="Z524" s="90">
        <f t="shared" si="110"/>
        <v>300939.95</v>
      </c>
      <c r="AA524" s="90">
        <f t="shared" si="107"/>
        <v>601879.9</v>
      </c>
    </row>
    <row r="525" spans="1:27" s="15" customFormat="1" x14ac:dyDescent="0.2">
      <c r="A525" s="78">
        <v>4210</v>
      </c>
      <c r="B525" s="78" t="s">
        <v>890</v>
      </c>
      <c r="C525" s="78" t="s">
        <v>891</v>
      </c>
      <c r="D525" s="78" t="s">
        <v>42</v>
      </c>
      <c r="E525" s="78" t="s">
        <v>892</v>
      </c>
      <c r="F525" s="78" t="s">
        <v>48</v>
      </c>
      <c r="G525" s="118">
        <v>676079</v>
      </c>
      <c r="H525" s="78"/>
      <c r="I525" s="79" t="s">
        <v>44</v>
      </c>
      <c r="J525" s="78">
        <v>421004</v>
      </c>
      <c r="K525" s="79">
        <v>44470</v>
      </c>
      <c r="L525" s="79">
        <v>44834</v>
      </c>
      <c r="M525" s="84">
        <v>6656</v>
      </c>
      <c r="N525" s="84">
        <v>11193</v>
      </c>
      <c r="O525" s="95">
        <f t="shared" si="100"/>
        <v>0.59465737514518002</v>
      </c>
      <c r="P525" s="84">
        <f t="shared" si="111"/>
        <v>6656</v>
      </c>
      <c r="Q525" s="85">
        <f t="shared" si="108"/>
        <v>4.8463160707026771E-4</v>
      </c>
      <c r="R525" s="86">
        <f t="shared" si="101"/>
        <v>4.1902502855696989E-4</v>
      </c>
      <c r="S525" s="87">
        <f t="shared" si="102"/>
        <v>359639.06</v>
      </c>
      <c r="T525" s="88">
        <f t="shared" si="103"/>
        <v>141342.38</v>
      </c>
      <c r="U525" s="88">
        <f t="shared" si="104"/>
        <v>141342.38</v>
      </c>
      <c r="V525" s="88">
        <f t="shared" si="105"/>
        <v>130777.84</v>
      </c>
      <c r="W525" s="89">
        <f t="shared" si="106"/>
        <v>773101.66</v>
      </c>
      <c r="X525" s="82"/>
      <c r="Y525" s="90">
        <f t="shared" si="109"/>
        <v>183144.95</v>
      </c>
      <c r="Z525" s="90">
        <f t="shared" si="110"/>
        <v>183144.95</v>
      </c>
      <c r="AA525" s="90">
        <f t="shared" si="107"/>
        <v>366289.9</v>
      </c>
    </row>
    <row r="526" spans="1:27" s="15" customFormat="1" x14ac:dyDescent="0.2">
      <c r="A526" s="78">
        <v>5243</v>
      </c>
      <c r="B526" s="78" t="s">
        <v>893</v>
      </c>
      <c r="C526" s="78" t="s">
        <v>55</v>
      </c>
      <c r="D526" s="78" t="s">
        <v>42</v>
      </c>
      <c r="E526" s="78" t="s">
        <v>522</v>
      </c>
      <c r="F526" s="78" t="s">
        <v>43</v>
      </c>
      <c r="G526" s="118">
        <v>455732</v>
      </c>
      <c r="H526" s="78"/>
      <c r="I526" s="79" t="s">
        <v>44</v>
      </c>
      <c r="J526" s="78">
        <v>1026695</v>
      </c>
      <c r="K526" s="79">
        <v>44562</v>
      </c>
      <c r="L526" s="79">
        <v>44926</v>
      </c>
      <c r="M526" s="84">
        <v>21975</v>
      </c>
      <c r="N526" s="84">
        <v>40377</v>
      </c>
      <c r="O526" s="95">
        <f t="shared" si="100"/>
        <v>0.54424548629170078</v>
      </c>
      <c r="P526" s="84">
        <f t="shared" si="111"/>
        <v>21975</v>
      </c>
      <c r="Q526" s="85">
        <f t="shared" si="108"/>
        <v>1.600026977970122E-3</v>
      </c>
      <c r="R526" s="86">
        <f t="shared" si="101"/>
        <v>1.3834247299488302E-3</v>
      </c>
      <c r="S526" s="87">
        <f t="shared" si="102"/>
        <v>1187360.02</v>
      </c>
      <c r="T526" s="88">
        <f t="shared" si="103"/>
        <v>466646.45</v>
      </c>
      <c r="U526" s="88">
        <f t="shared" si="104"/>
        <v>466646.45</v>
      </c>
      <c r="V526" s="88">
        <f t="shared" si="105"/>
        <v>431767.28</v>
      </c>
      <c r="W526" s="89">
        <f t="shared" si="106"/>
        <v>2552420.2000000002</v>
      </c>
      <c r="X526" s="82"/>
      <c r="Y526" s="90">
        <f t="shared" si="109"/>
        <v>604659</v>
      </c>
      <c r="Z526" s="90">
        <f t="shared" si="110"/>
        <v>604659</v>
      </c>
      <c r="AA526" s="90">
        <f t="shared" si="107"/>
        <v>1209318</v>
      </c>
    </row>
    <row r="527" spans="1:27" s="15" customFormat="1" x14ac:dyDescent="0.2">
      <c r="A527" s="78">
        <v>5211</v>
      </c>
      <c r="B527" s="78" t="s">
        <v>894</v>
      </c>
      <c r="C527" s="78" t="s">
        <v>55</v>
      </c>
      <c r="D527" s="78" t="s">
        <v>42</v>
      </c>
      <c r="E527" s="78" t="s">
        <v>43</v>
      </c>
      <c r="F527" s="78" t="s">
        <v>43</v>
      </c>
      <c r="G527" s="118">
        <v>455689</v>
      </c>
      <c r="H527" s="78"/>
      <c r="I527" s="79" t="s">
        <v>98</v>
      </c>
      <c r="J527" s="78">
        <v>1028848</v>
      </c>
      <c r="K527" s="79">
        <v>44378</v>
      </c>
      <c r="L527" s="79">
        <v>44742</v>
      </c>
      <c r="M527" s="84">
        <v>20192</v>
      </c>
      <c r="N527" s="84">
        <v>23729</v>
      </c>
      <c r="O527" s="95">
        <f t="shared" si="100"/>
        <v>0.85094188545661431</v>
      </c>
      <c r="P527" s="84">
        <f t="shared" si="111"/>
        <v>20192</v>
      </c>
      <c r="Q527" s="85">
        <f t="shared" si="108"/>
        <v>1.4702045387564372E-3</v>
      </c>
      <c r="R527" s="86">
        <f t="shared" si="101"/>
        <v>1.2711768895165769E-3</v>
      </c>
      <c r="S527" s="87">
        <f t="shared" si="102"/>
        <v>1091020.4099999999</v>
      </c>
      <c r="T527" s="88">
        <f t="shared" si="103"/>
        <v>428783.85</v>
      </c>
      <c r="U527" s="88">
        <f t="shared" si="104"/>
        <v>428783.85</v>
      </c>
      <c r="V527" s="88">
        <f t="shared" si="105"/>
        <v>396734.69</v>
      </c>
      <c r="W527" s="89">
        <f t="shared" si="106"/>
        <v>2345322.7999999998</v>
      </c>
      <c r="X527" s="82"/>
      <c r="Y527" s="90">
        <f t="shared" si="109"/>
        <v>555598.38</v>
      </c>
      <c r="Z527" s="90">
        <f t="shared" si="110"/>
        <v>555598.38</v>
      </c>
      <c r="AA527" s="90">
        <f t="shared" si="107"/>
        <v>1111196.76</v>
      </c>
    </row>
    <row r="528" spans="1:27" s="15" customFormat="1" x14ac:dyDescent="0.2">
      <c r="A528" s="78">
        <v>5273</v>
      </c>
      <c r="B528" s="78" t="s">
        <v>895</v>
      </c>
      <c r="C528" s="78" t="s">
        <v>55</v>
      </c>
      <c r="D528" s="78" t="s">
        <v>42</v>
      </c>
      <c r="E528" s="78" t="s">
        <v>896</v>
      </c>
      <c r="F528" s="78" t="s">
        <v>48</v>
      </c>
      <c r="G528" s="118">
        <v>675931</v>
      </c>
      <c r="H528" s="78"/>
      <c r="I528" s="79" t="s">
        <v>44</v>
      </c>
      <c r="J528" s="78">
        <v>1025918</v>
      </c>
      <c r="K528" s="79">
        <v>44562</v>
      </c>
      <c r="L528" s="79">
        <v>44926</v>
      </c>
      <c r="M528" s="84">
        <v>25237</v>
      </c>
      <c r="N528" s="84">
        <v>28560</v>
      </c>
      <c r="O528" s="95">
        <f t="shared" si="100"/>
        <v>0.88364845938375347</v>
      </c>
      <c r="P528" s="84">
        <f t="shared" si="111"/>
        <v>25237</v>
      </c>
      <c r="Q528" s="85">
        <f t="shared" si="108"/>
        <v>1.8375372397284174E-3</v>
      </c>
      <c r="R528" s="86">
        <f t="shared" si="101"/>
        <v>1.5887822484513595E-3</v>
      </c>
      <c r="S528" s="87">
        <f t="shared" si="102"/>
        <v>1363613.42</v>
      </c>
      <c r="T528" s="88">
        <f t="shared" si="103"/>
        <v>535916.11</v>
      </c>
      <c r="U528" s="88">
        <f t="shared" si="104"/>
        <v>535916.11</v>
      </c>
      <c r="V528" s="88">
        <f t="shared" si="105"/>
        <v>495859.42</v>
      </c>
      <c r="W528" s="89">
        <f t="shared" si="106"/>
        <v>2931305.0599999996</v>
      </c>
      <c r="X528" s="82"/>
      <c r="Y528" s="90">
        <f t="shared" si="109"/>
        <v>694415.43</v>
      </c>
      <c r="Z528" s="90">
        <f t="shared" si="110"/>
        <v>694415.43</v>
      </c>
      <c r="AA528" s="90">
        <f t="shared" si="107"/>
        <v>1388830.86</v>
      </c>
    </row>
    <row r="529" spans="1:27" s="15" customFormat="1" x14ac:dyDescent="0.2">
      <c r="A529" s="78">
        <v>5205</v>
      </c>
      <c r="B529" s="78" t="s">
        <v>897</v>
      </c>
      <c r="C529" s="78" t="s">
        <v>55</v>
      </c>
      <c r="D529" s="78" t="s">
        <v>42</v>
      </c>
      <c r="E529" s="78" t="s">
        <v>105</v>
      </c>
      <c r="F529" s="78" t="s">
        <v>106</v>
      </c>
      <c r="G529" s="118">
        <v>675980</v>
      </c>
      <c r="H529" s="78"/>
      <c r="I529" s="79" t="s">
        <v>44</v>
      </c>
      <c r="J529" s="78">
        <v>1030424</v>
      </c>
      <c r="K529" s="79">
        <v>44562</v>
      </c>
      <c r="L529" s="79">
        <v>44926</v>
      </c>
      <c r="M529" s="84">
        <v>10373</v>
      </c>
      <c r="N529" s="84">
        <v>19009</v>
      </c>
      <c r="O529" s="95">
        <f t="shared" si="100"/>
        <v>0.54568888421274131</v>
      </c>
      <c r="P529" s="84">
        <f t="shared" si="111"/>
        <v>10373</v>
      </c>
      <c r="Q529" s="85">
        <f t="shared" si="108"/>
        <v>7.5527098259313202E-4</v>
      </c>
      <c r="R529" s="86">
        <f t="shared" si="101"/>
        <v>6.5302683612101088E-4</v>
      </c>
      <c r="S529" s="87">
        <f t="shared" si="102"/>
        <v>560477.16</v>
      </c>
      <c r="T529" s="88">
        <f t="shared" si="103"/>
        <v>220274.11</v>
      </c>
      <c r="U529" s="88">
        <f t="shared" si="104"/>
        <v>220274.11</v>
      </c>
      <c r="V529" s="88">
        <f t="shared" si="105"/>
        <v>203809.87</v>
      </c>
      <c r="W529" s="89">
        <f t="shared" si="106"/>
        <v>1204835.25</v>
      </c>
      <c r="X529" s="82"/>
      <c r="Y529" s="90">
        <f t="shared" si="109"/>
        <v>285421.06</v>
      </c>
      <c r="Z529" s="90">
        <f t="shared" si="110"/>
        <v>285421.06</v>
      </c>
      <c r="AA529" s="90">
        <f t="shared" si="107"/>
        <v>570842.12</v>
      </c>
    </row>
    <row r="530" spans="1:27" s="15" customFormat="1" x14ac:dyDescent="0.2">
      <c r="A530" s="78">
        <v>4037</v>
      </c>
      <c r="B530" s="78" t="s">
        <v>898</v>
      </c>
      <c r="C530" s="78" t="s">
        <v>55</v>
      </c>
      <c r="D530" s="78" t="s">
        <v>42</v>
      </c>
      <c r="E530" s="78" t="s">
        <v>273</v>
      </c>
      <c r="F530" s="78" t="s">
        <v>79</v>
      </c>
      <c r="G530" s="118">
        <v>675536</v>
      </c>
      <c r="H530" s="78"/>
      <c r="I530" s="79" t="s">
        <v>44</v>
      </c>
      <c r="J530" s="78">
        <v>1032331</v>
      </c>
      <c r="K530" s="79">
        <v>44562</v>
      </c>
      <c r="L530" s="79">
        <v>44926</v>
      </c>
      <c r="M530" s="84">
        <v>787</v>
      </c>
      <c r="N530" s="84">
        <v>1716</v>
      </c>
      <c r="O530" s="95">
        <f t="shared" si="100"/>
        <v>0.45862470862470861</v>
      </c>
      <c r="P530" s="84">
        <f t="shared" si="111"/>
        <v>787</v>
      </c>
      <c r="Q530" s="85">
        <f t="shared" si="108"/>
        <v>5.7302445126848061E-5</v>
      </c>
      <c r="R530" s="86">
        <f t="shared" si="101"/>
        <v>4.9545176904197008E-5</v>
      </c>
      <c r="S530" s="87">
        <f t="shared" si="102"/>
        <v>42523.43</v>
      </c>
      <c r="T530" s="88">
        <f t="shared" si="103"/>
        <v>16712.21</v>
      </c>
      <c r="U530" s="88">
        <f t="shared" si="104"/>
        <v>16712.21</v>
      </c>
      <c r="V530" s="88">
        <f t="shared" si="105"/>
        <v>15463.06</v>
      </c>
      <c r="W530" s="89">
        <f t="shared" si="106"/>
        <v>91410.91</v>
      </c>
      <c r="X530" s="82"/>
      <c r="Y530" s="90">
        <f t="shared" si="109"/>
        <v>21654.91</v>
      </c>
      <c r="Z530" s="90">
        <f t="shared" si="110"/>
        <v>21654.91</v>
      </c>
      <c r="AA530" s="90">
        <f t="shared" si="107"/>
        <v>43309.82</v>
      </c>
    </row>
    <row r="531" spans="1:27" s="15" customFormat="1" x14ac:dyDescent="0.2">
      <c r="A531" s="78">
        <v>5298</v>
      </c>
      <c r="B531" s="78" t="s">
        <v>899</v>
      </c>
      <c r="C531" s="78" t="s">
        <v>55</v>
      </c>
      <c r="D531" s="78" t="s">
        <v>42</v>
      </c>
      <c r="E531" s="78" t="s">
        <v>324</v>
      </c>
      <c r="F531" s="78" t="s">
        <v>79</v>
      </c>
      <c r="G531" s="118">
        <v>455941</v>
      </c>
      <c r="H531" s="78"/>
      <c r="I531" s="79" t="s">
        <v>44</v>
      </c>
      <c r="J531" s="78">
        <v>1032348</v>
      </c>
      <c r="K531" s="79">
        <v>44562</v>
      </c>
      <c r="L531" s="79">
        <v>44926</v>
      </c>
      <c r="M531" s="84">
        <v>839</v>
      </c>
      <c r="N531" s="84">
        <v>1919</v>
      </c>
      <c r="O531" s="95">
        <f t="shared" si="100"/>
        <v>0.4372068785825951</v>
      </c>
      <c r="P531" s="84">
        <f t="shared" si="111"/>
        <v>839.00000000000011</v>
      </c>
      <c r="Q531" s="85">
        <f t="shared" si="108"/>
        <v>6.1088629557084532E-5</v>
      </c>
      <c r="R531" s="86">
        <f t="shared" si="101"/>
        <v>5.2818809939798343E-5</v>
      </c>
      <c r="S531" s="87">
        <f t="shared" si="102"/>
        <v>45333.11</v>
      </c>
      <c r="T531" s="88">
        <f t="shared" si="103"/>
        <v>17816.439999999999</v>
      </c>
      <c r="U531" s="88">
        <f t="shared" si="104"/>
        <v>17816.439999999999</v>
      </c>
      <c r="V531" s="88">
        <f t="shared" si="105"/>
        <v>16484.77</v>
      </c>
      <c r="W531" s="89">
        <f t="shared" si="106"/>
        <v>97450.760000000009</v>
      </c>
      <c r="X531" s="82"/>
      <c r="Y531" s="90">
        <f t="shared" si="109"/>
        <v>23085.73</v>
      </c>
      <c r="Z531" s="90">
        <f t="shared" si="110"/>
        <v>23085.73</v>
      </c>
      <c r="AA531" s="90">
        <f t="shared" si="107"/>
        <v>46171.46</v>
      </c>
    </row>
    <row r="532" spans="1:27" s="15" customFormat="1" x14ac:dyDescent="0.2">
      <c r="A532" s="78">
        <v>107108</v>
      </c>
      <c r="B532" s="78" t="s">
        <v>900</v>
      </c>
      <c r="C532" s="78" t="s">
        <v>55</v>
      </c>
      <c r="D532" s="78" t="s">
        <v>42</v>
      </c>
      <c r="E532" s="78" t="s">
        <v>112</v>
      </c>
      <c r="F532" s="78" t="s">
        <v>112</v>
      </c>
      <c r="G532" s="118">
        <v>676441</v>
      </c>
      <c r="H532" s="78"/>
      <c r="I532" s="79" t="s">
        <v>53</v>
      </c>
      <c r="J532" s="78">
        <v>1029343</v>
      </c>
      <c r="K532" s="79">
        <v>44562</v>
      </c>
      <c r="L532" s="79">
        <v>44926</v>
      </c>
      <c r="M532" s="84">
        <v>14753</v>
      </c>
      <c r="N532" s="84">
        <v>22118</v>
      </c>
      <c r="O532" s="95">
        <f t="shared" si="100"/>
        <v>0.66701329234107964</v>
      </c>
      <c r="P532" s="84">
        <f t="shared" si="111"/>
        <v>14752.999999999998</v>
      </c>
      <c r="Q532" s="85">
        <f t="shared" si="108"/>
        <v>1.0741842096015112E-3</v>
      </c>
      <c r="R532" s="86">
        <f t="shared" si="101"/>
        <v>9.2876746488896873E-4</v>
      </c>
      <c r="S532" s="87">
        <f t="shared" si="102"/>
        <v>797138.67</v>
      </c>
      <c r="T532" s="88">
        <f t="shared" si="103"/>
        <v>313284.88</v>
      </c>
      <c r="U532" s="88">
        <f t="shared" si="104"/>
        <v>313284.88</v>
      </c>
      <c r="V532" s="88">
        <f t="shared" si="105"/>
        <v>289868.61</v>
      </c>
      <c r="W532" s="89">
        <f t="shared" si="106"/>
        <v>1713577.04</v>
      </c>
      <c r="X532" s="82"/>
      <c r="Y532" s="90">
        <f t="shared" si="109"/>
        <v>405940.12</v>
      </c>
      <c r="Z532" s="90">
        <f t="shared" si="110"/>
        <v>405940.12</v>
      </c>
      <c r="AA532" s="90">
        <f t="shared" si="107"/>
        <v>811880.24</v>
      </c>
    </row>
    <row r="533" spans="1:27" s="15" customFormat="1" x14ac:dyDescent="0.2">
      <c r="A533" s="78">
        <v>5055</v>
      </c>
      <c r="B533" s="78" t="s">
        <v>901</v>
      </c>
      <c r="C533" s="78" t="s">
        <v>173</v>
      </c>
      <c r="D533" s="78" t="s">
        <v>42</v>
      </c>
      <c r="E533" s="78" t="s">
        <v>67</v>
      </c>
      <c r="F533" s="78" t="s">
        <v>67</v>
      </c>
      <c r="G533" s="118">
        <v>675033</v>
      </c>
      <c r="H533" s="78"/>
      <c r="I533" s="79" t="s">
        <v>44</v>
      </c>
      <c r="J533" s="78">
        <v>1017873</v>
      </c>
      <c r="K533" s="79">
        <v>44562</v>
      </c>
      <c r="L533" s="79">
        <v>44926</v>
      </c>
      <c r="M533" s="84">
        <v>18671</v>
      </c>
      <c r="N533" s="84">
        <v>24753</v>
      </c>
      <c r="O533" s="95">
        <f t="shared" si="100"/>
        <v>0.7542924090009292</v>
      </c>
      <c r="P533" s="84">
        <f t="shared" si="111"/>
        <v>18671</v>
      </c>
      <c r="Q533" s="85">
        <f t="shared" si="108"/>
        <v>1.3594586441720204E-3</v>
      </c>
      <c r="R533" s="86">
        <f t="shared" si="101"/>
        <v>1.175423123225238E-3</v>
      </c>
      <c r="S533" s="87">
        <f t="shared" si="102"/>
        <v>1008837.27</v>
      </c>
      <c r="T533" s="88">
        <f t="shared" si="103"/>
        <v>396484.91</v>
      </c>
      <c r="U533" s="88">
        <f t="shared" si="104"/>
        <v>396484.91</v>
      </c>
      <c r="V533" s="88">
        <f t="shared" si="105"/>
        <v>366849.92</v>
      </c>
      <c r="W533" s="89">
        <f t="shared" si="106"/>
        <v>2168657.0099999998</v>
      </c>
      <c r="X533" s="82"/>
      <c r="Y533" s="90">
        <f t="shared" si="109"/>
        <v>513746.9</v>
      </c>
      <c r="Z533" s="90">
        <f t="shared" si="110"/>
        <v>513746.9</v>
      </c>
      <c r="AA533" s="90">
        <f t="shared" si="107"/>
        <v>1027493.8</v>
      </c>
    </row>
    <row r="534" spans="1:27" s="15" customFormat="1" x14ac:dyDescent="0.2">
      <c r="A534" s="78">
        <v>104779</v>
      </c>
      <c r="B534" s="78" t="s">
        <v>902</v>
      </c>
      <c r="C534" s="78" t="s">
        <v>173</v>
      </c>
      <c r="D534" s="78" t="s">
        <v>42</v>
      </c>
      <c r="E534" s="78" t="s">
        <v>361</v>
      </c>
      <c r="F534" s="78" t="s">
        <v>63</v>
      </c>
      <c r="G534" s="118">
        <v>676294</v>
      </c>
      <c r="H534" s="78"/>
      <c r="I534" s="79" t="s">
        <v>44</v>
      </c>
      <c r="J534" s="78">
        <v>1020961</v>
      </c>
      <c r="K534" s="79">
        <v>44562</v>
      </c>
      <c r="L534" s="79">
        <v>44926</v>
      </c>
      <c r="M534" s="84">
        <v>18039</v>
      </c>
      <c r="N534" s="84">
        <v>25036</v>
      </c>
      <c r="O534" s="95">
        <f t="shared" si="100"/>
        <v>0.72052244767534745</v>
      </c>
      <c r="P534" s="84">
        <f t="shared" si="111"/>
        <v>18039</v>
      </c>
      <c r="Q534" s="85">
        <f t="shared" si="108"/>
        <v>1.3134419410968387E-3</v>
      </c>
      <c r="R534" s="86">
        <f t="shared" si="101"/>
        <v>1.1356358909463912E-3</v>
      </c>
      <c r="S534" s="87">
        <f t="shared" si="102"/>
        <v>974688.85</v>
      </c>
      <c r="T534" s="88">
        <f t="shared" si="103"/>
        <v>383064.18</v>
      </c>
      <c r="U534" s="88">
        <f t="shared" si="104"/>
        <v>383064.18</v>
      </c>
      <c r="V534" s="88">
        <f t="shared" si="105"/>
        <v>354432.31</v>
      </c>
      <c r="W534" s="89">
        <f t="shared" si="106"/>
        <v>2095249.52</v>
      </c>
      <c r="X534" s="82"/>
      <c r="Y534" s="90">
        <f t="shared" si="109"/>
        <v>496356.93</v>
      </c>
      <c r="Z534" s="90">
        <f t="shared" si="110"/>
        <v>496356.93</v>
      </c>
      <c r="AA534" s="90">
        <f t="shared" si="107"/>
        <v>992713.86</v>
      </c>
    </row>
    <row r="535" spans="1:27" s="15" customFormat="1" x14ac:dyDescent="0.2">
      <c r="A535" s="78">
        <v>5076</v>
      </c>
      <c r="B535" s="78" t="s">
        <v>903</v>
      </c>
      <c r="C535" s="78" t="s">
        <v>173</v>
      </c>
      <c r="D535" s="78" t="s">
        <v>42</v>
      </c>
      <c r="E535" s="78" t="s">
        <v>43</v>
      </c>
      <c r="F535" s="78" t="s">
        <v>43</v>
      </c>
      <c r="G535" s="118">
        <v>675883</v>
      </c>
      <c r="H535" s="78"/>
      <c r="I535" s="79" t="s">
        <v>44</v>
      </c>
      <c r="J535" s="78">
        <v>1017865</v>
      </c>
      <c r="K535" s="79">
        <v>44562</v>
      </c>
      <c r="L535" s="79">
        <v>44926</v>
      </c>
      <c r="M535" s="84">
        <v>22065</v>
      </c>
      <c r="N535" s="84">
        <v>28036</v>
      </c>
      <c r="O535" s="95">
        <f t="shared" si="100"/>
        <v>0.78702382650877445</v>
      </c>
      <c r="P535" s="84">
        <f t="shared" si="111"/>
        <v>22065</v>
      </c>
      <c r="Q535" s="85">
        <f t="shared" si="108"/>
        <v>1.6065799894839929E-3</v>
      </c>
      <c r="R535" s="86">
        <f t="shared" si="101"/>
        <v>1.3890906332796786E-3</v>
      </c>
      <c r="S535" s="87">
        <f t="shared" si="102"/>
        <v>1192222.93</v>
      </c>
      <c r="T535" s="88">
        <f t="shared" si="103"/>
        <v>468557.63</v>
      </c>
      <c r="U535" s="88">
        <f t="shared" si="104"/>
        <v>468557.63</v>
      </c>
      <c r="V535" s="88">
        <f t="shared" si="105"/>
        <v>433535.61</v>
      </c>
      <c r="W535" s="89">
        <f t="shared" si="106"/>
        <v>2562873.7999999998</v>
      </c>
      <c r="X535" s="82"/>
      <c r="Y535" s="90">
        <f t="shared" si="109"/>
        <v>607135.41</v>
      </c>
      <c r="Z535" s="90">
        <f t="shared" si="110"/>
        <v>607135.41</v>
      </c>
      <c r="AA535" s="90">
        <f t="shared" si="107"/>
        <v>1214270.82</v>
      </c>
    </row>
    <row r="536" spans="1:27" s="15" customFormat="1" x14ac:dyDescent="0.2">
      <c r="A536" s="78">
        <v>4549</v>
      </c>
      <c r="B536" s="78" t="s">
        <v>904</v>
      </c>
      <c r="C536" s="78" t="s">
        <v>173</v>
      </c>
      <c r="D536" s="78" t="s">
        <v>42</v>
      </c>
      <c r="E536" s="78" t="s">
        <v>550</v>
      </c>
      <c r="F536" s="78" t="s">
        <v>52</v>
      </c>
      <c r="G536" s="118">
        <v>455490</v>
      </c>
      <c r="H536" s="78"/>
      <c r="I536" s="79" t="s">
        <v>44</v>
      </c>
      <c r="J536" s="78">
        <v>1017889</v>
      </c>
      <c r="K536" s="79">
        <v>44562</v>
      </c>
      <c r="L536" s="79">
        <v>44926</v>
      </c>
      <c r="M536" s="84">
        <v>15967</v>
      </c>
      <c r="N536" s="84">
        <v>19666</v>
      </c>
      <c r="O536" s="95">
        <f t="shared" si="100"/>
        <v>0.81190887826705993</v>
      </c>
      <c r="P536" s="84">
        <f t="shared" si="111"/>
        <v>15967</v>
      </c>
      <c r="Q536" s="85">
        <f t="shared" si="108"/>
        <v>1.1625770537997241E-3</v>
      </c>
      <c r="R536" s="86">
        <f t="shared" si="101"/>
        <v>1.005194205373969E-3</v>
      </c>
      <c r="S536" s="87">
        <f t="shared" si="102"/>
        <v>862733.9</v>
      </c>
      <c r="T536" s="88">
        <f t="shared" si="103"/>
        <v>339064.57</v>
      </c>
      <c r="U536" s="88">
        <f t="shared" si="104"/>
        <v>339064.57</v>
      </c>
      <c r="V536" s="88">
        <f t="shared" si="105"/>
        <v>313721.42</v>
      </c>
      <c r="W536" s="89">
        <f t="shared" si="106"/>
        <v>1854584.46</v>
      </c>
      <c r="X536" s="82"/>
      <c r="Y536" s="90">
        <f t="shared" si="109"/>
        <v>439344.26</v>
      </c>
      <c r="Z536" s="90">
        <f t="shared" si="110"/>
        <v>439344.26</v>
      </c>
      <c r="AA536" s="90">
        <f t="shared" si="107"/>
        <v>878688.52</v>
      </c>
    </row>
    <row r="537" spans="1:27" s="15" customFormat="1" x14ac:dyDescent="0.2">
      <c r="A537" s="78">
        <v>4261</v>
      </c>
      <c r="B537" s="78" t="s">
        <v>905</v>
      </c>
      <c r="C537" s="78" t="s">
        <v>51</v>
      </c>
      <c r="D537" s="78" t="s">
        <v>42</v>
      </c>
      <c r="E537" s="78" t="s">
        <v>659</v>
      </c>
      <c r="F537" s="78" t="s">
        <v>52</v>
      </c>
      <c r="G537" s="118">
        <v>675696</v>
      </c>
      <c r="H537" s="78"/>
      <c r="I537" s="79" t="s">
        <v>44</v>
      </c>
      <c r="J537" s="78">
        <v>1031717</v>
      </c>
      <c r="K537" s="79">
        <v>44440</v>
      </c>
      <c r="L537" s="79">
        <v>44804</v>
      </c>
      <c r="M537" s="84">
        <v>11160</v>
      </c>
      <c r="N537" s="84">
        <v>31550</v>
      </c>
      <c r="O537" s="95">
        <f t="shared" si="100"/>
        <v>0.35372424722662443</v>
      </c>
      <c r="P537" s="84">
        <f t="shared" si="111"/>
        <v>11160</v>
      </c>
      <c r="Q537" s="85">
        <f t="shared" si="108"/>
        <v>8.1257342771998012E-4</v>
      </c>
      <c r="R537" s="86">
        <f t="shared" si="101"/>
        <v>7.0257201302520791E-4</v>
      </c>
      <c r="S537" s="87">
        <f t="shared" si="102"/>
        <v>603000.57999999996</v>
      </c>
      <c r="T537" s="88">
        <f t="shared" si="103"/>
        <v>236986.32</v>
      </c>
      <c r="U537" s="88">
        <f t="shared" si="104"/>
        <v>236986.32</v>
      </c>
      <c r="V537" s="88">
        <f t="shared" si="105"/>
        <v>219272.94</v>
      </c>
      <c r="W537" s="89">
        <f t="shared" si="106"/>
        <v>1296246.1599999999</v>
      </c>
      <c r="X537" s="82"/>
      <c r="Y537" s="90">
        <f t="shared" si="109"/>
        <v>307075.96999999997</v>
      </c>
      <c r="Z537" s="90">
        <f t="shared" si="110"/>
        <v>307075.96999999997</v>
      </c>
      <c r="AA537" s="90">
        <f t="shared" si="107"/>
        <v>614151.93999999994</v>
      </c>
    </row>
    <row r="538" spans="1:27" s="15" customFormat="1" x14ac:dyDescent="0.2">
      <c r="A538" s="78">
        <v>4432</v>
      </c>
      <c r="B538" s="78" t="s">
        <v>906</v>
      </c>
      <c r="C538" s="78" t="s">
        <v>173</v>
      </c>
      <c r="D538" s="78" t="s">
        <v>42</v>
      </c>
      <c r="E538" s="78" t="s">
        <v>67</v>
      </c>
      <c r="F538" s="78" t="s">
        <v>67</v>
      </c>
      <c r="G538" s="118">
        <v>675820</v>
      </c>
      <c r="H538" s="78"/>
      <c r="I538" s="79" t="s">
        <v>44</v>
      </c>
      <c r="J538" s="78">
        <v>1000765</v>
      </c>
      <c r="K538" s="79">
        <v>44562</v>
      </c>
      <c r="L538" s="79">
        <v>44926</v>
      </c>
      <c r="M538" s="84">
        <v>12886</v>
      </c>
      <c r="N538" s="84">
        <v>21197</v>
      </c>
      <c r="O538" s="95">
        <f t="shared" si="100"/>
        <v>0.60791621455866396</v>
      </c>
      <c r="P538" s="84">
        <f t="shared" si="111"/>
        <v>12886</v>
      </c>
      <c r="Q538" s="85">
        <f t="shared" si="108"/>
        <v>9.3824562630821361E-4</v>
      </c>
      <c r="R538" s="86">
        <f t="shared" si="101"/>
        <v>8.1123144801459042E-4</v>
      </c>
      <c r="S538" s="87">
        <f t="shared" si="102"/>
        <v>696260.35</v>
      </c>
      <c r="T538" s="88">
        <f t="shared" si="103"/>
        <v>273638.51</v>
      </c>
      <c r="U538" s="88">
        <f t="shared" si="104"/>
        <v>273638.51</v>
      </c>
      <c r="V538" s="88">
        <f t="shared" si="105"/>
        <v>253185.58</v>
      </c>
      <c r="W538" s="89">
        <f t="shared" si="106"/>
        <v>1496722.9500000002</v>
      </c>
      <c r="X538" s="82"/>
      <c r="Y538" s="90">
        <f t="shared" si="109"/>
        <v>354568.18</v>
      </c>
      <c r="Z538" s="90">
        <f t="shared" si="110"/>
        <v>354568.18</v>
      </c>
      <c r="AA538" s="90">
        <f t="shared" si="107"/>
        <v>709136.36</v>
      </c>
    </row>
    <row r="539" spans="1:27" s="15" customFormat="1" x14ac:dyDescent="0.2">
      <c r="A539" s="78">
        <v>5119</v>
      </c>
      <c r="B539" s="78" t="s">
        <v>907</v>
      </c>
      <c r="C539" s="78" t="s">
        <v>173</v>
      </c>
      <c r="D539" s="78" t="s">
        <v>42</v>
      </c>
      <c r="E539" s="78" t="s">
        <v>67</v>
      </c>
      <c r="F539" s="78" t="s">
        <v>67</v>
      </c>
      <c r="G539" s="118">
        <v>675870</v>
      </c>
      <c r="H539" s="78"/>
      <c r="I539" s="79" t="s">
        <v>44</v>
      </c>
      <c r="J539" s="78">
        <v>1003965</v>
      </c>
      <c r="K539" s="79">
        <v>44562</v>
      </c>
      <c r="L539" s="79">
        <v>44926</v>
      </c>
      <c r="M539" s="84">
        <v>11617</v>
      </c>
      <c r="N539" s="84">
        <v>24005</v>
      </c>
      <c r="O539" s="95">
        <f t="shared" si="100"/>
        <v>0.48394084565715478</v>
      </c>
      <c r="P539" s="84">
        <f t="shared" si="111"/>
        <v>11617</v>
      </c>
      <c r="Q539" s="85">
        <f t="shared" si="108"/>
        <v>8.458481639626352E-4</v>
      </c>
      <c r="R539" s="86">
        <f t="shared" si="101"/>
        <v>7.3134221104962727E-4</v>
      </c>
      <c r="S539" s="87">
        <f t="shared" si="102"/>
        <v>627693.35</v>
      </c>
      <c r="T539" s="88">
        <f t="shared" si="103"/>
        <v>246690.87</v>
      </c>
      <c r="U539" s="88">
        <f t="shared" si="104"/>
        <v>246690.87</v>
      </c>
      <c r="V539" s="88">
        <f t="shared" si="105"/>
        <v>228252.13</v>
      </c>
      <c r="W539" s="89">
        <f t="shared" si="106"/>
        <v>1349327.2199999997</v>
      </c>
      <c r="X539" s="82"/>
      <c r="Y539" s="90">
        <f t="shared" si="109"/>
        <v>319650.67</v>
      </c>
      <c r="Z539" s="90">
        <f t="shared" si="110"/>
        <v>319650.67</v>
      </c>
      <c r="AA539" s="90">
        <f t="shared" si="107"/>
        <v>639301.34</v>
      </c>
    </row>
    <row r="540" spans="1:27" s="15" customFormat="1" x14ac:dyDescent="0.2">
      <c r="A540" s="78">
        <v>4905</v>
      </c>
      <c r="B540" s="78" t="s">
        <v>908</v>
      </c>
      <c r="C540" s="78" t="s">
        <v>173</v>
      </c>
      <c r="D540" s="78" t="s">
        <v>42</v>
      </c>
      <c r="E540" s="78" t="s">
        <v>43</v>
      </c>
      <c r="F540" s="78" t="s">
        <v>43</v>
      </c>
      <c r="G540" s="118">
        <v>675138</v>
      </c>
      <c r="H540" s="78"/>
      <c r="I540" s="79" t="s">
        <v>44</v>
      </c>
      <c r="J540" s="78">
        <v>490505</v>
      </c>
      <c r="K540" s="79">
        <v>44562</v>
      </c>
      <c r="L540" s="79">
        <v>44926</v>
      </c>
      <c r="M540" s="84">
        <v>9425</v>
      </c>
      <c r="N540" s="84">
        <v>21329</v>
      </c>
      <c r="O540" s="95">
        <f t="shared" si="100"/>
        <v>0.44188663322237332</v>
      </c>
      <c r="P540" s="84">
        <f t="shared" si="111"/>
        <v>9425</v>
      </c>
      <c r="Q540" s="85">
        <f t="shared" si="108"/>
        <v>6.8624592798035959E-4</v>
      </c>
      <c r="R540" s="86">
        <f t="shared" si="101"/>
        <v>5.9334598770274056E-4</v>
      </c>
      <c r="S540" s="87">
        <f t="shared" si="102"/>
        <v>509254.53</v>
      </c>
      <c r="T540" s="88">
        <f t="shared" si="103"/>
        <v>200143.02</v>
      </c>
      <c r="U540" s="88">
        <f t="shared" si="104"/>
        <v>200143.02</v>
      </c>
      <c r="V540" s="88">
        <f t="shared" si="105"/>
        <v>185183.46</v>
      </c>
      <c r="W540" s="89">
        <f t="shared" si="106"/>
        <v>1094724.03</v>
      </c>
      <c r="X540" s="82"/>
      <c r="Y540" s="90">
        <f t="shared" si="109"/>
        <v>259336.11</v>
      </c>
      <c r="Z540" s="90">
        <f t="shared" si="110"/>
        <v>259336.11</v>
      </c>
      <c r="AA540" s="90">
        <f t="shared" si="107"/>
        <v>518672.22</v>
      </c>
    </row>
    <row r="541" spans="1:27" s="15" customFormat="1" x14ac:dyDescent="0.2">
      <c r="A541" s="78">
        <v>107065</v>
      </c>
      <c r="B541" s="78" t="s">
        <v>909</v>
      </c>
      <c r="C541" s="78" t="s">
        <v>173</v>
      </c>
      <c r="D541" s="78" t="s">
        <v>42</v>
      </c>
      <c r="E541" s="78" t="s">
        <v>67</v>
      </c>
      <c r="F541" s="78" t="s">
        <v>67</v>
      </c>
      <c r="G541" s="118">
        <v>676448</v>
      </c>
      <c r="H541" s="78"/>
      <c r="I541" s="79" t="s">
        <v>44</v>
      </c>
      <c r="J541" s="78">
        <v>1029671</v>
      </c>
      <c r="K541" s="79">
        <v>44562</v>
      </c>
      <c r="L541" s="79">
        <v>44926</v>
      </c>
      <c r="M541" s="84">
        <v>9418</v>
      </c>
      <c r="N541" s="84">
        <v>20060</v>
      </c>
      <c r="O541" s="95">
        <f t="shared" si="100"/>
        <v>0.46949152542372879</v>
      </c>
      <c r="P541" s="84">
        <f t="shared" si="111"/>
        <v>9418</v>
      </c>
      <c r="Q541" s="85">
        <f t="shared" si="108"/>
        <v>6.8573624930705845E-4</v>
      </c>
      <c r="R541" s="86">
        <f t="shared" si="101"/>
        <v>5.929053063325635E-4</v>
      </c>
      <c r="S541" s="87">
        <f t="shared" si="102"/>
        <v>508876.3</v>
      </c>
      <c r="T541" s="88">
        <f t="shared" si="103"/>
        <v>199994.37</v>
      </c>
      <c r="U541" s="88">
        <f t="shared" si="104"/>
        <v>199994.37</v>
      </c>
      <c r="V541" s="88">
        <f t="shared" si="105"/>
        <v>185045.93</v>
      </c>
      <c r="W541" s="89">
        <f t="shared" si="106"/>
        <v>1093910.97</v>
      </c>
      <c r="X541" s="82"/>
      <c r="Y541" s="90">
        <f t="shared" si="109"/>
        <v>259143.5</v>
      </c>
      <c r="Z541" s="90">
        <f t="shared" si="110"/>
        <v>259143.5</v>
      </c>
      <c r="AA541" s="90">
        <f t="shared" si="107"/>
        <v>518287</v>
      </c>
    </row>
    <row r="542" spans="1:27" s="15" customFormat="1" x14ac:dyDescent="0.2">
      <c r="A542" s="78">
        <v>5141</v>
      </c>
      <c r="B542" s="78" t="s">
        <v>910</v>
      </c>
      <c r="C542" s="78" t="s">
        <v>173</v>
      </c>
      <c r="D542" s="78" t="s">
        <v>42</v>
      </c>
      <c r="E542" s="78" t="s">
        <v>67</v>
      </c>
      <c r="F542" s="78" t="s">
        <v>67</v>
      </c>
      <c r="G542" s="118">
        <v>675908</v>
      </c>
      <c r="H542" s="78"/>
      <c r="I542" s="79" t="s">
        <v>44</v>
      </c>
      <c r="J542" s="78">
        <v>1015868</v>
      </c>
      <c r="K542" s="79">
        <v>44562</v>
      </c>
      <c r="L542" s="79">
        <v>44926</v>
      </c>
      <c r="M542" s="84">
        <v>6377</v>
      </c>
      <c r="N542" s="84">
        <v>23473</v>
      </c>
      <c r="O542" s="95">
        <f t="shared" si="100"/>
        <v>0.27167383802666895</v>
      </c>
      <c r="P542" s="84">
        <f t="shared" si="111"/>
        <v>6377</v>
      </c>
      <c r="Q542" s="85">
        <f t="shared" si="108"/>
        <v>4.6431727137726821E-4</v>
      </c>
      <c r="R542" s="86">
        <f t="shared" si="101"/>
        <v>4.0146072823133967E-4</v>
      </c>
      <c r="S542" s="87">
        <f t="shared" si="102"/>
        <v>344564.04</v>
      </c>
      <c r="T542" s="88">
        <f t="shared" si="103"/>
        <v>135417.72</v>
      </c>
      <c r="U542" s="88">
        <f t="shared" si="104"/>
        <v>135417.72</v>
      </c>
      <c r="V542" s="88">
        <f t="shared" si="105"/>
        <v>125296.02</v>
      </c>
      <c r="W542" s="89">
        <f t="shared" si="106"/>
        <v>740695.5</v>
      </c>
      <c r="X542" s="82"/>
      <c r="Y542" s="90">
        <f t="shared" si="109"/>
        <v>175468.05</v>
      </c>
      <c r="Z542" s="90">
        <f t="shared" si="110"/>
        <v>175468.05</v>
      </c>
      <c r="AA542" s="90">
        <f t="shared" si="107"/>
        <v>350936.1</v>
      </c>
    </row>
    <row r="543" spans="1:27" s="15" customFormat="1" x14ac:dyDescent="0.2">
      <c r="A543" s="78">
        <v>103408</v>
      </c>
      <c r="B543" s="78" t="s">
        <v>911</v>
      </c>
      <c r="C543" s="78" t="s">
        <v>227</v>
      </c>
      <c r="D543" s="78" t="s">
        <v>42</v>
      </c>
      <c r="E543" s="78" t="s">
        <v>664</v>
      </c>
      <c r="F543" s="78" t="s">
        <v>43</v>
      </c>
      <c r="G543" s="118">
        <v>676181</v>
      </c>
      <c r="H543" s="78"/>
      <c r="I543" s="79" t="s">
        <v>44</v>
      </c>
      <c r="J543" s="78">
        <v>1026694</v>
      </c>
      <c r="K543" s="79">
        <v>44562</v>
      </c>
      <c r="L543" s="79">
        <v>44926</v>
      </c>
      <c r="M543" s="84">
        <v>12953</v>
      </c>
      <c r="N543" s="84">
        <v>30094</v>
      </c>
      <c r="O543" s="95">
        <f t="shared" si="100"/>
        <v>0.43041802352628433</v>
      </c>
      <c r="P543" s="84">
        <f t="shared" si="111"/>
        <v>12953</v>
      </c>
      <c r="Q543" s="85">
        <f t="shared" si="108"/>
        <v>9.4312397932409516E-4</v>
      </c>
      <c r="R543" s="86">
        <f t="shared" si="101"/>
        <v>8.1544939827199979E-4</v>
      </c>
      <c r="S543" s="87">
        <f t="shared" si="102"/>
        <v>699880.52</v>
      </c>
      <c r="T543" s="88">
        <f t="shared" si="103"/>
        <v>275061.28000000003</v>
      </c>
      <c r="U543" s="88">
        <f t="shared" si="104"/>
        <v>275061.28000000003</v>
      </c>
      <c r="V543" s="88">
        <f t="shared" si="105"/>
        <v>254502.01</v>
      </c>
      <c r="W543" s="89">
        <f t="shared" si="106"/>
        <v>1504505.09</v>
      </c>
      <c r="X543" s="82"/>
      <c r="Y543" s="90">
        <f t="shared" si="109"/>
        <v>356411.74</v>
      </c>
      <c r="Z543" s="90">
        <f t="shared" si="110"/>
        <v>356411.74</v>
      </c>
      <c r="AA543" s="90">
        <f t="shared" si="107"/>
        <v>712823.48</v>
      </c>
    </row>
    <row r="544" spans="1:27" s="15" customFormat="1" x14ac:dyDescent="0.2">
      <c r="A544" s="78">
        <v>103837</v>
      </c>
      <c r="B544" s="78" t="s">
        <v>912</v>
      </c>
      <c r="C544" s="78" t="s">
        <v>227</v>
      </c>
      <c r="D544" s="78" t="s">
        <v>42</v>
      </c>
      <c r="E544" s="78" t="s">
        <v>43</v>
      </c>
      <c r="F544" s="78" t="s">
        <v>43</v>
      </c>
      <c r="G544" s="118">
        <v>676224</v>
      </c>
      <c r="H544" s="78"/>
      <c r="I544" s="79" t="s">
        <v>44</v>
      </c>
      <c r="J544" s="78">
        <v>1026628</v>
      </c>
      <c r="K544" s="79">
        <v>44562</v>
      </c>
      <c r="L544" s="79">
        <v>44926</v>
      </c>
      <c r="M544" s="84">
        <v>16947</v>
      </c>
      <c r="N544" s="84">
        <v>36222</v>
      </c>
      <c r="O544" s="95">
        <f t="shared" si="100"/>
        <v>0.46786483352658603</v>
      </c>
      <c r="P544" s="84">
        <f t="shared" si="111"/>
        <v>16947</v>
      </c>
      <c r="Q544" s="85">
        <f t="shared" si="108"/>
        <v>1.2339320680618731E-3</v>
      </c>
      <c r="R544" s="86">
        <f t="shared" si="101"/>
        <v>1.0668895971987632E-3</v>
      </c>
      <c r="S544" s="87">
        <f t="shared" si="102"/>
        <v>915685.56</v>
      </c>
      <c r="T544" s="88">
        <f t="shared" si="103"/>
        <v>359875.2</v>
      </c>
      <c r="U544" s="88">
        <f t="shared" si="104"/>
        <v>359875.2</v>
      </c>
      <c r="V544" s="88">
        <f t="shared" si="105"/>
        <v>332976.57</v>
      </c>
      <c r="W544" s="89">
        <f t="shared" si="106"/>
        <v>1968412.53</v>
      </c>
      <c r="X544" s="82"/>
      <c r="Y544" s="90">
        <f t="shared" si="109"/>
        <v>466309.72</v>
      </c>
      <c r="Z544" s="90">
        <f t="shared" si="110"/>
        <v>466309.72</v>
      </c>
      <c r="AA544" s="90">
        <f t="shared" si="107"/>
        <v>932619.44</v>
      </c>
    </row>
    <row r="545" spans="1:27" s="15" customFormat="1" x14ac:dyDescent="0.2">
      <c r="A545" s="78">
        <v>5197</v>
      </c>
      <c r="B545" s="78" t="s">
        <v>913</v>
      </c>
      <c r="C545" s="78" t="s">
        <v>199</v>
      </c>
      <c r="D545" s="78" t="s">
        <v>42</v>
      </c>
      <c r="E545" s="78" t="s">
        <v>72</v>
      </c>
      <c r="F545" s="78" t="s">
        <v>72</v>
      </c>
      <c r="G545" s="118">
        <v>675817</v>
      </c>
      <c r="H545" s="78"/>
      <c r="I545" s="79" t="s">
        <v>44</v>
      </c>
      <c r="J545" s="78">
        <v>1026719</v>
      </c>
      <c r="K545" s="79">
        <v>44440</v>
      </c>
      <c r="L545" s="79">
        <v>44804</v>
      </c>
      <c r="M545" s="84">
        <v>27989</v>
      </c>
      <c r="N545" s="84">
        <v>37100</v>
      </c>
      <c r="O545" s="95">
        <f t="shared" si="100"/>
        <v>0.7544204851752021</v>
      </c>
      <c r="P545" s="84">
        <f t="shared" si="111"/>
        <v>27989.000000000004</v>
      </c>
      <c r="Q545" s="85">
        <f t="shared" si="108"/>
        <v>2.0379137695747782E-3</v>
      </c>
      <c r="R545" s="86">
        <f t="shared" si="101"/>
        <v>1.7620329814124146E-3</v>
      </c>
      <c r="S545" s="87">
        <f t="shared" si="102"/>
        <v>1512310.33</v>
      </c>
      <c r="T545" s="88">
        <f t="shared" si="103"/>
        <v>594355.75</v>
      </c>
      <c r="U545" s="88">
        <f t="shared" si="104"/>
        <v>594355.75</v>
      </c>
      <c r="V545" s="88">
        <f t="shared" si="105"/>
        <v>549931.03</v>
      </c>
      <c r="W545" s="89">
        <f t="shared" si="106"/>
        <v>3250952.8600000003</v>
      </c>
      <c r="X545" s="82"/>
      <c r="Y545" s="90">
        <f t="shared" si="109"/>
        <v>770138.82</v>
      </c>
      <c r="Z545" s="90">
        <f t="shared" si="110"/>
        <v>770138.82</v>
      </c>
      <c r="AA545" s="90">
        <f t="shared" si="107"/>
        <v>1540277.64</v>
      </c>
    </row>
    <row r="546" spans="1:27" s="15" customFormat="1" x14ac:dyDescent="0.2">
      <c r="A546" s="78">
        <v>5204</v>
      </c>
      <c r="B546" s="78" t="s">
        <v>914</v>
      </c>
      <c r="C546" s="78" t="s">
        <v>199</v>
      </c>
      <c r="D546" s="78" t="s">
        <v>42</v>
      </c>
      <c r="E546" s="78" t="s">
        <v>72</v>
      </c>
      <c r="F546" s="78" t="s">
        <v>72</v>
      </c>
      <c r="G546" s="118">
        <v>455592</v>
      </c>
      <c r="H546" s="78"/>
      <c r="I546" s="79" t="s">
        <v>44</v>
      </c>
      <c r="J546" s="78">
        <v>1026706</v>
      </c>
      <c r="K546" s="79">
        <v>44440</v>
      </c>
      <c r="L546" s="79">
        <v>44804</v>
      </c>
      <c r="M546" s="84">
        <v>46607</v>
      </c>
      <c r="N546" s="84">
        <v>62461</v>
      </c>
      <c r="O546" s="95">
        <f t="shared" si="100"/>
        <v>0.7461776148316549</v>
      </c>
      <c r="P546" s="84">
        <f t="shared" si="111"/>
        <v>46607</v>
      </c>
      <c r="Q546" s="85">
        <f t="shared" si="108"/>
        <v>3.3935134180775191E-3</v>
      </c>
      <c r="R546" s="86">
        <f t="shared" si="101"/>
        <v>2.9341195171205974E-3</v>
      </c>
      <c r="S546" s="87">
        <f t="shared" si="102"/>
        <v>2518283.89</v>
      </c>
      <c r="T546" s="88">
        <f t="shared" si="103"/>
        <v>989715.19</v>
      </c>
      <c r="U546" s="88">
        <f t="shared" si="104"/>
        <v>989715.19</v>
      </c>
      <c r="V546" s="88">
        <f t="shared" si="105"/>
        <v>915739.6</v>
      </c>
      <c r="W546" s="89">
        <f t="shared" si="106"/>
        <v>5413453.8699999992</v>
      </c>
      <c r="X546" s="82"/>
      <c r="Y546" s="90">
        <f t="shared" si="109"/>
        <v>1282427.3899999999</v>
      </c>
      <c r="Z546" s="90">
        <f t="shared" si="110"/>
        <v>1282427.3899999999</v>
      </c>
      <c r="AA546" s="90">
        <f t="shared" si="107"/>
        <v>2564854.7799999998</v>
      </c>
    </row>
    <row r="547" spans="1:27" s="15" customFormat="1" x14ac:dyDescent="0.2">
      <c r="A547" s="78">
        <v>107017</v>
      </c>
      <c r="B547" s="78" t="s">
        <v>915</v>
      </c>
      <c r="C547" s="78" t="s">
        <v>916</v>
      </c>
      <c r="D547" s="78" t="s">
        <v>42</v>
      </c>
      <c r="E547" s="78" t="s">
        <v>509</v>
      </c>
      <c r="F547" s="78" t="s">
        <v>79</v>
      </c>
      <c r="G547" s="118">
        <v>676438</v>
      </c>
      <c r="H547" s="78"/>
      <c r="I547" s="79" t="s">
        <v>68</v>
      </c>
      <c r="J547" s="78">
        <v>1029168</v>
      </c>
      <c r="K547" s="79">
        <v>43831</v>
      </c>
      <c r="L547" s="79">
        <v>43921</v>
      </c>
      <c r="M547" s="84">
        <v>4964</v>
      </c>
      <c r="N547" s="84">
        <v>9178</v>
      </c>
      <c r="O547" s="95">
        <f t="shared" si="100"/>
        <v>0.54085857485290911</v>
      </c>
      <c r="P547" s="84">
        <f t="shared" si="111"/>
        <v>19910.54945054945</v>
      </c>
      <c r="Q547" s="85">
        <f t="shared" si="108"/>
        <v>1.4497117755216068E-3</v>
      </c>
      <c r="R547" s="86">
        <f t="shared" si="101"/>
        <v>1.2534583161210103E-3</v>
      </c>
      <c r="S547" s="87">
        <f t="shared" si="102"/>
        <v>1075812.99</v>
      </c>
      <c r="T547" s="88">
        <f t="shared" si="103"/>
        <v>422807.16</v>
      </c>
      <c r="U547" s="88">
        <f t="shared" si="104"/>
        <v>422807.16</v>
      </c>
      <c r="V547" s="88">
        <f t="shared" si="105"/>
        <v>391204.72</v>
      </c>
      <c r="W547" s="89">
        <f t="shared" si="106"/>
        <v>2312632.0299999998</v>
      </c>
      <c r="X547" s="82"/>
      <c r="Y547" s="90">
        <f t="shared" si="109"/>
        <v>547854.05000000005</v>
      </c>
      <c r="Z547" s="90">
        <f t="shared" si="110"/>
        <v>547854.05000000005</v>
      </c>
      <c r="AA547" s="90">
        <f t="shared" si="107"/>
        <v>1095708.1000000001</v>
      </c>
    </row>
    <row r="548" spans="1:27" s="15" customFormat="1" x14ac:dyDescent="0.2">
      <c r="A548" s="78">
        <v>104710</v>
      </c>
      <c r="B548" s="78" t="s">
        <v>917</v>
      </c>
      <c r="C548" s="78" t="s">
        <v>222</v>
      </c>
      <c r="D548" s="78" t="s">
        <v>42</v>
      </c>
      <c r="E548" s="78" t="s">
        <v>918</v>
      </c>
      <c r="F548" s="78" t="s">
        <v>106</v>
      </c>
      <c r="G548" s="118">
        <v>676280</v>
      </c>
      <c r="H548" s="78"/>
      <c r="I548" s="79" t="s">
        <v>44</v>
      </c>
      <c r="J548" s="78">
        <v>1028786</v>
      </c>
      <c r="K548" s="79">
        <v>44470</v>
      </c>
      <c r="L548" s="79">
        <v>44834</v>
      </c>
      <c r="M548" s="84">
        <v>18746</v>
      </c>
      <c r="N548" s="84">
        <v>37138</v>
      </c>
      <c r="O548" s="95">
        <f t="shared" si="100"/>
        <v>0.50476600786256665</v>
      </c>
      <c r="P548" s="84">
        <f t="shared" si="111"/>
        <v>18746</v>
      </c>
      <c r="Q548" s="85">
        <f t="shared" si="108"/>
        <v>1.3649194871002462E-3</v>
      </c>
      <c r="R548" s="86">
        <f t="shared" si="101"/>
        <v>1.1801447093342785E-3</v>
      </c>
      <c r="S548" s="87">
        <f t="shared" si="102"/>
        <v>1012889.69</v>
      </c>
      <c r="T548" s="88">
        <f t="shared" si="103"/>
        <v>398077.56</v>
      </c>
      <c r="U548" s="88">
        <f t="shared" si="104"/>
        <v>398077.56</v>
      </c>
      <c r="V548" s="88">
        <f t="shared" si="105"/>
        <v>368323.52</v>
      </c>
      <c r="W548" s="89">
        <f t="shared" si="106"/>
        <v>2177368.33</v>
      </c>
      <c r="X548" s="82"/>
      <c r="Y548" s="90">
        <f t="shared" si="109"/>
        <v>515810.58</v>
      </c>
      <c r="Z548" s="90">
        <f t="shared" si="110"/>
        <v>515810.58</v>
      </c>
      <c r="AA548" s="90">
        <f t="shared" si="107"/>
        <v>1031621.16</v>
      </c>
    </row>
    <row r="549" spans="1:27" s="15" customFormat="1" x14ac:dyDescent="0.2">
      <c r="A549" s="78">
        <v>5278</v>
      </c>
      <c r="B549" s="78" t="s">
        <v>919</v>
      </c>
      <c r="C549" s="78" t="s">
        <v>55</v>
      </c>
      <c r="D549" s="78" t="s">
        <v>42</v>
      </c>
      <c r="E549" s="78" t="s">
        <v>398</v>
      </c>
      <c r="F549" s="78" t="s">
        <v>63</v>
      </c>
      <c r="G549" s="118">
        <v>675181</v>
      </c>
      <c r="H549" s="78"/>
      <c r="I549" s="79" t="s">
        <v>53</v>
      </c>
      <c r="J549" s="78">
        <v>1001701</v>
      </c>
      <c r="K549" s="79">
        <v>44562</v>
      </c>
      <c r="L549" s="79">
        <v>44926</v>
      </c>
      <c r="M549" s="84">
        <v>10019</v>
      </c>
      <c r="N549" s="84">
        <v>24920</v>
      </c>
      <c r="O549" s="95">
        <f t="shared" si="100"/>
        <v>0.40204654895666131</v>
      </c>
      <c r="P549" s="84">
        <f t="shared" si="111"/>
        <v>10019</v>
      </c>
      <c r="Q549" s="85">
        <f t="shared" si="108"/>
        <v>7.2949580397190688E-4</v>
      </c>
      <c r="R549" s="86">
        <f t="shared" si="101"/>
        <v>6.3074094968634039E-4</v>
      </c>
      <c r="S549" s="87">
        <f t="shared" si="102"/>
        <v>541349.72</v>
      </c>
      <c r="T549" s="88">
        <f t="shared" si="103"/>
        <v>212756.81</v>
      </c>
      <c r="U549" s="88">
        <f t="shared" si="104"/>
        <v>212756.81</v>
      </c>
      <c r="V549" s="88">
        <f t="shared" si="105"/>
        <v>196854.44</v>
      </c>
      <c r="W549" s="89">
        <f t="shared" si="106"/>
        <v>1163717.78</v>
      </c>
      <c r="X549" s="82"/>
      <c r="Y549" s="90">
        <f t="shared" si="109"/>
        <v>275680.48</v>
      </c>
      <c r="Z549" s="90">
        <f t="shared" si="110"/>
        <v>275680.48</v>
      </c>
      <c r="AA549" s="90">
        <f t="shared" si="107"/>
        <v>551360.96</v>
      </c>
    </row>
    <row r="550" spans="1:27" s="15" customFormat="1" x14ac:dyDescent="0.2">
      <c r="A550" s="78">
        <v>4833</v>
      </c>
      <c r="B550" s="78" t="s">
        <v>920</v>
      </c>
      <c r="C550" s="78" t="s">
        <v>55</v>
      </c>
      <c r="D550" s="78" t="s">
        <v>42</v>
      </c>
      <c r="E550" s="78" t="s">
        <v>115</v>
      </c>
      <c r="F550" s="78" t="s">
        <v>59</v>
      </c>
      <c r="G550" s="118">
        <v>675309</v>
      </c>
      <c r="H550" s="78"/>
      <c r="I550" s="79" t="s">
        <v>44</v>
      </c>
      <c r="J550" s="78">
        <v>1026678</v>
      </c>
      <c r="K550" s="79">
        <v>44562</v>
      </c>
      <c r="L550" s="79">
        <v>44926</v>
      </c>
      <c r="M550" s="84">
        <v>21329</v>
      </c>
      <c r="N550" s="84">
        <v>28583</v>
      </c>
      <c r="O550" s="95">
        <f t="shared" si="100"/>
        <v>0.74621278382255185</v>
      </c>
      <c r="P550" s="84">
        <f t="shared" si="111"/>
        <v>21329</v>
      </c>
      <c r="Q550" s="85">
        <f t="shared" si="108"/>
        <v>1.5529909175483383E-3</v>
      </c>
      <c r="R550" s="86">
        <f t="shared" si="101"/>
        <v>1.342756134929629E-3</v>
      </c>
      <c r="S550" s="87">
        <f t="shared" si="102"/>
        <v>1152455.1499999999</v>
      </c>
      <c r="T550" s="88">
        <f t="shared" si="103"/>
        <v>452928.43</v>
      </c>
      <c r="U550" s="88">
        <f t="shared" si="104"/>
        <v>452928.43</v>
      </c>
      <c r="V550" s="88">
        <f t="shared" si="105"/>
        <v>419074.6</v>
      </c>
      <c r="W550" s="89">
        <f t="shared" si="106"/>
        <v>2477386.61</v>
      </c>
      <c r="X550" s="82"/>
      <c r="Y550" s="90">
        <f t="shared" si="109"/>
        <v>586883.81000000006</v>
      </c>
      <c r="Z550" s="90">
        <f t="shared" si="110"/>
        <v>586883.81000000006</v>
      </c>
      <c r="AA550" s="90">
        <f t="shared" si="107"/>
        <v>1173767.6200000001</v>
      </c>
    </row>
    <row r="551" spans="1:27" s="15" customFormat="1" x14ac:dyDescent="0.2">
      <c r="A551" s="78">
        <v>4909</v>
      </c>
      <c r="B551" s="78" t="s">
        <v>921</v>
      </c>
      <c r="C551" s="78" t="s">
        <v>222</v>
      </c>
      <c r="D551" s="78" t="s">
        <v>42</v>
      </c>
      <c r="E551" s="78" t="s">
        <v>583</v>
      </c>
      <c r="F551" s="78" t="s">
        <v>79</v>
      </c>
      <c r="G551" s="118">
        <v>676071</v>
      </c>
      <c r="H551" s="78"/>
      <c r="I551" s="79" t="s">
        <v>44</v>
      </c>
      <c r="J551" s="78">
        <v>1029351</v>
      </c>
      <c r="K551" s="79">
        <v>44562</v>
      </c>
      <c r="L551" s="79">
        <v>44926</v>
      </c>
      <c r="M551" s="84">
        <v>12379</v>
      </c>
      <c r="N551" s="84">
        <v>21913</v>
      </c>
      <c r="O551" s="95">
        <f t="shared" si="100"/>
        <v>0.56491580340437186</v>
      </c>
      <c r="P551" s="84">
        <f t="shared" si="111"/>
        <v>12379</v>
      </c>
      <c r="Q551" s="85">
        <f t="shared" si="108"/>
        <v>9.0133032811340807E-4</v>
      </c>
      <c r="R551" s="86">
        <f t="shared" si="101"/>
        <v>7.7931352591747744E-4</v>
      </c>
      <c r="S551" s="87">
        <f t="shared" si="102"/>
        <v>668865.97</v>
      </c>
      <c r="T551" s="88">
        <f t="shared" si="103"/>
        <v>262872.19</v>
      </c>
      <c r="U551" s="88">
        <f t="shared" si="104"/>
        <v>262872.19</v>
      </c>
      <c r="V551" s="88">
        <f t="shared" si="105"/>
        <v>243223.99</v>
      </c>
      <c r="W551" s="89">
        <f t="shared" si="106"/>
        <v>1437834.3399999999</v>
      </c>
      <c r="X551" s="82"/>
      <c r="Y551" s="90">
        <f t="shared" si="109"/>
        <v>340617.69</v>
      </c>
      <c r="Z551" s="90">
        <f t="shared" si="110"/>
        <v>340617.69</v>
      </c>
      <c r="AA551" s="90">
        <f t="shared" si="107"/>
        <v>681235.38</v>
      </c>
    </row>
    <row r="552" spans="1:27" s="15" customFormat="1" x14ac:dyDescent="0.2">
      <c r="A552" s="78">
        <v>101006</v>
      </c>
      <c r="B552" s="78" t="s">
        <v>922</v>
      </c>
      <c r="C552" s="78" t="s">
        <v>916</v>
      </c>
      <c r="D552" s="78" t="s">
        <v>42</v>
      </c>
      <c r="E552" s="78" t="s">
        <v>196</v>
      </c>
      <c r="F552" s="78" t="s">
        <v>63</v>
      </c>
      <c r="G552" s="118">
        <v>675949</v>
      </c>
      <c r="H552" s="78"/>
      <c r="I552" s="79" t="s">
        <v>44</v>
      </c>
      <c r="J552" s="78">
        <v>1030374</v>
      </c>
      <c r="K552" s="79">
        <v>44470</v>
      </c>
      <c r="L552" s="79">
        <v>44834</v>
      </c>
      <c r="M552" s="84">
        <v>7521</v>
      </c>
      <c r="N552" s="84">
        <v>18546</v>
      </c>
      <c r="O552" s="95">
        <f t="shared" si="100"/>
        <v>0.40553219022969911</v>
      </c>
      <c r="P552" s="84">
        <f t="shared" si="111"/>
        <v>7521</v>
      </c>
      <c r="Q552" s="85">
        <f t="shared" si="108"/>
        <v>5.4761332884247047E-4</v>
      </c>
      <c r="R552" s="86">
        <f t="shared" si="101"/>
        <v>4.7348065501456887E-4</v>
      </c>
      <c r="S552" s="87">
        <f t="shared" si="102"/>
        <v>406377.01</v>
      </c>
      <c r="T552" s="88">
        <f t="shared" si="103"/>
        <v>159710.94</v>
      </c>
      <c r="U552" s="88">
        <f t="shared" si="104"/>
        <v>159710.94</v>
      </c>
      <c r="V552" s="88">
        <f t="shared" si="105"/>
        <v>147773.46</v>
      </c>
      <c r="W552" s="89">
        <f t="shared" si="106"/>
        <v>873572.34999999986</v>
      </c>
      <c r="X552" s="82"/>
      <c r="Y552" s="90">
        <f t="shared" si="109"/>
        <v>206946.09</v>
      </c>
      <c r="Z552" s="90">
        <f t="shared" si="110"/>
        <v>206946.09</v>
      </c>
      <c r="AA552" s="90">
        <f t="shared" si="107"/>
        <v>413892.18</v>
      </c>
    </row>
    <row r="553" spans="1:27" s="15" customFormat="1" x14ac:dyDescent="0.2">
      <c r="A553" s="78">
        <v>4749</v>
      </c>
      <c r="B553" s="78" t="s">
        <v>923</v>
      </c>
      <c r="C553" s="78" t="s">
        <v>916</v>
      </c>
      <c r="D553" s="78" t="s">
        <v>42</v>
      </c>
      <c r="E553" s="78" t="s">
        <v>924</v>
      </c>
      <c r="F553" s="78" t="s">
        <v>63</v>
      </c>
      <c r="G553" s="118">
        <v>675037</v>
      </c>
      <c r="H553" s="78"/>
      <c r="I553" s="79" t="s">
        <v>44</v>
      </c>
      <c r="J553" s="78">
        <v>1030236</v>
      </c>
      <c r="K553" s="79">
        <v>44562</v>
      </c>
      <c r="L553" s="79">
        <v>44926</v>
      </c>
      <c r="M553" s="84">
        <v>11165</v>
      </c>
      <c r="N553" s="84">
        <v>15226</v>
      </c>
      <c r="O553" s="95">
        <f t="shared" si="100"/>
        <v>0.73328517010376981</v>
      </c>
      <c r="P553" s="84">
        <f t="shared" si="111"/>
        <v>11165</v>
      </c>
      <c r="Q553" s="85">
        <f t="shared" si="108"/>
        <v>8.1293748391519515E-4</v>
      </c>
      <c r="R553" s="86">
        <f t="shared" si="101"/>
        <v>7.0288678543247731E-4</v>
      </c>
      <c r="S553" s="87">
        <f t="shared" si="102"/>
        <v>603270.75</v>
      </c>
      <c r="T553" s="88">
        <f t="shared" si="103"/>
        <v>237092.5</v>
      </c>
      <c r="U553" s="88">
        <f t="shared" si="104"/>
        <v>237092.5</v>
      </c>
      <c r="V553" s="88">
        <f t="shared" si="105"/>
        <v>219371.18</v>
      </c>
      <c r="W553" s="89">
        <f t="shared" si="106"/>
        <v>1296826.93</v>
      </c>
      <c r="X553" s="82"/>
      <c r="Y553" s="90">
        <f t="shared" si="109"/>
        <v>307213.55</v>
      </c>
      <c r="Z553" s="90">
        <f t="shared" si="110"/>
        <v>307213.55</v>
      </c>
      <c r="AA553" s="90">
        <f t="shared" si="107"/>
        <v>614427.1</v>
      </c>
    </row>
    <row r="554" spans="1:27" s="15" customFormat="1" x14ac:dyDescent="0.2">
      <c r="A554" s="78">
        <v>5292</v>
      </c>
      <c r="B554" s="78" t="s">
        <v>925</v>
      </c>
      <c r="C554" s="78" t="s">
        <v>916</v>
      </c>
      <c r="D554" s="78" t="s">
        <v>42</v>
      </c>
      <c r="E554" s="78" t="s">
        <v>93</v>
      </c>
      <c r="F554" s="78" t="s">
        <v>63</v>
      </c>
      <c r="G554" s="118">
        <v>675550</v>
      </c>
      <c r="H554" s="78"/>
      <c r="I554" s="79" t="s">
        <v>44</v>
      </c>
      <c r="J554" s="78">
        <v>1030431</v>
      </c>
      <c r="K554" s="79">
        <v>44562</v>
      </c>
      <c r="L554" s="79">
        <v>44926</v>
      </c>
      <c r="M554" s="84">
        <v>18460</v>
      </c>
      <c r="N554" s="84">
        <v>29073</v>
      </c>
      <c r="O554" s="95">
        <f t="shared" si="100"/>
        <v>0.63495339318267807</v>
      </c>
      <c r="P554" s="84">
        <f t="shared" si="111"/>
        <v>18460</v>
      </c>
      <c r="Q554" s="85">
        <f t="shared" si="108"/>
        <v>1.3440954727339455E-3</v>
      </c>
      <c r="R554" s="86">
        <f t="shared" si="101"/>
        <v>1.1621397276384711E-3</v>
      </c>
      <c r="S554" s="87">
        <f t="shared" si="102"/>
        <v>997436.45</v>
      </c>
      <c r="T554" s="88">
        <f t="shared" si="103"/>
        <v>392004.26</v>
      </c>
      <c r="U554" s="88">
        <f t="shared" si="104"/>
        <v>392004.26</v>
      </c>
      <c r="V554" s="88">
        <f t="shared" si="105"/>
        <v>362704.16</v>
      </c>
      <c r="W554" s="89">
        <f t="shared" si="106"/>
        <v>2144149.13</v>
      </c>
      <c r="X554" s="82"/>
      <c r="Y554" s="90">
        <f t="shared" si="109"/>
        <v>507941.07</v>
      </c>
      <c r="Z554" s="90">
        <f t="shared" si="110"/>
        <v>507941.07</v>
      </c>
      <c r="AA554" s="90">
        <f t="shared" si="107"/>
        <v>1015882.14</v>
      </c>
    </row>
    <row r="555" spans="1:27" s="15" customFormat="1" x14ac:dyDescent="0.2">
      <c r="A555" s="78">
        <v>106362</v>
      </c>
      <c r="B555" s="78" t="s">
        <v>926</v>
      </c>
      <c r="C555" s="78" t="s">
        <v>916</v>
      </c>
      <c r="D555" s="78" t="s">
        <v>42</v>
      </c>
      <c r="E555" s="78" t="s">
        <v>166</v>
      </c>
      <c r="F555" s="78" t="s">
        <v>166</v>
      </c>
      <c r="G555" s="118">
        <v>676393</v>
      </c>
      <c r="H555" s="78"/>
      <c r="I555" s="79" t="s">
        <v>44</v>
      </c>
      <c r="J555" s="78">
        <v>1030252</v>
      </c>
      <c r="K555" s="79">
        <v>44562</v>
      </c>
      <c r="L555" s="79">
        <v>44926</v>
      </c>
      <c r="M555" s="84">
        <v>22193</v>
      </c>
      <c r="N555" s="84">
        <v>31504</v>
      </c>
      <c r="O555" s="95">
        <f t="shared" si="100"/>
        <v>0.70445022854240735</v>
      </c>
      <c r="P555" s="84">
        <f t="shared" si="111"/>
        <v>22193</v>
      </c>
      <c r="Q555" s="85">
        <f t="shared" si="108"/>
        <v>1.615899828081498E-3</v>
      </c>
      <c r="R555" s="86">
        <f t="shared" si="101"/>
        <v>1.3971488069057742E-3</v>
      </c>
      <c r="S555" s="87">
        <f t="shared" si="102"/>
        <v>1199139.06</v>
      </c>
      <c r="T555" s="88">
        <f t="shared" si="103"/>
        <v>471275.76</v>
      </c>
      <c r="U555" s="88">
        <f t="shared" si="104"/>
        <v>471275.76</v>
      </c>
      <c r="V555" s="88">
        <f t="shared" si="105"/>
        <v>436050.57</v>
      </c>
      <c r="W555" s="89">
        <f t="shared" si="106"/>
        <v>2577741.15</v>
      </c>
      <c r="X555" s="82"/>
      <c r="Y555" s="90">
        <f t="shared" si="109"/>
        <v>610657.43000000005</v>
      </c>
      <c r="Z555" s="90">
        <f t="shared" si="110"/>
        <v>610657.43000000005</v>
      </c>
      <c r="AA555" s="90">
        <f t="shared" si="107"/>
        <v>1221314.8600000001</v>
      </c>
    </row>
    <row r="556" spans="1:27" s="15" customFormat="1" x14ac:dyDescent="0.2">
      <c r="A556" s="78">
        <v>5322</v>
      </c>
      <c r="B556" s="78" t="s">
        <v>927</v>
      </c>
      <c r="C556" s="78" t="s">
        <v>916</v>
      </c>
      <c r="D556" s="78" t="s">
        <v>42</v>
      </c>
      <c r="E556" s="78" t="s">
        <v>83</v>
      </c>
      <c r="F556" s="78" t="s">
        <v>83</v>
      </c>
      <c r="G556" s="118">
        <v>675172</v>
      </c>
      <c r="H556" s="78"/>
      <c r="I556" s="79" t="s">
        <v>44</v>
      </c>
      <c r="J556" s="78">
        <v>1030427</v>
      </c>
      <c r="K556" s="79">
        <v>44562</v>
      </c>
      <c r="L556" s="79">
        <v>44926</v>
      </c>
      <c r="M556" s="84">
        <v>15677</v>
      </c>
      <c r="N556" s="84">
        <v>24545</v>
      </c>
      <c r="O556" s="95">
        <f t="shared" si="100"/>
        <v>0.63870442045223064</v>
      </c>
      <c r="P556" s="84">
        <f t="shared" si="111"/>
        <v>15677</v>
      </c>
      <c r="Q556" s="85">
        <f t="shared" si="108"/>
        <v>1.1414617944772516E-3</v>
      </c>
      <c r="R556" s="86">
        <f t="shared" si="101"/>
        <v>9.8693740575234623E-4</v>
      </c>
      <c r="S556" s="87">
        <f t="shared" si="102"/>
        <v>847064.53</v>
      </c>
      <c r="T556" s="88">
        <f t="shared" si="103"/>
        <v>332906.32</v>
      </c>
      <c r="U556" s="88">
        <f t="shared" si="104"/>
        <v>332906.32</v>
      </c>
      <c r="V556" s="88">
        <f t="shared" si="105"/>
        <v>308023.46999999997</v>
      </c>
      <c r="W556" s="89">
        <f t="shared" si="106"/>
        <v>1820900.6400000001</v>
      </c>
      <c r="X556" s="82"/>
      <c r="Y556" s="90">
        <f t="shared" si="109"/>
        <v>431364.69</v>
      </c>
      <c r="Z556" s="90">
        <f t="shared" si="110"/>
        <v>431364.69</v>
      </c>
      <c r="AA556" s="90">
        <f t="shared" si="107"/>
        <v>862729.38</v>
      </c>
    </row>
    <row r="557" spans="1:27" s="15" customFormat="1" x14ac:dyDescent="0.2">
      <c r="A557" s="78">
        <v>105212</v>
      </c>
      <c r="B557" s="78" t="s">
        <v>928</v>
      </c>
      <c r="C557" s="78" t="s">
        <v>916</v>
      </c>
      <c r="D557" s="78" t="s">
        <v>42</v>
      </c>
      <c r="E557" s="78" t="s">
        <v>124</v>
      </c>
      <c r="F557" s="78" t="s">
        <v>124</v>
      </c>
      <c r="G557" s="118">
        <v>676318</v>
      </c>
      <c r="H557" s="78"/>
      <c r="I557" s="79" t="s">
        <v>53</v>
      </c>
      <c r="J557" s="78">
        <v>1030376</v>
      </c>
      <c r="K557" s="79">
        <v>44562</v>
      </c>
      <c r="L557" s="79">
        <v>44926</v>
      </c>
      <c r="M557" s="84">
        <v>21995</v>
      </c>
      <c r="N557" s="84">
        <v>31948</v>
      </c>
      <c r="O557" s="95">
        <f t="shared" si="100"/>
        <v>0.68846250156504318</v>
      </c>
      <c r="P557" s="84">
        <f t="shared" si="111"/>
        <v>21995</v>
      </c>
      <c r="Q557" s="85">
        <f t="shared" si="108"/>
        <v>1.6014832027509824E-3</v>
      </c>
      <c r="R557" s="86">
        <f t="shared" si="101"/>
        <v>1.3846838195779075E-3</v>
      </c>
      <c r="S557" s="87">
        <f t="shared" si="102"/>
        <v>1188440.67</v>
      </c>
      <c r="T557" s="88">
        <f t="shared" si="103"/>
        <v>467071.16</v>
      </c>
      <c r="U557" s="88">
        <f t="shared" si="104"/>
        <v>467071.16</v>
      </c>
      <c r="V557" s="88">
        <f t="shared" si="105"/>
        <v>432160.24</v>
      </c>
      <c r="W557" s="89">
        <f t="shared" si="106"/>
        <v>2554743.2299999995</v>
      </c>
      <c r="X557" s="82"/>
      <c r="Y557" s="90">
        <f t="shared" si="109"/>
        <v>605209.31000000006</v>
      </c>
      <c r="Z557" s="90">
        <f t="shared" si="110"/>
        <v>605209.31000000006</v>
      </c>
      <c r="AA557" s="90">
        <f t="shared" si="107"/>
        <v>1210418.6200000001</v>
      </c>
    </row>
    <row r="558" spans="1:27" s="15" customFormat="1" x14ac:dyDescent="0.2">
      <c r="A558" s="78">
        <v>104875</v>
      </c>
      <c r="B558" s="78" t="s">
        <v>929</v>
      </c>
      <c r="C558" s="78" t="s">
        <v>916</v>
      </c>
      <c r="D558" s="78" t="s">
        <v>42</v>
      </c>
      <c r="E558" s="78" t="s">
        <v>133</v>
      </c>
      <c r="F558" s="78" t="s">
        <v>67</v>
      </c>
      <c r="G558" s="118">
        <v>676295</v>
      </c>
      <c r="H558" s="78"/>
      <c r="I558" s="79" t="s">
        <v>68</v>
      </c>
      <c r="J558" s="78">
        <v>1030420</v>
      </c>
      <c r="K558" s="79">
        <v>44562</v>
      </c>
      <c r="L558" s="79">
        <v>44926</v>
      </c>
      <c r="M558" s="84">
        <v>1832</v>
      </c>
      <c r="N558" s="84">
        <v>2331</v>
      </c>
      <c r="O558" s="95">
        <f t="shared" si="100"/>
        <v>0.7859287859287859</v>
      </c>
      <c r="P558" s="84">
        <f t="shared" si="111"/>
        <v>1832</v>
      </c>
      <c r="Q558" s="85">
        <f t="shared" si="108"/>
        <v>1.3339018992679244E-4</v>
      </c>
      <c r="R558" s="86">
        <f t="shared" si="101"/>
        <v>1.1533261002349291E-4</v>
      </c>
      <c r="S558" s="87">
        <f t="shared" si="102"/>
        <v>98987.19</v>
      </c>
      <c r="T558" s="88">
        <f t="shared" si="103"/>
        <v>38903.129999999997</v>
      </c>
      <c r="U558" s="88">
        <f t="shared" si="104"/>
        <v>38903.129999999997</v>
      </c>
      <c r="V558" s="88">
        <f t="shared" si="105"/>
        <v>35995.339999999997</v>
      </c>
      <c r="W558" s="89">
        <f t="shared" si="106"/>
        <v>212788.79</v>
      </c>
      <c r="X558" s="82"/>
      <c r="Y558" s="90">
        <f t="shared" si="109"/>
        <v>50408.89</v>
      </c>
      <c r="Z558" s="90">
        <f t="shared" si="110"/>
        <v>50408.89</v>
      </c>
      <c r="AA558" s="90">
        <f t="shared" si="107"/>
        <v>100817.78</v>
      </c>
    </row>
    <row r="559" spans="1:27" s="15" customFormat="1" x14ac:dyDescent="0.2">
      <c r="A559" s="78">
        <v>105444</v>
      </c>
      <c r="B559" s="78" t="s">
        <v>930</v>
      </c>
      <c r="C559" s="78" t="s">
        <v>916</v>
      </c>
      <c r="D559" s="78" t="s">
        <v>42</v>
      </c>
      <c r="E559" s="78" t="s">
        <v>533</v>
      </c>
      <c r="F559" s="78" t="s">
        <v>67</v>
      </c>
      <c r="G559" s="118">
        <v>676335</v>
      </c>
      <c r="H559" s="78"/>
      <c r="I559" s="79" t="s">
        <v>68</v>
      </c>
      <c r="J559" s="78">
        <v>1028447</v>
      </c>
      <c r="K559" s="79">
        <v>44562</v>
      </c>
      <c r="L559" s="79">
        <v>44926</v>
      </c>
      <c r="M559" s="84">
        <v>5972</v>
      </c>
      <c r="N559" s="84">
        <v>11726</v>
      </c>
      <c r="O559" s="95">
        <f t="shared" si="100"/>
        <v>0.50929558246631412</v>
      </c>
      <c r="P559" s="84">
        <f t="shared" si="111"/>
        <v>5972</v>
      </c>
      <c r="Q559" s="85">
        <f t="shared" si="108"/>
        <v>4.3482871956484955E-4</v>
      </c>
      <c r="R559" s="86">
        <f t="shared" si="101"/>
        <v>3.7596416324252167E-4</v>
      </c>
      <c r="S559" s="87">
        <f t="shared" si="102"/>
        <v>322680.96000000002</v>
      </c>
      <c r="T559" s="88">
        <f t="shared" si="103"/>
        <v>126817.41</v>
      </c>
      <c r="U559" s="88">
        <f t="shared" si="104"/>
        <v>126817.41</v>
      </c>
      <c r="V559" s="88">
        <f t="shared" si="105"/>
        <v>117338.53</v>
      </c>
      <c r="W559" s="89">
        <f t="shared" si="106"/>
        <v>693654.31</v>
      </c>
      <c r="X559" s="82"/>
      <c r="Y559" s="90">
        <f t="shared" si="109"/>
        <v>164324.16</v>
      </c>
      <c r="Z559" s="90">
        <f t="shared" si="110"/>
        <v>164324.16</v>
      </c>
      <c r="AA559" s="90">
        <f t="shared" si="107"/>
        <v>328648.32000000001</v>
      </c>
    </row>
    <row r="560" spans="1:27" s="15" customFormat="1" x14ac:dyDescent="0.2">
      <c r="A560" s="78">
        <v>5386</v>
      </c>
      <c r="B560" s="78" t="s">
        <v>931</v>
      </c>
      <c r="C560" s="78" t="s">
        <v>126</v>
      </c>
      <c r="D560" s="78" t="s">
        <v>42</v>
      </c>
      <c r="E560" s="78" t="s">
        <v>361</v>
      </c>
      <c r="F560" s="78" t="s">
        <v>63</v>
      </c>
      <c r="G560" s="118">
        <v>676049</v>
      </c>
      <c r="H560" s="78"/>
      <c r="I560" s="79" t="s">
        <v>44</v>
      </c>
      <c r="J560" s="78">
        <v>1028842</v>
      </c>
      <c r="K560" s="79">
        <v>44562</v>
      </c>
      <c r="L560" s="79">
        <v>44926</v>
      </c>
      <c r="M560" s="84">
        <v>15152</v>
      </c>
      <c r="N560" s="84">
        <v>23253</v>
      </c>
      <c r="O560" s="95">
        <f t="shared" si="100"/>
        <v>0.651614845396293</v>
      </c>
      <c r="P560" s="84">
        <f t="shared" si="111"/>
        <v>15152</v>
      </c>
      <c r="Q560" s="85">
        <f t="shared" si="108"/>
        <v>1.1032358939796719E-3</v>
      </c>
      <c r="R560" s="86">
        <f t="shared" si="101"/>
        <v>9.5388630298906367E-4</v>
      </c>
      <c r="S560" s="87">
        <f t="shared" si="102"/>
        <v>818697.57</v>
      </c>
      <c r="T560" s="88">
        <f t="shared" si="103"/>
        <v>321757.77</v>
      </c>
      <c r="U560" s="88">
        <f t="shared" si="104"/>
        <v>321757.77</v>
      </c>
      <c r="V560" s="88">
        <f t="shared" si="105"/>
        <v>297708.21000000002</v>
      </c>
      <c r="W560" s="89">
        <f t="shared" si="106"/>
        <v>1759921.3199999998</v>
      </c>
      <c r="X560" s="82"/>
      <c r="Y560" s="90">
        <f t="shared" si="109"/>
        <v>416918.91</v>
      </c>
      <c r="Z560" s="90">
        <f t="shared" si="110"/>
        <v>416918.91</v>
      </c>
      <c r="AA560" s="90">
        <f t="shared" si="107"/>
        <v>833837.82</v>
      </c>
    </row>
    <row r="561" spans="1:27" s="15" customFormat="1" x14ac:dyDescent="0.2">
      <c r="A561" s="78">
        <v>103804</v>
      </c>
      <c r="B561" s="78" t="s">
        <v>932</v>
      </c>
      <c r="C561" s="78" t="s">
        <v>916</v>
      </c>
      <c r="D561" s="78" t="s">
        <v>42</v>
      </c>
      <c r="E561" s="78" t="s">
        <v>533</v>
      </c>
      <c r="F561" s="78" t="s">
        <v>67</v>
      </c>
      <c r="G561" s="118">
        <v>676217</v>
      </c>
      <c r="H561" s="78"/>
      <c r="I561" s="79" t="s">
        <v>53</v>
      </c>
      <c r="J561" s="78">
        <v>1031122</v>
      </c>
      <c r="K561" s="79">
        <v>44562</v>
      </c>
      <c r="L561" s="79">
        <v>44926</v>
      </c>
      <c r="M561" s="84">
        <v>5883</v>
      </c>
      <c r="N561" s="84">
        <v>14082</v>
      </c>
      <c r="O561" s="95">
        <f t="shared" si="100"/>
        <v>0.41776736259054109</v>
      </c>
      <c r="P561" s="84">
        <f t="shared" si="111"/>
        <v>5883.0000000000009</v>
      </c>
      <c r="Q561" s="85">
        <f t="shared" si="108"/>
        <v>4.2834851929002184E-4</v>
      </c>
      <c r="R561" s="86">
        <f t="shared" si="101"/>
        <v>3.7036121439312715E-4</v>
      </c>
      <c r="S561" s="87">
        <f t="shared" si="102"/>
        <v>317872.08</v>
      </c>
      <c r="T561" s="88">
        <f t="shared" si="103"/>
        <v>124927.47</v>
      </c>
      <c r="U561" s="88">
        <f t="shared" si="104"/>
        <v>124927.47</v>
      </c>
      <c r="V561" s="88">
        <f t="shared" si="105"/>
        <v>115589.85</v>
      </c>
      <c r="W561" s="89">
        <f t="shared" si="106"/>
        <v>683316.87</v>
      </c>
      <c r="X561" s="82"/>
      <c r="Y561" s="90">
        <f t="shared" si="109"/>
        <v>161875.26</v>
      </c>
      <c r="Z561" s="90">
        <f t="shared" si="110"/>
        <v>161875.26</v>
      </c>
      <c r="AA561" s="90">
        <f t="shared" si="107"/>
        <v>323750.52</v>
      </c>
    </row>
    <row r="562" spans="1:27" s="15" customFormat="1" x14ac:dyDescent="0.2">
      <c r="A562" s="78">
        <v>5148</v>
      </c>
      <c r="B562" s="78" t="s">
        <v>933</v>
      </c>
      <c r="C562" s="78" t="s">
        <v>199</v>
      </c>
      <c r="D562" s="78" t="s">
        <v>42</v>
      </c>
      <c r="E562" s="78" t="s">
        <v>67</v>
      </c>
      <c r="F562" s="78" t="s">
        <v>67</v>
      </c>
      <c r="G562" s="118">
        <v>675702</v>
      </c>
      <c r="H562" s="78"/>
      <c r="I562" s="79" t="s">
        <v>44</v>
      </c>
      <c r="J562" s="78">
        <v>1026710</v>
      </c>
      <c r="K562" s="79">
        <v>44562</v>
      </c>
      <c r="L562" s="79">
        <v>44926</v>
      </c>
      <c r="M562" s="84">
        <v>27982</v>
      </c>
      <c r="N562" s="84">
        <v>36831</v>
      </c>
      <c r="O562" s="95">
        <f t="shared" si="100"/>
        <v>0.75974043604572239</v>
      </c>
      <c r="P562" s="84">
        <f t="shared" si="111"/>
        <v>27982</v>
      </c>
      <c r="Q562" s="85">
        <f t="shared" si="108"/>
        <v>2.0374040909014769E-3</v>
      </c>
      <c r="R562" s="86">
        <f t="shared" si="101"/>
        <v>1.7615923000422373E-3</v>
      </c>
      <c r="S562" s="87">
        <f t="shared" si="102"/>
        <v>1511932.11</v>
      </c>
      <c r="T562" s="88">
        <f t="shared" si="103"/>
        <v>594207.1</v>
      </c>
      <c r="U562" s="88">
        <f t="shared" si="104"/>
        <v>594207.1</v>
      </c>
      <c r="V562" s="88">
        <f t="shared" si="105"/>
        <v>549793.49</v>
      </c>
      <c r="W562" s="89">
        <f t="shared" si="106"/>
        <v>3250139.8</v>
      </c>
      <c r="X562" s="82"/>
      <c r="Y562" s="90">
        <f t="shared" si="109"/>
        <v>769946.21</v>
      </c>
      <c r="Z562" s="90">
        <f t="shared" si="110"/>
        <v>769946.21</v>
      </c>
      <c r="AA562" s="90">
        <f t="shared" si="107"/>
        <v>1539892.42</v>
      </c>
    </row>
    <row r="563" spans="1:27" s="15" customFormat="1" x14ac:dyDescent="0.2">
      <c r="A563" s="78">
        <v>4988</v>
      </c>
      <c r="B563" s="78" t="s">
        <v>934</v>
      </c>
      <c r="C563" s="78" t="s">
        <v>199</v>
      </c>
      <c r="D563" s="78" t="s">
        <v>42</v>
      </c>
      <c r="E563" s="78" t="s">
        <v>67</v>
      </c>
      <c r="F563" s="78" t="s">
        <v>67</v>
      </c>
      <c r="G563" s="118">
        <v>675352</v>
      </c>
      <c r="H563" s="78"/>
      <c r="I563" s="79" t="s">
        <v>44</v>
      </c>
      <c r="J563" s="78">
        <v>1026648</v>
      </c>
      <c r="K563" s="79">
        <v>44562</v>
      </c>
      <c r="L563" s="79">
        <v>44926</v>
      </c>
      <c r="M563" s="84">
        <v>26378</v>
      </c>
      <c r="N563" s="84">
        <v>31498</v>
      </c>
      <c r="O563" s="95">
        <f t="shared" si="100"/>
        <v>0.83744999682519528</v>
      </c>
      <c r="P563" s="84">
        <f t="shared" si="111"/>
        <v>26378</v>
      </c>
      <c r="Q563" s="85">
        <f t="shared" si="108"/>
        <v>1.9206148634764906E-3</v>
      </c>
      <c r="R563" s="86">
        <f t="shared" si="101"/>
        <v>1.6606133117902271E-3</v>
      </c>
      <c r="S563" s="87">
        <f t="shared" si="102"/>
        <v>1425264.28</v>
      </c>
      <c r="T563" s="88">
        <f t="shared" si="103"/>
        <v>560145.63</v>
      </c>
      <c r="U563" s="88">
        <f t="shared" si="104"/>
        <v>560145.63</v>
      </c>
      <c r="V563" s="88">
        <f t="shared" si="105"/>
        <v>518277.92</v>
      </c>
      <c r="W563" s="89">
        <f t="shared" si="106"/>
        <v>3063833.46</v>
      </c>
      <c r="X563" s="82"/>
      <c r="Y563" s="90">
        <f t="shared" si="109"/>
        <v>725810.92</v>
      </c>
      <c r="Z563" s="90">
        <f t="shared" si="110"/>
        <v>725810.92</v>
      </c>
      <c r="AA563" s="90">
        <f t="shared" si="107"/>
        <v>1451621.84</v>
      </c>
    </row>
    <row r="564" spans="1:27" s="15" customFormat="1" x14ac:dyDescent="0.2">
      <c r="A564" s="78">
        <v>5260</v>
      </c>
      <c r="B564" s="78" t="s">
        <v>935</v>
      </c>
      <c r="C564" s="78" t="s">
        <v>916</v>
      </c>
      <c r="D564" s="78" t="s">
        <v>42</v>
      </c>
      <c r="E564" s="78" t="s">
        <v>441</v>
      </c>
      <c r="F564" s="78" t="s">
        <v>72</v>
      </c>
      <c r="G564" s="118">
        <v>675891</v>
      </c>
      <c r="H564" s="78"/>
      <c r="I564" s="79" t="s">
        <v>44</v>
      </c>
      <c r="J564" s="78">
        <v>1031124</v>
      </c>
      <c r="K564" s="79">
        <v>44470</v>
      </c>
      <c r="L564" s="79">
        <v>44834</v>
      </c>
      <c r="M564" s="84">
        <v>15359</v>
      </c>
      <c r="N564" s="84">
        <v>32174</v>
      </c>
      <c r="O564" s="95">
        <f t="shared" si="100"/>
        <v>0.47737303412693477</v>
      </c>
      <c r="P564" s="84">
        <f t="shared" si="111"/>
        <v>15359</v>
      </c>
      <c r="Q564" s="85">
        <f t="shared" si="108"/>
        <v>1.1183078204615748E-3</v>
      </c>
      <c r="R564" s="86">
        <f t="shared" si="101"/>
        <v>9.6691788065001512E-4</v>
      </c>
      <c r="S564" s="87">
        <f t="shared" si="102"/>
        <v>829882.25</v>
      </c>
      <c r="T564" s="88">
        <f t="shared" si="103"/>
        <v>326153.49</v>
      </c>
      <c r="U564" s="88">
        <f t="shared" si="104"/>
        <v>326153.49</v>
      </c>
      <c r="V564" s="88">
        <f t="shared" si="105"/>
        <v>301775.37</v>
      </c>
      <c r="W564" s="89">
        <f t="shared" si="106"/>
        <v>1783964.6</v>
      </c>
      <c r="X564" s="82"/>
      <c r="Y564" s="90">
        <f t="shared" si="109"/>
        <v>422614.68</v>
      </c>
      <c r="Z564" s="90">
        <f t="shared" si="110"/>
        <v>422614.68</v>
      </c>
      <c r="AA564" s="90">
        <f t="shared" si="107"/>
        <v>845229.36</v>
      </c>
    </row>
    <row r="565" spans="1:27" s="15" customFormat="1" x14ac:dyDescent="0.2">
      <c r="A565" s="78">
        <v>4780</v>
      </c>
      <c r="B565" s="78" t="s">
        <v>936</v>
      </c>
      <c r="C565" s="78" t="s">
        <v>199</v>
      </c>
      <c r="D565" s="78" t="s">
        <v>42</v>
      </c>
      <c r="E565" s="78" t="s">
        <v>72</v>
      </c>
      <c r="F565" s="78" t="s">
        <v>72</v>
      </c>
      <c r="G565" s="118">
        <v>455457</v>
      </c>
      <c r="H565" s="78"/>
      <c r="I565" s="79" t="s">
        <v>44</v>
      </c>
      <c r="J565" s="78">
        <v>1029931</v>
      </c>
      <c r="K565" s="79">
        <v>44440</v>
      </c>
      <c r="L565" s="79">
        <v>44804</v>
      </c>
      <c r="M565" s="84">
        <v>17696</v>
      </c>
      <c r="N565" s="84">
        <v>28090</v>
      </c>
      <c r="O565" s="95">
        <f t="shared" si="100"/>
        <v>0.62997508009967962</v>
      </c>
      <c r="P565" s="84">
        <f t="shared" si="111"/>
        <v>17696</v>
      </c>
      <c r="Q565" s="85">
        <f t="shared" si="108"/>
        <v>1.2884676861050868E-3</v>
      </c>
      <c r="R565" s="86">
        <f t="shared" si="101"/>
        <v>1.1140425038077132E-3</v>
      </c>
      <c r="S565" s="87">
        <f t="shared" si="102"/>
        <v>956155.76</v>
      </c>
      <c r="T565" s="88">
        <f t="shared" si="103"/>
        <v>375780.46</v>
      </c>
      <c r="U565" s="88">
        <f t="shared" si="104"/>
        <v>375780.46</v>
      </c>
      <c r="V565" s="88">
        <f t="shared" si="105"/>
        <v>347693.01</v>
      </c>
      <c r="W565" s="89">
        <f t="shared" si="106"/>
        <v>2055409.69</v>
      </c>
      <c r="X565" s="82"/>
      <c r="Y565" s="90">
        <f t="shared" si="109"/>
        <v>486919.03</v>
      </c>
      <c r="Z565" s="90">
        <f t="shared" si="110"/>
        <v>486919.03</v>
      </c>
      <c r="AA565" s="90">
        <f t="shared" si="107"/>
        <v>973838.06</v>
      </c>
    </row>
    <row r="566" spans="1:27" s="15" customFormat="1" x14ac:dyDescent="0.2">
      <c r="A566" s="78">
        <v>103455</v>
      </c>
      <c r="B566" s="78" t="s">
        <v>937</v>
      </c>
      <c r="C566" s="78" t="s">
        <v>916</v>
      </c>
      <c r="D566" s="78" t="s">
        <v>42</v>
      </c>
      <c r="E566" s="78" t="s">
        <v>441</v>
      </c>
      <c r="F566" s="78" t="s">
        <v>72</v>
      </c>
      <c r="G566" s="118">
        <v>676209</v>
      </c>
      <c r="H566" s="78"/>
      <c r="I566" s="79" t="s">
        <v>53</v>
      </c>
      <c r="J566" s="78">
        <v>1031128</v>
      </c>
      <c r="K566" s="79">
        <v>43952</v>
      </c>
      <c r="L566" s="79">
        <v>44104</v>
      </c>
      <c r="M566" s="84">
        <v>5042</v>
      </c>
      <c r="N566" s="84">
        <v>13440</v>
      </c>
      <c r="O566" s="95">
        <f t="shared" si="100"/>
        <v>0.37514880952380952</v>
      </c>
      <c r="P566" s="84">
        <f t="shared" si="111"/>
        <v>12028.30065359477</v>
      </c>
      <c r="Q566" s="85">
        <f t="shared" si="108"/>
        <v>8.7579547417006981E-4</v>
      </c>
      <c r="R566" s="86">
        <f t="shared" si="101"/>
        <v>7.5723543041832455E-4</v>
      </c>
      <c r="S566" s="87">
        <f t="shared" si="102"/>
        <v>649916.87</v>
      </c>
      <c r="T566" s="88">
        <f t="shared" si="103"/>
        <v>255424.98</v>
      </c>
      <c r="U566" s="88">
        <f t="shared" si="104"/>
        <v>255424.98</v>
      </c>
      <c r="V566" s="88">
        <f t="shared" si="105"/>
        <v>236333.41</v>
      </c>
      <c r="W566" s="89">
        <f t="shared" si="106"/>
        <v>1397100.24</v>
      </c>
      <c r="X566" s="82"/>
      <c r="Y566" s="90">
        <f t="shared" si="109"/>
        <v>330967.93</v>
      </c>
      <c r="Z566" s="90">
        <f t="shared" si="110"/>
        <v>330967.93</v>
      </c>
      <c r="AA566" s="90">
        <f t="shared" si="107"/>
        <v>661935.86</v>
      </c>
    </row>
    <row r="567" spans="1:27" s="15" customFormat="1" x14ac:dyDescent="0.2">
      <c r="A567" s="78">
        <v>5326</v>
      </c>
      <c r="B567" s="78" t="s">
        <v>938</v>
      </c>
      <c r="C567" s="78" t="s">
        <v>126</v>
      </c>
      <c r="D567" s="78" t="s">
        <v>42</v>
      </c>
      <c r="E567" s="78" t="s">
        <v>358</v>
      </c>
      <c r="F567" s="78" t="s">
        <v>63</v>
      </c>
      <c r="G567" s="118">
        <v>676048</v>
      </c>
      <c r="H567" s="78"/>
      <c r="I567" s="79" t="s">
        <v>44</v>
      </c>
      <c r="J567" s="78">
        <v>1028816</v>
      </c>
      <c r="K567" s="79">
        <v>44562</v>
      </c>
      <c r="L567" s="79">
        <v>44926</v>
      </c>
      <c r="M567" s="84">
        <v>16948</v>
      </c>
      <c r="N567" s="84">
        <v>24228</v>
      </c>
      <c r="O567" s="95">
        <f t="shared" si="100"/>
        <v>0.69952121512299814</v>
      </c>
      <c r="P567" s="84">
        <f t="shared" si="111"/>
        <v>16948</v>
      </c>
      <c r="Q567" s="85">
        <f t="shared" si="108"/>
        <v>1.2340048793009161E-3</v>
      </c>
      <c r="R567" s="86">
        <f t="shared" si="101"/>
        <v>1.0669525516802173E-3</v>
      </c>
      <c r="S567" s="87">
        <f t="shared" si="102"/>
        <v>915739.6</v>
      </c>
      <c r="T567" s="88">
        <f t="shared" si="103"/>
        <v>359896.43</v>
      </c>
      <c r="U567" s="88">
        <f t="shared" si="104"/>
        <v>359896.43</v>
      </c>
      <c r="V567" s="88">
        <f t="shared" si="105"/>
        <v>332996.21999999997</v>
      </c>
      <c r="W567" s="89">
        <f t="shared" si="106"/>
        <v>1968528.68</v>
      </c>
      <c r="X567" s="82"/>
      <c r="Y567" s="90">
        <f t="shared" si="109"/>
        <v>466337.23</v>
      </c>
      <c r="Z567" s="90">
        <f t="shared" si="110"/>
        <v>466337.23</v>
      </c>
      <c r="AA567" s="90">
        <f t="shared" si="107"/>
        <v>932674.46</v>
      </c>
    </row>
    <row r="568" spans="1:27" s="15" customFormat="1" x14ac:dyDescent="0.2">
      <c r="A568" s="78">
        <v>4396</v>
      </c>
      <c r="B568" s="78" t="s">
        <v>939</v>
      </c>
      <c r="C568" s="78" t="s">
        <v>916</v>
      </c>
      <c r="D568" s="78" t="s">
        <v>42</v>
      </c>
      <c r="E568" s="78" t="s">
        <v>269</v>
      </c>
      <c r="F568" s="78" t="s">
        <v>63</v>
      </c>
      <c r="G568" s="118">
        <v>675668</v>
      </c>
      <c r="H568" s="78"/>
      <c r="I568" s="79" t="s">
        <v>44</v>
      </c>
      <c r="J568" s="78">
        <v>1030451</v>
      </c>
      <c r="K568" s="79">
        <v>44470</v>
      </c>
      <c r="L568" s="79">
        <v>44834</v>
      </c>
      <c r="M568" s="84">
        <v>17366</v>
      </c>
      <c r="N568" s="84">
        <v>26316</v>
      </c>
      <c r="O568" s="95">
        <f t="shared" si="100"/>
        <v>0.65990272077823375</v>
      </c>
      <c r="P568" s="84">
        <f t="shared" si="111"/>
        <v>17366</v>
      </c>
      <c r="Q568" s="85">
        <f t="shared" si="108"/>
        <v>1.2644399772208938E-3</v>
      </c>
      <c r="R568" s="86">
        <f t="shared" si="101"/>
        <v>1.0932675249279355E-3</v>
      </c>
      <c r="S568" s="87">
        <f t="shared" si="102"/>
        <v>938325.1</v>
      </c>
      <c r="T568" s="88">
        <f t="shared" si="103"/>
        <v>368772.8</v>
      </c>
      <c r="U568" s="88">
        <f t="shared" si="104"/>
        <v>368772.8</v>
      </c>
      <c r="V568" s="88">
        <f t="shared" si="105"/>
        <v>341209.13</v>
      </c>
      <c r="W568" s="89">
        <f t="shared" si="106"/>
        <v>2017079.83</v>
      </c>
      <c r="X568" s="82"/>
      <c r="Y568" s="90">
        <f t="shared" si="109"/>
        <v>477838.82</v>
      </c>
      <c r="Z568" s="90">
        <f t="shared" si="110"/>
        <v>477838.82</v>
      </c>
      <c r="AA568" s="90">
        <f t="shared" si="107"/>
        <v>955677.64</v>
      </c>
    </row>
    <row r="569" spans="1:27" s="15" customFormat="1" x14ac:dyDescent="0.2">
      <c r="A569" s="78">
        <v>4436</v>
      </c>
      <c r="B569" s="78" t="s">
        <v>940</v>
      </c>
      <c r="C569" s="78" t="s">
        <v>916</v>
      </c>
      <c r="D569" s="78" t="s">
        <v>42</v>
      </c>
      <c r="E569" s="78" t="s">
        <v>67</v>
      </c>
      <c r="F569" s="78" t="s">
        <v>67</v>
      </c>
      <c r="G569" s="118">
        <v>675790</v>
      </c>
      <c r="H569" s="78"/>
      <c r="I569" s="79" t="s">
        <v>44</v>
      </c>
      <c r="J569" s="78">
        <v>1031603</v>
      </c>
      <c r="K569" s="79">
        <v>44562</v>
      </c>
      <c r="L569" s="79">
        <v>44926</v>
      </c>
      <c r="M569" s="84">
        <v>20242</v>
      </c>
      <c r="N569" s="84">
        <v>26171</v>
      </c>
      <c r="O569" s="95">
        <f t="shared" si="100"/>
        <v>0.77345153031981961</v>
      </c>
      <c r="P569" s="84">
        <f t="shared" si="111"/>
        <v>20242</v>
      </c>
      <c r="Q569" s="85">
        <f t="shared" si="108"/>
        <v>1.4738451007085876E-3</v>
      </c>
      <c r="R569" s="86">
        <f t="shared" si="101"/>
        <v>1.2743246135892704E-3</v>
      </c>
      <c r="S569" s="87">
        <f t="shared" si="102"/>
        <v>1093722.03</v>
      </c>
      <c r="T569" s="88">
        <f t="shared" si="103"/>
        <v>429845.62</v>
      </c>
      <c r="U569" s="88">
        <f t="shared" si="104"/>
        <v>429845.62</v>
      </c>
      <c r="V569" s="88">
        <f t="shared" si="105"/>
        <v>397717.1</v>
      </c>
      <c r="W569" s="89">
        <f t="shared" si="106"/>
        <v>2351130.37</v>
      </c>
      <c r="X569" s="82"/>
      <c r="Y569" s="90">
        <f t="shared" si="109"/>
        <v>556974.17000000004</v>
      </c>
      <c r="Z569" s="90">
        <f t="shared" si="110"/>
        <v>556974.17000000004</v>
      </c>
      <c r="AA569" s="90">
        <f t="shared" si="107"/>
        <v>1113948.3400000001</v>
      </c>
    </row>
    <row r="570" spans="1:27" s="15" customFormat="1" x14ac:dyDescent="0.2">
      <c r="A570" s="78">
        <v>107325</v>
      </c>
      <c r="B570" s="78" t="s">
        <v>941</v>
      </c>
      <c r="C570" s="78" t="s">
        <v>916</v>
      </c>
      <c r="D570" s="78" t="s">
        <v>42</v>
      </c>
      <c r="E570" s="78" t="s">
        <v>67</v>
      </c>
      <c r="F570" s="78" t="s">
        <v>67</v>
      </c>
      <c r="G570" s="118">
        <v>676464</v>
      </c>
      <c r="H570" s="78"/>
      <c r="I570" s="79" t="s">
        <v>44</v>
      </c>
      <c r="J570" s="78">
        <v>1032212</v>
      </c>
      <c r="K570" s="79">
        <v>44562</v>
      </c>
      <c r="L570" s="79">
        <v>44926</v>
      </c>
      <c r="M570" s="84">
        <v>4480</v>
      </c>
      <c r="N570" s="84">
        <v>7931</v>
      </c>
      <c r="O570" s="95">
        <f t="shared" si="100"/>
        <v>0.56487202118270075</v>
      </c>
      <c r="P570" s="84">
        <f t="shared" si="111"/>
        <v>4480</v>
      </c>
      <c r="Q570" s="85">
        <f t="shared" si="108"/>
        <v>3.2619435091268018E-4</v>
      </c>
      <c r="R570" s="86">
        <f t="shared" si="101"/>
        <v>2.820360769133451E-4</v>
      </c>
      <c r="S570" s="87">
        <f t="shared" si="102"/>
        <v>242064.75</v>
      </c>
      <c r="T570" s="88">
        <f t="shared" si="103"/>
        <v>95134.29</v>
      </c>
      <c r="U570" s="88">
        <f t="shared" si="104"/>
        <v>95134.29</v>
      </c>
      <c r="V570" s="88">
        <f t="shared" si="105"/>
        <v>88023.55</v>
      </c>
      <c r="W570" s="89">
        <f t="shared" si="106"/>
        <v>520356.87999999995</v>
      </c>
      <c r="X570" s="82"/>
      <c r="Y570" s="90">
        <f t="shared" si="109"/>
        <v>123270.64</v>
      </c>
      <c r="Z570" s="90">
        <f t="shared" si="110"/>
        <v>123270.64</v>
      </c>
      <c r="AA570" s="90">
        <f t="shared" si="107"/>
        <v>246541.28</v>
      </c>
    </row>
    <row r="571" spans="1:27" s="15" customFormat="1" x14ac:dyDescent="0.2">
      <c r="A571" s="78">
        <v>103421</v>
      </c>
      <c r="B571" s="78" t="s">
        <v>942</v>
      </c>
      <c r="C571" s="78" t="s">
        <v>943</v>
      </c>
      <c r="D571" s="78" t="s">
        <v>42</v>
      </c>
      <c r="E571" s="78" t="s">
        <v>944</v>
      </c>
      <c r="F571" s="78" t="s">
        <v>63</v>
      </c>
      <c r="G571" s="118">
        <v>676187</v>
      </c>
      <c r="H571" s="78"/>
      <c r="I571" s="79" t="s">
        <v>44</v>
      </c>
      <c r="J571" s="78">
        <v>1028727</v>
      </c>
      <c r="K571" s="79">
        <v>44562</v>
      </c>
      <c r="L571" s="79">
        <v>44926</v>
      </c>
      <c r="M571" s="84">
        <v>12221</v>
      </c>
      <c r="N571" s="84">
        <v>23907</v>
      </c>
      <c r="O571" s="95">
        <f t="shared" si="100"/>
        <v>0.51118919145020292</v>
      </c>
      <c r="P571" s="84">
        <f t="shared" si="111"/>
        <v>12221.000000000002</v>
      </c>
      <c r="Q571" s="85">
        <f t="shared" si="108"/>
        <v>8.8982615234461276E-4</v>
      </c>
      <c r="R571" s="86">
        <f t="shared" si="101"/>
        <v>7.6936671784776588E-4</v>
      </c>
      <c r="S571" s="87">
        <f t="shared" si="102"/>
        <v>660328.86</v>
      </c>
      <c r="T571" s="88">
        <f t="shared" si="103"/>
        <v>259517.01</v>
      </c>
      <c r="U571" s="88">
        <f t="shared" si="104"/>
        <v>259517.01</v>
      </c>
      <c r="V571" s="88">
        <f t="shared" si="105"/>
        <v>240119.59</v>
      </c>
      <c r="W571" s="89">
        <f t="shared" si="106"/>
        <v>1419482.47</v>
      </c>
      <c r="X571" s="82"/>
      <c r="Y571" s="90">
        <f t="shared" si="109"/>
        <v>336270.2</v>
      </c>
      <c r="Z571" s="90">
        <f t="shared" si="110"/>
        <v>336270.2</v>
      </c>
      <c r="AA571" s="90">
        <f t="shared" si="107"/>
        <v>672540.4</v>
      </c>
    </row>
    <row r="572" spans="1:27" s="15" customFormat="1" x14ac:dyDescent="0.2">
      <c r="A572" s="78">
        <v>110205</v>
      </c>
      <c r="B572" s="78" t="s">
        <v>945</v>
      </c>
      <c r="C572" s="78" t="s">
        <v>943</v>
      </c>
      <c r="D572" s="78" t="s">
        <v>42</v>
      </c>
      <c r="E572" s="78" t="s">
        <v>438</v>
      </c>
      <c r="F572" s="78" t="s">
        <v>63</v>
      </c>
      <c r="G572" s="118">
        <v>676092</v>
      </c>
      <c r="H572" s="78"/>
      <c r="I572" s="79" t="s">
        <v>946</v>
      </c>
      <c r="J572" s="78">
        <v>1028750</v>
      </c>
      <c r="K572" s="79">
        <v>44562</v>
      </c>
      <c r="L572" s="79">
        <v>44926</v>
      </c>
      <c r="M572" s="84">
        <v>11789</v>
      </c>
      <c r="N572" s="84">
        <v>15792</v>
      </c>
      <c r="O572" s="95">
        <f t="shared" si="100"/>
        <v>0.74651722391084097</v>
      </c>
      <c r="P572" s="84">
        <f t="shared" si="111"/>
        <v>11789.000000000002</v>
      </c>
      <c r="Q572" s="85">
        <f t="shared" si="108"/>
        <v>8.5837169707803291E-4</v>
      </c>
      <c r="R572" s="86">
        <f t="shared" si="101"/>
        <v>7.4217038185969328E-4</v>
      </c>
      <c r="S572" s="87">
        <f t="shared" si="102"/>
        <v>636986.91</v>
      </c>
      <c r="T572" s="88">
        <f t="shared" si="103"/>
        <v>250343.35</v>
      </c>
      <c r="U572" s="88">
        <f t="shared" si="104"/>
        <v>250343.35</v>
      </c>
      <c r="V572" s="88">
        <f t="shared" si="105"/>
        <v>231631.6</v>
      </c>
      <c r="W572" s="89">
        <f t="shared" si="106"/>
        <v>1369305.2100000002</v>
      </c>
      <c r="X572" s="82"/>
      <c r="Y572" s="90">
        <f t="shared" si="109"/>
        <v>324383.39</v>
      </c>
      <c r="Z572" s="90">
        <f t="shared" si="110"/>
        <v>324383.39</v>
      </c>
      <c r="AA572" s="90">
        <f t="shared" si="107"/>
        <v>648766.78</v>
      </c>
    </row>
    <row r="573" spans="1:27" s="15" customFormat="1" x14ac:dyDescent="0.2">
      <c r="A573" s="78">
        <v>105727</v>
      </c>
      <c r="B573" s="78" t="s">
        <v>947</v>
      </c>
      <c r="C573" s="78" t="s">
        <v>173</v>
      </c>
      <c r="D573" s="78" t="s">
        <v>42</v>
      </c>
      <c r="E573" s="78" t="s">
        <v>43</v>
      </c>
      <c r="F573" s="78" t="s">
        <v>43</v>
      </c>
      <c r="G573" s="118">
        <v>676353</v>
      </c>
      <c r="H573" s="78"/>
      <c r="I573" s="79" t="s">
        <v>44</v>
      </c>
      <c r="J573" s="78">
        <v>1026517</v>
      </c>
      <c r="K573" s="79">
        <v>44378</v>
      </c>
      <c r="L573" s="79">
        <v>44742</v>
      </c>
      <c r="M573" s="84">
        <v>11520</v>
      </c>
      <c r="N573" s="84">
        <v>29434</v>
      </c>
      <c r="O573" s="95">
        <f t="shared" si="100"/>
        <v>0.39138411361011077</v>
      </c>
      <c r="P573" s="84">
        <f t="shared" si="111"/>
        <v>11520</v>
      </c>
      <c r="Q573" s="85">
        <f t="shared" si="108"/>
        <v>8.3878547377546329E-4</v>
      </c>
      <c r="R573" s="86">
        <f t="shared" si="101"/>
        <v>7.2523562634860175E-4</v>
      </c>
      <c r="S573" s="87">
        <f t="shared" si="102"/>
        <v>622452.22</v>
      </c>
      <c r="T573" s="88">
        <f t="shared" si="103"/>
        <v>244631.04000000001</v>
      </c>
      <c r="U573" s="88">
        <f t="shared" si="104"/>
        <v>244631.04000000001</v>
      </c>
      <c r="V573" s="88">
        <f t="shared" si="105"/>
        <v>226346.26</v>
      </c>
      <c r="W573" s="89">
        <f t="shared" si="106"/>
        <v>1338060.56</v>
      </c>
      <c r="X573" s="82"/>
      <c r="Y573" s="90">
        <f t="shared" si="109"/>
        <v>316981.64</v>
      </c>
      <c r="Z573" s="90">
        <f t="shared" si="110"/>
        <v>316981.64</v>
      </c>
      <c r="AA573" s="90">
        <f t="shared" si="107"/>
        <v>633963.28</v>
      </c>
    </row>
    <row r="574" spans="1:27" s="15" customFormat="1" x14ac:dyDescent="0.2">
      <c r="A574" s="78">
        <v>5129</v>
      </c>
      <c r="B574" s="78" t="s">
        <v>948</v>
      </c>
      <c r="C574" s="78" t="s">
        <v>943</v>
      </c>
      <c r="D574" s="78" t="s">
        <v>42</v>
      </c>
      <c r="E574" s="78" t="s">
        <v>358</v>
      </c>
      <c r="F574" s="78" t="s">
        <v>63</v>
      </c>
      <c r="G574" s="118">
        <v>455569</v>
      </c>
      <c r="H574" s="78"/>
      <c r="I574" s="79" t="s">
        <v>44</v>
      </c>
      <c r="J574" s="78">
        <v>1028781</v>
      </c>
      <c r="K574" s="79">
        <v>44562</v>
      </c>
      <c r="L574" s="79">
        <v>44926</v>
      </c>
      <c r="M574" s="84">
        <v>13852</v>
      </c>
      <c r="N574" s="84">
        <v>18573</v>
      </c>
      <c r="O574" s="95">
        <f t="shared" si="100"/>
        <v>0.74581381575405159</v>
      </c>
      <c r="P574" s="84">
        <f t="shared" si="111"/>
        <v>13852</v>
      </c>
      <c r="Q574" s="85">
        <f t="shared" si="108"/>
        <v>1.0085812832237603E-3</v>
      </c>
      <c r="R574" s="86">
        <f t="shared" si="101"/>
        <v>8.7204547709903042E-4</v>
      </c>
      <c r="S574" s="87">
        <f t="shared" si="102"/>
        <v>748455.56</v>
      </c>
      <c r="T574" s="88">
        <f t="shared" si="103"/>
        <v>294151.84000000003</v>
      </c>
      <c r="U574" s="88">
        <f t="shared" si="104"/>
        <v>294151.84000000003</v>
      </c>
      <c r="V574" s="88">
        <f t="shared" si="105"/>
        <v>272165.65999999997</v>
      </c>
      <c r="W574" s="89">
        <f t="shared" si="106"/>
        <v>1608924.9000000001</v>
      </c>
      <c r="X574" s="82"/>
      <c r="Y574" s="90">
        <f t="shared" si="109"/>
        <v>381148.41</v>
      </c>
      <c r="Z574" s="90">
        <f t="shared" si="110"/>
        <v>381148.41</v>
      </c>
      <c r="AA574" s="90">
        <f t="shared" si="107"/>
        <v>762296.82</v>
      </c>
    </row>
    <row r="575" spans="1:27" s="15" customFormat="1" x14ac:dyDescent="0.2">
      <c r="A575" s="78">
        <v>5195</v>
      </c>
      <c r="B575" s="78" t="s">
        <v>949</v>
      </c>
      <c r="C575" s="78" t="s">
        <v>943</v>
      </c>
      <c r="D575" s="78" t="s">
        <v>42</v>
      </c>
      <c r="E575" s="78" t="s">
        <v>258</v>
      </c>
      <c r="F575" s="78" t="s">
        <v>63</v>
      </c>
      <c r="G575" s="118">
        <v>675729</v>
      </c>
      <c r="H575" s="78"/>
      <c r="I575" s="79" t="s">
        <v>44</v>
      </c>
      <c r="J575" s="78">
        <v>1028758</v>
      </c>
      <c r="K575" s="79">
        <v>44562</v>
      </c>
      <c r="L575" s="79">
        <v>44926</v>
      </c>
      <c r="M575" s="84">
        <v>11514</v>
      </c>
      <c r="N575" s="84">
        <v>16650</v>
      </c>
      <c r="O575" s="95">
        <f t="shared" si="100"/>
        <v>0.69153153153153157</v>
      </c>
      <c r="P575" s="84">
        <f t="shared" si="111"/>
        <v>11514</v>
      </c>
      <c r="Q575" s="85">
        <f t="shared" si="108"/>
        <v>8.3834860634120526E-4</v>
      </c>
      <c r="R575" s="86">
        <f t="shared" si="101"/>
        <v>7.2485789945987852E-4</v>
      </c>
      <c r="S575" s="87">
        <f t="shared" si="102"/>
        <v>622128.02</v>
      </c>
      <c r="T575" s="88">
        <f t="shared" si="103"/>
        <v>244503.63</v>
      </c>
      <c r="U575" s="88">
        <f t="shared" si="104"/>
        <v>244503.63</v>
      </c>
      <c r="V575" s="88">
        <f t="shared" si="105"/>
        <v>226228.37</v>
      </c>
      <c r="W575" s="89">
        <f t="shared" si="106"/>
        <v>1337363.6499999999</v>
      </c>
      <c r="X575" s="82"/>
      <c r="Y575" s="90">
        <f t="shared" si="109"/>
        <v>316816.55</v>
      </c>
      <c r="Z575" s="90">
        <f t="shared" si="110"/>
        <v>316816.55</v>
      </c>
      <c r="AA575" s="90">
        <f t="shared" si="107"/>
        <v>633633.1</v>
      </c>
    </row>
    <row r="576" spans="1:27" s="15" customFormat="1" x14ac:dyDescent="0.2">
      <c r="A576" s="78">
        <v>4512</v>
      </c>
      <c r="B576" s="78" t="s">
        <v>950</v>
      </c>
      <c r="C576" s="78" t="s">
        <v>173</v>
      </c>
      <c r="D576" s="78" t="s">
        <v>42</v>
      </c>
      <c r="E576" s="78" t="s">
        <v>67</v>
      </c>
      <c r="F576" s="78" t="s">
        <v>67</v>
      </c>
      <c r="G576" s="118">
        <v>675806</v>
      </c>
      <c r="H576" s="78"/>
      <c r="I576" s="79" t="s">
        <v>44</v>
      </c>
      <c r="J576" s="78">
        <v>451204</v>
      </c>
      <c r="K576" s="79">
        <v>44562</v>
      </c>
      <c r="L576" s="79">
        <v>44926</v>
      </c>
      <c r="M576" s="84">
        <v>12786</v>
      </c>
      <c r="N576" s="84">
        <v>21158</v>
      </c>
      <c r="O576" s="95">
        <f t="shared" ref="O576:O639" si="112">M576/N576</f>
        <v>0.60431042631628695</v>
      </c>
      <c r="P576" s="84">
        <f t="shared" si="111"/>
        <v>12786</v>
      </c>
      <c r="Q576" s="85">
        <f t="shared" si="108"/>
        <v>9.3096450240391269E-4</v>
      </c>
      <c r="R576" s="86">
        <f t="shared" ref="R576:R639" si="113">P576/R$3</f>
        <v>8.0493599986920328E-4</v>
      </c>
      <c r="S576" s="87">
        <f t="shared" ref="S576:S639" si="114">IF(Q576&gt;0,ROUND($S$3*Q576,2),0)</f>
        <v>690857.12</v>
      </c>
      <c r="T576" s="88">
        <f t="shared" ref="T576:T639" si="115">IF(R576&gt;0,ROUND($T$3*R576,2),0)</f>
        <v>271514.96999999997</v>
      </c>
      <c r="U576" s="88">
        <f t="shared" ref="U576:U639" si="116">IF(R576&gt;0,ROUND($U$3*R576,2),0)</f>
        <v>271514.96999999997</v>
      </c>
      <c r="V576" s="88">
        <f t="shared" ref="V576:V639" si="117">IF(Q576&gt;0,ROUND($V$3*Q576,2),0)</f>
        <v>251220.77</v>
      </c>
      <c r="W576" s="89">
        <f t="shared" ref="W576:W639" si="118">S576+T576+U576+V576</f>
        <v>1485107.83</v>
      </c>
      <c r="X576" s="82"/>
      <c r="Y576" s="90">
        <f t="shared" si="109"/>
        <v>351816.61</v>
      </c>
      <c r="Z576" s="90">
        <f t="shared" si="110"/>
        <v>351816.61</v>
      </c>
      <c r="AA576" s="90">
        <f t="shared" ref="AA576:AA639" si="119">SUM(Y576:Z576)</f>
        <v>703633.22</v>
      </c>
    </row>
    <row r="577" spans="1:27" s="15" customFormat="1" x14ac:dyDescent="0.2">
      <c r="A577" s="78">
        <v>5013</v>
      </c>
      <c r="B577" s="78" t="s">
        <v>951</v>
      </c>
      <c r="C577" s="78" t="s">
        <v>222</v>
      </c>
      <c r="D577" s="78" t="s">
        <v>42</v>
      </c>
      <c r="E577" s="78" t="s">
        <v>200</v>
      </c>
      <c r="F577" s="78" t="s">
        <v>79</v>
      </c>
      <c r="G577" s="118">
        <v>675884</v>
      </c>
      <c r="H577" s="78"/>
      <c r="I577" s="79" t="s">
        <v>44</v>
      </c>
      <c r="J577" s="78">
        <v>1029347</v>
      </c>
      <c r="K577" s="79">
        <v>44562</v>
      </c>
      <c r="L577" s="79">
        <v>44926</v>
      </c>
      <c r="M577" s="84">
        <v>5839</v>
      </c>
      <c r="N577" s="84">
        <v>15738</v>
      </c>
      <c r="O577" s="95">
        <f t="shared" si="112"/>
        <v>0.37101283517600714</v>
      </c>
      <c r="P577" s="84">
        <f t="shared" si="111"/>
        <v>5839</v>
      </c>
      <c r="Q577" s="85">
        <f t="shared" si="108"/>
        <v>4.2514482477212936E-4</v>
      </c>
      <c r="R577" s="86">
        <f t="shared" si="113"/>
        <v>3.6759121720915671E-4</v>
      </c>
      <c r="S577" s="87">
        <f t="shared" si="114"/>
        <v>315494.65999999997</v>
      </c>
      <c r="T577" s="88">
        <f t="shared" si="115"/>
        <v>123993.11</v>
      </c>
      <c r="U577" s="88">
        <f t="shared" si="116"/>
        <v>123993.11</v>
      </c>
      <c r="V577" s="88">
        <f t="shared" si="117"/>
        <v>114725.33</v>
      </c>
      <c r="W577" s="89">
        <f t="shared" si="118"/>
        <v>678206.21</v>
      </c>
      <c r="X577" s="82"/>
      <c r="Y577" s="90">
        <f t="shared" si="109"/>
        <v>160664.57</v>
      </c>
      <c r="Z577" s="90">
        <f t="shared" si="110"/>
        <v>160664.57</v>
      </c>
      <c r="AA577" s="90">
        <f t="shared" si="119"/>
        <v>321329.14</v>
      </c>
    </row>
    <row r="578" spans="1:27" s="15" customFormat="1" x14ac:dyDescent="0.2">
      <c r="A578" s="78">
        <v>4820</v>
      </c>
      <c r="B578" s="78" t="s">
        <v>952</v>
      </c>
      <c r="C578" s="78" t="s">
        <v>211</v>
      </c>
      <c r="D578" s="78" t="s">
        <v>42</v>
      </c>
      <c r="E578" s="78" t="s">
        <v>553</v>
      </c>
      <c r="F578" s="78" t="s">
        <v>106</v>
      </c>
      <c r="G578" s="118">
        <v>675075</v>
      </c>
      <c r="H578" s="78"/>
      <c r="I578" s="79" t="s">
        <v>44</v>
      </c>
      <c r="J578" s="78">
        <v>1030462</v>
      </c>
      <c r="K578" s="79">
        <v>44562</v>
      </c>
      <c r="L578" s="79">
        <v>44926</v>
      </c>
      <c r="M578" s="84">
        <v>5709</v>
      </c>
      <c r="N578" s="84">
        <v>10934</v>
      </c>
      <c r="O578" s="95">
        <f t="shared" si="112"/>
        <v>0.52213279678068414</v>
      </c>
      <c r="P578" s="84">
        <f t="shared" si="111"/>
        <v>5709</v>
      </c>
      <c r="Q578" s="85">
        <f t="shared" si="108"/>
        <v>4.1567936369653823E-4</v>
      </c>
      <c r="R578" s="86">
        <f t="shared" si="113"/>
        <v>3.5940713462015341E-4</v>
      </c>
      <c r="S578" s="87">
        <f t="shared" si="114"/>
        <v>308470.46000000002</v>
      </c>
      <c r="T578" s="88">
        <f t="shared" si="115"/>
        <v>121232.52</v>
      </c>
      <c r="U578" s="88">
        <f t="shared" si="116"/>
        <v>121232.52</v>
      </c>
      <c r="V578" s="88">
        <f t="shared" si="117"/>
        <v>112171.08</v>
      </c>
      <c r="W578" s="89">
        <f t="shared" si="118"/>
        <v>663106.57999999996</v>
      </c>
      <c r="X578" s="82"/>
      <c r="Y578" s="90">
        <f t="shared" si="109"/>
        <v>157087.51999999999</v>
      </c>
      <c r="Z578" s="90">
        <f t="shared" si="110"/>
        <v>157087.51999999999</v>
      </c>
      <c r="AA578" s="90">
        <f t="shared" si="119"/>
        <v>314175.03999999998</v>
      </c>
    </row>
    <row r="579" spans="1:27" s="15" customFormat="1" x14ac:dyDescent="0.2">
      <c r="A579" s="78">
        <v>4744</v>
      </c>
      <c r="B579" s="78" t="s">
        <v>953</v>
      </c>
      <c r="C579" s="78" t="s">
        <v>326</v>
      </c>
      <c r="D579" s="78" t="s">
        <v>42</v>
      </c>
      <c r="E579" s="78" t="s">
        <v>954</v>
      </c>
      <c r="F579" s="78" t="s">
        <v>48</v>
      </c>
      <c r="G579" s="118">
        <v>676034</v>
      </c>
      <c r="H579" s="78"/>
      <c r="I579" s="79" t="s">
        <v>44</v>
      </c>
      <c r="J579" s="78">
        <v>1026090</v>
      </c>
      <c r="K579" s="79">
        <v>44562</v>
      </c>
      <c r="L579" s="79">
        <v>44926</v>
      </c>
      <c r="M579" s="84">
        <v>7232</v>
      </c>
      <c r="N579" s="84">
        <v>14240</v>
      </c>
      <c r="O579" s="95">
        <f t="shared" si="112"/>
        <v>0.50786516853932584</v>
      </c>
      <c r="P579" s="84">
        <f t="shared" si="111"/>
        <v>7232</v>
      </c>
      <c r="Q579" s="85">
        <f t="shared" si="108"/>
        <v>5.2657088075904086E-4</v>
      </c>
      <c r="R579" s="86">
        <f t="shared" si="113"/>
        <v>4.5528680987439997E-4</v>
      </c>
      <c r="S579" s="87">
        <f t="shared" si="114"/>
        <v>390761.67</v>
      </c>
      <c r="T579" s="88">
        <f t="shared" si="115"/>
        <v>153573.93</v>
      </c>
      <c r="U579" s="88">
        <f t="shared" si="116"/>
        <v>153573.93</v>
      </c>
      <c r="V579" s="88">
        <f t="shared" si="117"/>
        <v>142095.15</v>
      </c>
      <c r="W579" s="89">
        <f t="shared" si="118"/>
        <v>840004.68</v>
      </c>
      <c r="X579" s="82"/>
      <c r="Y579" s="90">
        <f t="shared" si="109"/>
        <v>198994.03</v>
      </c>
      <c r="Z579" s="90">
        <f t="shared" si="110"/>
        <v>198994.03</v>
      </c>
      <c r="AA579" s="90">
        <f t="shared" si="119"/>
        <v>397988.06</v>
      </c>
    </row>
    <row r="580" spans="1:27" s="15" customFormat="1" x14ac:dyDescent="0.2">
      <c r="A580" s="78">
        <v>5404</v>
      </c>
      <c r="B580" s="78" t="s">
        <v>955</v>
      </c>
      <c r="C580" s="78" t="s">
        <v>956</v>
      </c>
      <c r="D580" s="78" t="s">
        <v>42</v>
      </c>
      <c r="E580" s="78" t="s">
        <v>166</v>
      </c>
      <c r="F580" s="78" t="s">
        <v>166</v>
      </c>
      <c r="G580" s="118">
        <v>675831</v>
      </c>
      <c r="H580" s="78"/>
      <c r="I580" s="79" t="s">
        <v>53</v>
      </c>
      <c r="J580" s="78">
        <v>1031051</v>
      </c>
      <c r="K580" s="79">
        <v>44562</v>
      </c>
      <c r="L580" s="79">
        <v>44926</v>
      </c>
      <c r="M580" s="84">
        <v>16774</v>
      </c>
      <c r="N580" s="84">
        <v>23195</v>
      </c>
      <c r="O580" s="95">
        <f t="shared" si="112"/>
        <v>0.72317309765035565</v>
      </c>
      <c r="P580" s="84">
        <f t="shared" si="111"/>
        <v>16774</v>
      </c>
      <c r="Q580" s="85">
        <f t="shared" si="108"/>
        <v>1.2213357237074323E-3</v>
      </c>
      <c r="R580" s="86">
        <f t="shared" si="113"/>
        <v>1.0559984719072436E-3</v>
      </c>
      <c r="S580" s="87">
        <f t="shared" si="114"/>
        <v>906337.97</v>
      </c>
      <c r="T580" s="88">
        <f t="shared" si="115"/>
        <v>356201.48</v>
      </c>
      <c r="U580" s="88">
        <f t="shared" si="116"/>
        <v>356201.48</v>
      </c>
      <c r="V580" s="88">
        <f t="shared" si="117"/>
        <v>329577.45</v>
      </c>
      <c r="W580" s="89">
        <f t="shared" si="118"/>
        <v>1948318.38</v>
      </c>
      <c r="X580" s="82"/>
      <c r="Y580" s="90">
        <f t="shared" si="109"/>
        <v>461549.49</v>
      </c>
      <c r="Z580" s="90">
        <f t="shared" si="110"/>
        <v>461549.49</v>
      </c>
      <c r="AA580" s="90">
        <f t="shared" si="119"/>
        <v>923098.98</v>
      </c>
    </row>
    <row r="581" spans="1:27" s="15" customFormat="1" x14ac:dyDescent="0.2">
      <c r="A581" s="78">
        <v>4434</v>
      </c>
      <c r="B581" s="78" t="s">
        <v>957</v>
      </c>
      <c r="C581" s="78" t="s">
        <v>958</v>
      </c>
      <c r="D581" s="78" t="s">
        <v>71</v>
      </c>
      <c r="E581" s="78" t="s">
        <v>78</v>
      </c>
      <c r="F581" s="78" t="s">
        <v>79</v>
      </c>
      <c r="G581" s="118">
        <v>675518</v>
      </c>
      <c r="H581" s="78"/>
      <c r="I581" s="79" t="s">
        <v>44</v>
      </c>
      <c r="J581" s="78">
        <v>1025476</v>
      </c>
      <c r="K581" s="79">
        <v>44562</v>
      </c>
      <c r="L581" s="79">
        <v>44926</v>
      </c>
      <c r="M581" s="84">
        <v>9706</v>
      </c>
      <c r="N581" s="84">
        <v>13110</v>
      </c>
      <c r="O581" s="95">
        <f t="shared" si="112"/>
        <v>0.74035087719298243</v>
      </c>
      <c r="P581" s="84">
        <f t="shared" si="111"/>
        <v>9706</v>
      </c>
      <c r="Q581" s="85">
        <f t="shared" si="108"/>
        <v>0</v>
      </c>
      <c r="R581" s="86">
        <f t="shared" si="113"/>
        <v>6.1103619699127846E-4</v>
      </c>
      <c r="S581" s="87">
        <f t="shared" si="114"/>
        <v>0</v>
      </c>
      <c r="T581" s="88">
        <f t="shared" si="115"/>
        <v>206110.15</v>
      </c>
      <c r="U581" s="88">
        <f t="shared" si="116"/>
        <v>206110.15</v>
      </c>
      <c r="V581" s="88">
        <f t="shared" si="117"/>
        <v>0</v>
      </c>
      <c r="W581" s="89">
        <f t="shared" si="118"/>
        <v>412220.3</v>
      </c>
      <c r="X581" s="82"/>
      <c r="Y581" s="90">
        <f t="shared" si="109"/>
        <v>0</v>
      </c>
      <c r="Z581" s="90">
        <f t="shared" si="110"/>
        <v>0</v>
      </c>
      <c r="AA581" s="90">
        <f t="shared" si="119"/>
        <v>0</v>
      </c>
    </row>
    <row r="582" spans="1:27" s="15" customFormat="1" x14ac:dyDescent="0.2">
      <c r="A582" s="78">
        <v>4607</v>
      </c>
      <c r="B582" s="78" t="s">
        <v>959</v>
      </c>
      <c r="C582" s="78" t="s">
        <v>960</v>
      </c>
      <c r="D582" s="78" t="s">
        <v>71</v>
      </c>
      <c r="E582" s="78" t="s">
        <v>67</v>
      </c>
      <c r="F582" s="78" t="s">
        <v>67</v>
      </c>
      <c r="G582" s="118">
        <v>675440</v>
      </c>
      <c r="H582" s="78"/>
      <c r="I582" s="79" t="s">
        <v>44</v>
      </c>
      <c r="J582" s="78">
        <v>1019340</v>
      </c>
      <c r="K582" s="79">
        <v>44562</v>
      </c>
      <c r="L582" s="79">
        <v>44926</v>
      </c>
      <c r="M582" s="84">
        <v>14753</v>
      </c>
      <c r="N582" s="84">
        <v>17727</v>
      </c>
      <c r="O582" s="95">
        <f t="shared" si="112"/>
        <v>0.83223331640999609</v>
      </c>
      <c r="P582" s="84">
        <f t="shared" si="111"/>
        <v>14752.999999999998</v>
      </c>
      <c r="Q582" s="85">
        <f t="shared" ref="Q582:Q645" si="120">IF(D582="NSGO",P582/Q$3,0)</f>
        <v>0</v>
      </c>
      <c r="R582" s="86">
        <f t="shared" si="113"/>
        <v>9.2876746488896873E-4</v>
      </c>
      <c r="S582" s="87">
        <f t="shared" si="114"/>
        <v>0</v>
      </c>
      <c r="T582" s="88">
        <f t="shared" si="115"/>
        <v>313284.88</v>
      </c>
      <c r="U582" s="88">
        <f t="shared" si="116"/>
        <v>313284.88</v>
      </c>
      <c r="V582" s="88">
        <f t="shared" si="117"/>
        <v>0</v>
      </c>
      <c r="W582" s="89">
        <f t="shared" si="118"/>
        <v>626569.76</v>
      </c>
      <c r="X582" s="82"/>
      <c r="Y582" s="90">
        <f t="shared" ref="Y582:Y645" si="121">IF($D582="NSGO",ROUND($Q582*$Y$3,2),0)</f>
        <v>0</v>
      </c>
      <c r="Z582" s="90">
        <f t="shared" ref="Z582:Z645" si="122">IF($D582="NSGO",ROUND($Q582*$Z$3,2),0)</f>
        <v>0</v>
      </c>
      <c r="AA582" s="90">
        <f t="shared" si="119"/>
        <v>0</v>
      </c>
    </row>
    <row r="583" spans="1:27" s="15" customFormat="1" x14ac:dyDescent="0.2">
      <c r="A583" s="78">
        <v>4002</v>
      </c>
      <c r="B583" s="78" t="s">
        <v>961</v>
      </c>
      <c r="C583" s="78" t="s">
        <v>90</v>
      </c>
      <c r="D583" s="78" t="s">
        <v>42</v>
      </c>
      <c r="E583" s="78" t="s">
        <v>72</v>
      </c>
      <c r="F583" s="78" t="s">
        <v>72</v>
      </c>
      <c r="G583" s="118">
        <v>455881</v>
      </c>
      <c r="H583" s="78"/>
      <c r="I583" s="79" t="s">
        <v>44</v>
      </c>
      <c r="J583" s="78">
        <v>1026504</v>
      </c>
      <c r="K583" s="79">
        <v>44562</v>
      </c>
      <c r="L583" s="79">
        <v>44926</v>
      </c>
      <c r="M583" s="84">
        <v>19854</v>
      </c>
      <c r="N583" s="84">
        <v>24235</v>
      </c>
      <c r="O583" s="95">
        <f t="shared" si="112"/>
        <v>0.81922838869403758</v>
      </c>
      <c r="P583" s="84">
        <f t="shared" ref="P583:P646" si="123">IFERROR((M583/((L583-K583)+1)*365),0)</f>
        <v>19854</v>
      </c>
      <c r="Q583" s="85">
        <f t="shared" si="120"/>
        <v>1.4455943399599E-3</v>
      </c>
      <c r="R583" s="86">
        <f t="shared" si="113"/>
        <v>1.2498982747851683E-3</v>
      </c>
      <c r="S583" s="87">
        <f t="shared" si="114"/>
        <v>1072757.49</v>
      </c>
      <c r="T583" s="88">
        <f t="shared" si="115"/>
        <v>421606.31</v>
      </c>
      <c r="U583" s="88">
        <f t="shared" si="116"/>
        <v>421606.31</v>
      </c>
      <c r="V583" s="88">
        <f t="shared" si="117"/>
        <v>390093.63</v>
      </c>
      <c r="W583" s="89">
        <f t="shared" si="118"/>
        <v>2306063.7400000002</v>
      </c>
      <c r="X583" s="82"/>
      <c r="Y583" s="90">
        <f t="shared" si="121"/>
        <v>546298.05000000005</v>
      </c>
      <c r="Z583" s="90">
        <f t="shared" si="122"/>
        <v>546298.05000000005</v>
      </c>
      <c r="AA583" s="90">
        <f t="shared" si="119"/>
        <v>1092596.1000000001</v>
      </c>
    </row>
    <row r="584" spans="1:27" s="15" customFormat="1" x14ac:dyDescent="0.2">
      <c r="A584" s="78">
        <v>106794</v>
      </c>
      <c r="B584" s="78" t="s">
        <v>962</v>
      </c>
      <c r="C584" s="78" t="s">
        <v>51</v>
      </c>
      <c r="D584" s="78" t="s">
        <v>42</v>
      </c>
      <c r="E584" s="78" t="s">
        <v>963</v>
      </c>
      <c r="F584" s="78" t="s">
        <v>63</v>
      </c>
      <c r="G584" s="118">
        <v>676439</v>
      </c>
      <c r="H584" s="78"/>
      <c r="I584" s="79" t="s">
        <v>44</v>
      </c>
      <c r="J584" s="78">
        <v>1031654</v>
      </c>
      <c r="K584" s="79">
        <v>44440</v>
      </c>
      <c r="L584" s="79">
        <v>44804</v>
      </c>
      <c r="M584" s="84">
        <v>12203</v>
      </c>
      <c r="N584" s="84">
        <v>19548</v>
      </c>
      <c r="O584" s="95">
        <f t="shared" si="112"/>
        <v>0.62425823613668918</v>
      </c>
      <c r="P584" s="84">
        <f t="shared" si="123"/>
        <v>12203.000000000002</v>
      </c>
      <c r="Q584" s="85">
        <f t="shared" si="120"/>
        <v>8.8851555004183856E-4</v>
      </c>
      <c r="R584" s="86">
        <f t="shared" si="113"/>
        <v>7.6823353718159619E-4</v>
      </c>
      <c r="S584" s="87">
        <f t="shared" si="114"/>
        <v>659356.28</v>
      </c>
      <c r="T584" s="88">
        <f t="shared" si="115"/>
        <v>259134.78</v>
      </c>
      <c r="U584" s="88">
        <f t="shared" si="116"/>
        <v>259134.78</v>
      </c>
      <c r="V584" s="88">
        <f t="shared" si="117"/>
        <v>239765.92</v>
      </c>
      <c r="W584" s="89">
        <f t="shared" si="118"/>
        <v>1417391.76</v>
      </c>
      <c r="X584" s="82"/>
      <c r="Y584" s="90">
        <f t="shared" si="121"/>
        <v>335774.91</v>
      </c>
      <c r="Z584" s="90">
        <f t="shared" si="122"/>
        <v>335774.91</v>
      </c>
      <c r="AA584" s="90">
        <f t="shared" si="119"/>
        <v>671549.82</v>
      </c>
    </row>
    <row r="585" spans="1:27" s="15" customFormat="1" x14ac:dyDescent="0.2">
      <c r="A585" s="78">
        <v>4074</v>
      </c>
      <c r="B585" s="78" t="s">
        <v>964</v>
      </c>
      <c r="C585" s="78" t="s">
        <v>965</v>
      </c>
      <c r="D585" s="78" t="s">
        <v>71</v>
      </c>
      <c r="E585" s="78" t="s">
        <v>152</v>
      </c>
      <c r="F585" s="78" t="s">
        <v>63</v>
      </c>
      <c r="G585" s="118">
        <v>455563</v>
      </c>
      <c r="H585" s="78"/>
      <c r="I585" s="79" t="s">
        <v>44</v>
      </c>
      <c r="J585" s="78">
        <v>1031643</v>
      </c>
      <c r="K585" s="79">
        <v>44562</v>
      </c>
      <c r="L585" s="79">
        <v>44926</v>
      </c>
      <c r="M585" s="84">
        <v>5033</v>
      </c>
      <c r="N585" s="84">
        <v>7360</v>
      </c>
      <c r="O585" s="95">
        <f t="shared" si="112"/>
        <v>0.68383152173913042</v>
      </c>
      <c r="P585" s="84">
        <f t="shared" si="123"/>
        <v>5033</v>
      </c>
      <c r="Q585" s="85">
        <f t="shared" si="120"/>
        <v>0</v>
      </c>
      <c r="R585" s="86">
        <f t="shared" si="113"/>
        <v>3.1684990515733614E-4</v>
      </c>
      <c r="S585" s="87">
        <f t="shared" si="114"/>
        <v>0</v>
      </c>
      <c r="T585" s="88">
        <f t="shared" si="115"/>
        <v>106877.43</v>
      </c>
      <c r="U585" s="88">
        <f t="shared" si="116"/>
        <v>106877.43</v>
      </c>
      <c r="V585" s="88">
        <f t="shared" si="117"/>
        <v>0</v>
      </c>
      <c r="W585" s="89">
        <f t="shared" si="118"/>
        <v>213754.86</v>
      </c>
      <c r="X585" s="82"/>
      <c r="Y585" s="90">
        <f t="shared" si="121"/>
        <v>0</v>
      </c>
      <c r="Z585" s="90">
        <f t="shared" si="122"/>
        <v>0</v>
      </c>
      <c r="AA585" s="90">
        <f t="shared" si="119"/>
        <v>0</v>
      </c>
    </row>
    <row r="586" spans="1:27" s="15" customFormat="1" x14ac:dyDescent="0.2">
      <c r="A586" s="78">
        <v>104379</v>
      </c>
      <c r="B586" s="78" t="s">
        <v>966</v>
      </c>
      <c r="C586" s="78" t="s">
        <v>90</v>
      </c>
      <c r="D586" s="78" t="s">
        <v>42</v>
      </c>
      <c r="E586" s="78" t="s">
        <v>72</v>
      </c>
      <c r="F586" s="78" t="s">
        <v>72</v>
      </c>
      <c r="G586" s="118">
        <v>676255</v>
      </c>
      <c r="H586" s="78"/>
      <c r="I586" s="79" t="s">
        <v>44</v>
      </c>
      <c r="J586" s="78">
        <v>1026023</v>
      </c>
      <c r="K586" s="79">
        <v>44562</v>
      </c>
      <c r="L586" s="79">
        <v>44926</v>
      </c>
      <c r="M586" s="84">
        <v>17827</v>
      </c>
      <c r="N586" s="84">
        <v>28751</v>
      </c>
      <c r="O586" s="95">
        <f t="shared" si="112"/>
        <v>0.62004799833049284</v>
      </c>
      <c r="P586" s="84">
        <f t="shared" si="123"/>
        <v>17827</v>
      </c>
      <c r="Q586" s="85">
        <f t="shared" si="120"/>
        <v>1.2980059584197208E-3</v>
      </c>
      <c r="R586" s="86">
        <f t="shared" si="113"/>
        <v>1.1222895408781704E-3</v>
      </c>
      <c r="S586" s="87">
        <f t="shared" si="114"/>
        <v>963234</v>
      </c>
      <c r="T586" s="88">
        <f t="shared" si="115"/>
        <v>378562.29</v>
      </c>
      <c r="U586" s="88">
        <f t="shared" si="116"/>
        <v>378562.29</v>
      </c>
      <c r="V586" s="88">
        <f t="shared" si="117"/>
        <v>350266.91</v>
      </c>
      <c r="W586" s="89">
        <f t="shared" si="118"/>
        <v>2070625.49</v>
      </c>
      <c r="X586" s="82"/>
      <c r="Y586" s="90">
        <f t="shared" si="121"/>
        <v>490523.59</v>
      </c>
      <c r="Z586" s="90">
        <f t="shared" si="122"/>
        <v>490523.59</v>
      </c>
      <c r="AA586" s="90">
        <f t="shared" si="119"/>
        <v>981047.18</v>
      </c>
    </row>
    <row r="587" spans="1:27" s="15" customFormat="1" x14ac:dyDescent="0.2">
      <c r="A587" s="78">
        <v>4304</v>
      </c>
      <c r="B587" s="78" t="s">
        <v>54</v>
      </c>
      <c r="C587" s="78" t="s">
        <v>326</v>
      </c>
      <c r="D587" s="78" t="s">
        <v>42</v>
      </c>
      <c r="E587" s="78" t="s">
        <v>438</v>
      </c>
      <c r="F587" s="78" t="s">
        <v>63</v>
      </c>
      <c r="G587" s="118">
        <v>675835</v>
      </c>
      <c r="H587" s="78"/>
      <c r="I587" s="79" t="s">
        <v>44</v>
      </c>
      <c r="J587" s="78">
        <v>1021250</v>
      </c>
      <c r="K587" s="79">
        <v>44562</v>
      </c>
      <c r="L587" s="79">
        <v>44926</v>
      </c>
      <c r="M587" s="84">
        <v>10870</v>
      </c>
      <c r="N587" s="84">
        <v>16382</v>
      </c>
      <c r="O587" s="95">
        <f t="shared" si="112"/>
        <v>0.66353314613600289</v>
      </c>
      <c r="P587" s="84">
        <f t="shared" si="123"/>
        <v>10870</v>
      </c>
      <c r="Q587" s="85">
        <f t="shared" si="120"/>
        <v>7.9145816839750751E-4</v>
      </c>
      <c r="R587" s="86">
        <f t="shared" si="113"/>
        <v>6.8431521340358518E-4</v>
      </c>
      <c r="S587" s="87">
        <f t="shared" si="114"/>
        <v>587331.21</v>
      </c>
      <c r="T587" s="88">
        <f t="shared" si="115"/>
        <v>230828.08</v>
      </c>
      <c r="U587" s="88">
        <f t="shared" si="116"/>
        <v>230828.08</v>
      </c>
      <c r="V587" s="88">
        <f t="shared" si="117"/>
        <v>213574.99</v>
      </c>
      <c r="W587" s="89">
        <f t="shared" si="118"/>
        <v>1262562.3599999999</v>
      </c>
      <c r="X587" s="82"/>
      <c r="Y587" s="90">
        <f t="shared" si="121"/>
        <v>299096.39</v>
      </c>
      <c r="Z587" s="90">
        <f t="shared" si="122"/>
        <v>299096.39</v>
      </c>
      <c r="AA587" s="90">
        <f t="shared" si="119"/>
        <v>598192.78</v>
      </c>
    </row>
    <row r="588" spans="1:27" s="15" customFormat="1" x14ac:dyDescent="0.2">
      <c r="A588" s="78">
        <v>5135</v>
      </c>
      <c r="B588" s="78" t="s">
        <v>54</v>
      </c>
      <c r="C588" s="78" t="s">
        <v>576</v>
      </c>
      <c r="D588" s="78" t="s">
        <v>42</v>
      </c>
      <c r="E588" s="78" t="s">
        <v>52</v>
      </c>
      <c r="F588" s="78" t="s">
        <v>52</v>
      </c>
      <c r="G588" s="118">
        <v>675701</v>
      </c>
      <c r="H588" s="78"/>
      <c r="I588" s="79" t="s">
        <v>44</v>
      </c>
      <c r="J588" s="78">
        <v>1004439</v>
      </c>
      <c r="K588" s="79">
        <v>44562</v>
      </c>
      <c r="L588" s="79">
        <v>44926</v>
      </c>
      <c r="M588" s="84">
        <v>11184</v>
      </c>
      <c r="N588" s="84">
        <v>17137</v>
      </c>
      <c r="O588" s="95">
        <f t="shared" si="112"/>
        <v>0.65262297951800197</v>
      </c>
      <c r="P588" s="84">
        <f t="shared" si="123"/>
        <v>11184</v>
      </c>
      <c r="Q588" s="85">
        <f t="shared" si="120"/>
        <v>8.1432089745701235E-4</v>
      </c>
      <c r="R588" s="86">
        <f t="shared" si="113"/>
        <v>7.0408292058010084E-4</v>
      </c>
      <c r="S588" s="87">
        <f t="shared" si="114"/>
        <v>604297.36</v>
      </c>
      <c r="T588" s="88">
        <f t="shared" si="115"/>
        <v>237495.97</v>
      </c>
      <c r="U588" s="88">
        <f t="shared" si="116"/>
        <v>237495.97</v>
      </c>
      <c r="V588" s="88">
        <f t="shared" si="117"/>
        <v>219744.49</v>
      </c>
      <c r="W588" s="89">
        <f t="shared" si="118"/>
        <v>1299033.79</v>
      </c>
      <c r="X588" s="82"/>
      <c r="Y588" s="90">
        <f t="shared" si="121"/>
        <v>307736.34999999998</v>
      </c>
      <c r="Z588" s="90">
        <f t="shared" si="122"/>
        <v>307736.34999999998</v>
      </c>
      <c r="AA588" s="90">
        <f t="shared" si="119"/>
        <v>615472.69999999995</v>
      </c>
    </row>
    <row r="589" spans="1:27" s="15" customFormat="1" x14ac:dyDescent="0.2">
      <c r="A589" s="78">
        <v>4379</v>
      </c>
      <c r="B589" s="78" t="s">
        <v>54</v>
      </c>
      <c r="C589" s="78" t="s">
        <v>576</v>
      </c>
      <c r="D589" s="78" t="s">
        <v>42</v>
      </c>
      <c r="E589" s="78" t="s">
        <v>967</v>
      </c>
      <c r="F589" s="78" t="s">
        <v>83</v>
      </c>
      <c r="G589" s="118">
        <v>455952</v>
      </c>
      <c r="H589" s="78"/>
      <c r="I589" s="79" t="s">
        <v>44</v>
      </c>
      <c r="J589" s="78">
        <v>1004448</v>
      </c>
      <c r="K589" s="79">
        <v>44562</v>
      </c>
      <c r="L589" s="79">
        <v>44926</v>
      </c>
      <c r="M589" s="84">
        <v>19628</v>
      </c>
      <c r="N589" s="84">
        <v>27523</v>
      </c>
      <c r="O589" s="95">
        <f t="shared" si="112"/>
        <v>0.71314900265232717</v>
      </c>
      <c r="P589" s="84">
        <f t="shared" si="123"/>
        <v>19628</v>
      </c>
      <c r="Q589" s="85">
        <f t="shared" si="120"/>
        <v>1.42913899993618E-3</v>
      </c>
      <c r="R589" s="86">
        <f t="shared" si="113"/>
        <v>1.2356705619765932E-3</v>
      </c>
      <c r="S589" s="87">
        <f t="shared" si="114"/>
        <v>1060546.19</v>
      </c>
      <c r="T589" s="88">
        <f t="shared" si="115"/>
        <v>416807.13</v>
      </c>
      <c r="U589" s="88">
        <f t="shared" si="116"/>
        <v>416807.13</v>
      </c>
      <c r="V589" s="88">
        <f t="shared" si="117"/>
        <v>385653.16</v>
      </c>
      <c r="W589" s="89">
        <f t="shared" si="118"/>
        <v>2279813.61</v>
      </c>
      <c r="X589" s="82"/>
      <c r="Y589" s="90">
        <f t="shared" si="121"/>
        <v>540079.49</v>
      </c>
      <c r="Z589" s="90">
        <f t="shared" si="122"/>
        <v>540079.49</v>
      </c>
      <c r="AA589" s="90">
        <f t="shared" si="119"/>
        <v>1080158.98</v>
      </c>
    </row>
    <row r="590" spans="1:27" s="15" customFormat="1" x14ac:dyDescent="0.2">
      <c r="A590" s="78">
        <v>5184</v>
      </c>
      <c r="B590" s="78" t="s">
        <v>54</v>
      </c>
      <c r="C590" s="78" t="s">
        <v>51</v>
      </c>
      <c r="D590" s="78" t="s">
        <v>42</v>
      </c>
      <c r="E590" s="78" t="s">
        <v>968</v>
      </c>
      <c r="F590" s="78" t="s">
        <v>63</v>
      </c>
      <c r="G590" s="118">
        <v>676142</v>
      </c>
      <c r="H590" s="78"/>
      <c r="I590" s="79" t="s">
        <v>44</v>
      </c>
      <c r="J590" s="78">
        <v>1018006</v>
      </c>
      <c r="K590" s="79">
        <v>44562</v>
      </c>
      <c r="L590" s="79">
        <v>44926</v>
      </c>
      <c r="M590" s="84">
        <v>7539</v>
      </c>
      <c r="N590" s="84">
        <v>11283</v>
      </c>
      <c r="O590" s="95">
        <f t="shared" si="112"/>
        <v>0.66817335814942835</v>
      </c>
      <c r="P590" s="84">
        <f t="shared" si="123"/>
        <v>7539</v>
      </c>
      <c r="Q590" s="85">
        <f t="shared" si="120"/>
        <v>5.4892393114524467E-4</v>
      </c>
      <c r="R590" s="86">
        <f t="shared" si="113"/>
        <v>4.7461383568073856E-4</v>
      </c>
      <c r="S590" s="87">
        <f t="shared" si="114"/>
        <v>407349.59</v>
      </c>
      <c r="T590" s="88">
        <f t="shared" si="115"/>
        <v>160093.18</v>
      </c>
      <c r="U590" s="88">
        <f t="shared" si="116"/>
        <v>160093.18</v>
      </c>
      <c r="V590" s="88">
        <f t="shared" si="117"/>
        <v>148127.12</v>
      </c>
      <c r="W590" s="89">
        <f t="shared" si="118"/>
        <v>875663.07</v>
      </c>
      <c r="X590" s="82"/>
      <c r="Y590" s="90">
        <f t="shared" si="121"/>
        <v>207441.37</v>
      </c>
      <c r="Z590" s="90">
        <f t="shared" si="122"/>
        <v>207441.37</v>
      </c>
      <c r="AA590" s="90">
        <f t="shared" si="119"/>
        <v>414882.74</v>
      </c>
    </row>
    <row r="591" spans="1:27" s="15" customFormat="1" x14ac:dyDescent="0.2">
      <c r="A591" s="78">
        <v>4118</v>
      </c>
      <c r="B591" s="78" t="s">
        <v>54</v>
      </c>
      <c r="C591" s="78" t="s">
        <v>199</v>
      </c>
      <c r="D591" s="78" t="s">
        <v>42</v>
      </c>
      <c r="E591" s="78" t="s">
        <v>106</v>
      </c>
      <c r="F591" s="78" t="s">
        <v>106</v>
      </c>
      <c r="G591" s="118">
        <v>455862</v>
      </c>
      <c r="H591" s="78"/>
      <c r="I591" s="79" t="s">
        <v>44</v>
      </c>
      <c r="J591" s="78">
        <v>1026647</v>
      </c>
      <c r="K591" s="79">
        <v>44440</v>
      </c>
      <c r="L591" s="79">
        <v>44804</v>
      </c>
      <c r="M591" s="84">
        <v>15563</v>
      </c>
      <c r="N591" s="84">
        <v>22953</v>
      </c>
      <c r="O591" s="95">
        <f t="shared" si="112"/>
        <v>0.67803772927286199</v>
      </c>
      <c r="P591" s="84">
        <f t="shared" si="123"/>
        <v>15562.999999999998</v>
      </c>
      <c r="Q591" s="85">
        <f t="shared" si="120"/>
        <v>1.1331613132263484E-3</v>
      </c>
      <c r="R591" s="86">
        <f t="shared" si="113"/>
        <v>9.7976059486660485E-4</v>
      </c>
      <c r="S591" s="87">
        <f t="shared" si="114"/>
        <v>840904.85</v>
      </c>
      <c r="T591" s="88">
        <f t="shared" si="115"/>
        <v>330485.5</v>
      </c>
      <c r="U591" s="88">
        <f t="shared" si="116"/>
        <v>330485.5</v>
      </c>
      <c r="V591" s="88">
        <f t="shared" si="117"/>
        <v>305783.58</v>
      </c>
      <c r="W591" s="89">
        <f t="shared" si="118"/>
        <v>1807659.4300000002</v>
      </c>
      <c r="X591" s="82"/>
      <c r="Y591" s="90">
        <f t="shared" si="121"/>
        <v>428227.89</v>
      </c>
      <c r="Z591" s="90">
        <f t="shared" si="122"/>
        <v>428227.89</v>
      </c>
      <c r="AA591" s="90">
        <f t="shared" si="119"/>
        <v>856455.78</v>
      </c>
    </row>
    <row r="592" spans="1:27" s="15" customFormat="1" x14ac:dyDescent="0.2">
      <c r="A592" s="78">
        <v>4272</v>
      </c>
      <c r="B592" s="78" t="s">
        <v>969</v>
      </c>
      <c r="C592" s="78" t="s">
        <v>160</v>
      </c>
      <c r="D592" s="78" t="s">
        <v>42</v>
      </c>
      <c r="E592" s="78" t="s">
        <v>970</v>
      </c>
      <c r="F592" s="78" t="s">
        <v>48</v>
      </c>
      <c r="G592" s="118">
        <v>675927</v>
      </c>
      <c r="H592" s="78"/>
      <c r="I592" s="79" t="s">
        <v>44</v>
      </c>
      <c r="J592" s="78">
        <v>1025911</v>
      </c>
      <c r="K592" s="79">
        <v>44562</v>
      </c>
      <c r="L592" s="79">
        <v>44926</v>
      </c>
      <c r="M592" s="84">
        <v>18519</v>
      </c>
      <c r="N592" s="84">
        <v>24610</v>
      </c>
      <c r="O592" s="95">
        <f t="shared" si="112"/>
        <v>0.75249898415278338</v>
      </c>
      <c r="P592" s="84">
        <f t="shared" si="123"/>
        <v>18519</v>
      </c>
      <c r="Q592" s="85">
        <f t="shared" si="120"/>
        <v>1.348391335837483E-3</v>
      </c>
      <c r="R592" s="86">
        <f t="shared" si="113"/>
        <v>1.1658540420442496E-3</v>
      </c>
      <c r="S592" s="87">
        <f t="shared" si="114"/>
        <v>1000624.36</v>
      </c>
      <c r="T592" s="88">
        <f t="shared" si="115"/>
        <v>393257.14</v>
      </c>
      <c r="U592" s="88">
        <f t="shared" si="116"/>
        <v>393257.14</v>
      </c>
      <c r="V592" s="88">
        <f t="shared" si="117"/>
        <v>363863.4</v>
      </c>
      <c r="W592" s="89">
        <f t="shared" si="118"/>
        <v>2151002.04</v>
      </c>
      <c r="X592" s="82"/>
      <c r="Y592" s="90">
        <f t="shared" si="121"/>
        <v>509564.5</v>
      </c>
      <c r="Z592" s="90">
        <f t="shared" si="122"/>
        <v>509564.5</v>
      </c>
      <c r="AA592" s="90">
        <f t="shared" si="119"/>
        <v>1019129</v>
      </c>
    </row>
    <row r="593" spans="1:27" s="15" customFormat="1" x14ac:dyDescent="0.2">
      <c r="A593" s="78">
        <v>4863</v>
      </c>
      <c r="B593" s="78" t="s">
        <v>971</v>
      </c>
      <c r="C593" s="78" t="s">
        <v>65</v>
      </c>
      <c r="D593" s="78" t="s">
        <v>42</v>
      </c>
      <c r="E593" s="78" t="s">
        <v>93</v>
      </c>
      <c r="F593" s="78" t="s">
        <v>63</v>
      </c>
      <c r="G593" s="118">
        <v>455970</v>
      </c>
      <c r="H593" s="78"/>
      <c r="I593" s="79" t="s">
        <v>44</v>
      </c>
      <c r="J593" s="78">
        <v>1028792</v>
      </c>
      <c r="K593" s="79">
        <v>44562</v>
      </c>
      <c r="L593" s="79">
        <v>44926</v>
      </c>
      <c r="M593" s="84">
        <v>12086</v>
      </c>
      <c r="N593" s="84">
        <v>17402</v>
      </c>
      <c r="O593" s="95">
        <f t="shared" si="112"/>
        <v>0.694517871509022</v>
      </c>
      <c r="P593" s="84">
        <f t="shared" si="123"/>
        <v>12086</v>
      </c>
      <c r="Q593" s="85">
        <f t="shared" si="120"/>
        <v>8.7999663507380645E-4</v>
      </c>
      <c r="R593" s="86">
        <f t="shared" si="113"/>
        <v>7.6086786285149309E-4</v>
      </c>
      <c r="S593" s="87">
        <f t="shared" si="114"/>
        <v>653034.5</v>
      </c>
      <c r="T593" s="88">
        <f t="shared" si="115"/>
        <v>256650.23999999999</v>
      </c>
      <c r="U593" s="88">
        <f t="shared" si="116"/>
        <v>256650.23999999999</v>
      </c>
      <c r="V593" s="88">
        <f t="shared" si="117"/>
        <v>237467.09</v>
      </c>
      <c r="W593" s="89">
        <f t="shared" si="118"/>
        <v>1403802.07</v>
      </c>
      <c r="X593" s="82"/>
      <c r="Y593" s="90">
        <f t="shared" si="121"/>
        <v>332555.57</v>
      </c>
      <c r="Z593" s="90">
        <f t="shared" si="122"/>
        <v>332555.57</v>
      </c>
      <c r="AA593" s="90">
        <f t="shared" si="119"/>
        <v>665111.14</v>
      </c>
    </row>
    <row r="594" spans="1:27" s="15" customFormat="1" x14ac:dyDescent="0.2">
      <c r="A594" s="78">
        <v>5183</v>
      </c>
      <c r="B594" s="78" t="s">
        <v>972</v>
      </c>
      <c r="C594" s="78" t="s">
        <v>169</v>
      </c>
      <c r="D594" s="78" t="s">
        <v>42</v>
      </c>
      <c r="E594" s="78" t="s">
        <v>164</v>
      </c>
      <c r="F594" s="78" t="s">
        <v>124</v>
      </c>
      <c r="G594" s="118">
        <v>675904</v>
      </c>
      <c r="H594" s="78"/>
      <c r="I594" s="79" t="s">
        <v>44</v>
      </c>
      <c r="J594" s="78">
        <v>1026679</v>
      </c>
      <c r="K594" s="79">
        <v>44562</v>
      </c>
      <c r="L594" s="79">
        <v>44926</v>
      </c>
      <c r="M594" s="84">
        <v>7897</v>
      </c>
      <c r="N594" s="84">
        <v>24241</v>
      </c>
      <c r="O594" s="95">
        <f t="shared" si="112"/>
        <v>0.32577038901035438</v>
      </c>
      <c r="P594" s="84">
        <f t="shared" si="123"/>
        <v>7896.9999999999991</v>
      </c>
      <c r="Q594" s="85">
        <f t="shared" si="120"/>
        <v>5.7499035472264172E-4</v>
      </c>
      <c r="R594" s="86">
        <f t="shared" si="113"/>
        <v>4.9715154004122456E-4</v>
      </c>
      <c r="S594" s="87">
        <f t="shared" si="114"/>
        <v>426693.15</v>
      </c>
      <c r="T594" s="88">
        <f t="shared" si="115"/>
        <v>167695.43</v>
      </c>
      <c r="U594" s="88">
        <f t="shared" si="116"/>
        <v>167695.43</v>
      </c>
      <c r="V594" s="88">
        <f t="shared" si="117"/>
        <v>155161.15</v>
      </c>
      <c r="W594" s="89">
        <f t="shared" si="118"/>
        <v>917245.16</v>
      </c>
      <c r="X594" s="82"/>
      <c r="Y594" s="90">
        <f t="shared" si="121"/>
        <v>217292.02</v>
      </c>
      <c r="Z594" s="90">
        <f t="shared" si="122"/>
        <v>217292.02</v>
      </c>
      <c r="AA594" s="90">
        <f t="shared" si="119"/>
        <v>434584.04</v>
      </c>
    </row>
    <row r="595" spans="1:27" s="15" customFormat="1" x14ac:dyDescent="0.2">
      <c r="A595" s="78">
        <v>4538</v>
      </c>
      <c r="B595" s="78" t="s">
        <v>973</v>
      </c>
      <c r="C595" s="78" t="s">
        <v>160</v>
      </c>
      <c r="D595" s="78" t="s">
        <v>42</v>
      </c>
      <c r="E595" s="78" t="s">
        <v>374</v>
      </c>
      <c r="F595" s="78" t="s">
        <v>106</v>
      </c>
      <c r="G595" s="118">
        <v>675619</v>
      </c>
      <c r="H595" s="78"/>
      <c r="I595" s="79" t="s">
        <v>44</v>
      </c>
      <c r="J595" s="78">
        <v>1026716</v>
      </c>
      <c r="K595" s="79">
        <v>44562</v>
      </c>
      <c r="L595" s="79">
        <v>44926</v>
      </c>
      <c r="M595" s="84">
        <v>12880</v>
      </c>
      <c r="N595" s="84">
        <v>19447</v>
      </c>
      <c r="O595" s="95">
        <f t="shared" si="112"/>
        <v>0.66231295315472827</v>
      </c>
      <c r="P595" s="84">
        <f t="shared" si="123"/>
        <v>12880</v>
      </c>
      <c r="Q595" s="85">
        <f t="shared" si="120"/>
        <v>9.3780875887395558E-4</v>
      </c>
      <c r="R595" s="86">
        <f t="shared" si="113"/>
        <v>8.1085372112586719E-4</v>
      </c>
      <c r="S595" s="87">
        <f t="shared" si="114"/>
        <v>695936.16</v>
      </c>
      <c r="T595" s="88">
        <f t="shared" si="115"/>
        <v>273511.09999999998</v>
      </c>
      <c r="U595" s="88">
        <f t="shared" si="116"/>
        <v>273511.09999999998</v>
      </c>
      <c r="V595" s="88">
        <f t="shared" si="117"/>
        <v>253067.69</v>
      </c>
      <c r="W595" s="89">
        <f t="shared" si="118"/>
        <v>1496026.0499999998</v>
      </c>
      <c r="X595" s="82"/>
      <c r="Y595" s="90">
        <f t="shared" si="121"/>
        <v>354403.09</v>
      </c>
      <c r="Z595" s="90">
        <f t="shared" si="122"/>
        <v>354403.09</v>
      </c>
      <c r="AA595" s="90">
        <f t="shared" si="119"/>
        <v>708806.18</v>
      </c>
    </row>
    <row r="596" spans="1:27" s="15" customFormat="1" x14ac:dyDescent="0.2">
      <c r="A596" s="78">
        <v>5343</v>
      </c>
      <c r="B596" s="78" t="s">
        <v>974</v>
      </c>
      <c r="C596" s="78" t="s">
        <v>160</v>
      </c>
      <c r="D596" s="78" t="s">
        <v>42</v>
      </c>
      <c r="E596" s="78" t="s">
        <v>43</v>
      </c>
      <c r="F596" s="78" t="s">
        <v>43</v>
      </c>
      <c r="G596" s="118">
        <v>675452</v>
      </c>
      <c r="H596" s="78"/>
      <c r="I596" s="79" t="s">
        <v>44</v>
      </c>
      <c r="J596" s="78">
        <v>1026720</v>
      </c>
      <c r="K596" s="79">
        <v>44440</v>
      </c>
      <c r="L596" s="79">
        <v>44804</v>
      </c>
      <c r="M596" s="84">
        <v>14642</v>
      </c>
      <c r="N596" s="84">
        <v>23745</v>
      </c>
      <c r="O596" s="95">
        <f t="shared" si="112"/>
        <v>0.61663508106969889</v>
      </c>
      <c r="P596" s="84">
        <f t="shared" si="123"/>
        <v>14642</v>
      </c>
      <c r="Q596" s="85">
        <f t="shared" si="120"/>
        <v>1.0661021620677372E-3</v>
      </c>
      <c r="R596" s="86">
        <f t="shared" si="113"/>
        <v>9.2177951744758907E-4</v>
      </c>
      <c r="S596" s="87">
        <f t="shared" si="114"/>
        <v>791141.09</v>
      </c>
      <c r="T596" s="88">
        <f t="shared" si="115"/>
        <v>310927.75</v>
      </c>
      <c r="U596" s="88">
        <f t="shared" si="116"/>
        <v>310927.75</v>
      </c>
      <c r="V596" s="88">
        <f t="shared" si="117"/>
        <v>287687.67</v>
      </c>
      <c r="W596" s="89">
        <f t="shared" si="118"/>
        <v>1700684.2599999998</v>
      </c>
      <c r="X596" s="82"/>
      <c r="Y596" s="90">
        <f t="shared" si="121"/>
        <v>402885.87</v>
      </c>
      <c r="Z596" s="90">
        <f t="shared" si="122"/>
        <v>402885.87</v>
      </c>
      <c r="AA596" s="90">
        <f t="shared" si="119"/>
        <v>805771.74</v>
      </c>
    </row>
    <row r="597" spans="1:27" s="15" customFormat="1" x14ac:dyDescent="0.2">
      <c r="A597" s="78">
        <v>102540</v>
      </c>
      <c r="B597" s="78" t="s">
        <v>975</v>
      </c>
      <c r="C597" s="78" t="s">
        <v>177</v>
      </c>
      <c r="D597" s="78" t="s">
        <v>42</v>
      </c>
      <c r="E597" s="78" t="s">
        <v>856</v>
      </c>
      <c r="F597" s="78" t="s">
        <v>79</v>
      </c>
      <c r="G597" s="118">
        <v>676097</v>
      </c>
      <c r="H597" s="78"/>
      <c r="I597" s="79" t="s">
        <v>44</v>
      </c>
      <c r="J597" s="78">
        <v>1028605</v>
      </c>
      <c r="K597" s="79">
        <v>44562</v>
      </c>
      <c r="L597" s="79">
        <v>44926</v>
      </c>
      <c r="M597" s="84">
        <v>23656</v>
      </c>
      <c r="N597" s="84">
        <v>32017</v>
      </c>
      <c r="O597" s="95">
        <f t="shared" si="112"/>
        <v>0.73885748196270729</v>
      </c>
      <c r="P597" s="84">
        <f t="shared" si="123"/>
        <v>23655.999999999996</v>
      </c>
      <c r="Q597" s="85">
        <f t="shared" si="120"/>
        <v>1.72242267080142E-3</v>
      </c>
      <c r="R597" s="86">
        <f t="shared" si="113"/>
        <v>1.4892512132727881E-3</v>
      </c>
      <c r="S597" s="87">
        <f t="shared" si="114"/>
        <v>1278188.33</v>
      </c>
      <c r="T597" s="88">
        <f t="shared" si="115"/>
        <v>502343.05</v>
      </c>
      <c r="U597" s="88">
        <f t="shared" si="116"/>
        <v>502343.05</v>
      </c>
      <c r="V597" s="88">
        <f t="shared" si="117"/>
        <v>464795.76</v>
      </c>
      <c r="W597" s="89">
        <f t="shared" si="118"/>
        <v>2747670.1900000004</v>
      </c>
      <c r="X597" s="82"/>
      <c r="Y597" s="90">
        <f t="shared" si="121"/>
        <v>650913</v>
      </c>
      <c r="Z597" s="90">
        <f t="shared" si="122"/>
        <v>650913</v>
      </c>
      <c r="AA597" s="90">
        <f t="shared" si="119"/>
        <v>1301826</v>
      </c>
    </row>
    <row r="598" spans="1:27" s="15" customFormat="1" x14ac:dyDescent="0.2">
      <c r="A598" s="78">
        <v>105581</v>
      </c>
      <c r="B598" s="78" t="s">
        <v>976</v>
      </c>
      <c r="C598" s="78" t="s">
        <v>160</v>
      </c>
      <c r="D598" s="78" t="s">
        <v>42</v>
      </c>
      <c r="E598" s="78" t="s">
        <v>202</v>
      </c>
      <c r="F598" s="78" t="s">
        <v>79</v>
      </c>
      <c r="G598" s="118">
        <v>676343</v>
      </c>
      <c r="H598" s="78"/>
      <c r="I598" s="79" t="s">
        <v>44</v>
      </c>
      <c r="J598" s="78">
        <v>1030120</v>
      </c>
      <c r="K598" s="79">
        <v>44562</v>
      </c>
      <c r="L598" s="79">
        <v>44926</v>
      </c>
      <c r="M598" s="84">
        <v>16495</v>
      </c>
      <c r="N598" s="84">
        <v>23318</v>
      </c>
      <c r="O598" s="95">
        <f t="shared" si="112"/>
        <v>0.70739342996826482</v>
      </c>
      <c r="P598" s="84">
        <f t="shared" si="123"/>
        <v>16495</v>
      </c>
      <c r="Q598" s="85">
        <f t="shared" si="120"/>
        <v>1.2010213880144329E-3</v>
      </c>
      <c r="R598" s="86">
        <f t="shared" si="113"/>
        <v>1.0384341715816133E-3</v>
      </c>
      <c r="S598" s="87">
        <f t="shared" si="114"/>
        <v>891262.96</v>
      </c>
      <c r="T598" s="88">
        <f t="shared" si="115"/>
        <v>350276.83</v>
      </c>
      <c r="U598" s="88">
        <f t="shared" si="116"/>
        <v>350276.83</v>
      </c>
      <c r="V598" s="88">
        <f t="shared" si="117"/>
        <v>324095.62</v>
      </c>
      <c r="W598" s="89">
        <f t="shared" si="118"/>
        <v>1915912.2400000002</v>
      </c>
      <c r="X598" s="82"/>
      <c r="Y598" s="90">
        <f t="shared" si="121"/>
        <v>453872.59</v>
      </c>
      <c r="Z598" s="90">
        <f t="shared" si="122"/>
        <v>453872.59</v>
      </c>
      <c r="AA598" s="90">
        <f t="shared" si="119"/>
        <v>907745.18</v>
      </c>
    </row>
    <row r="599" spans="1:27" s="15" customFormat="1" x14ac:dyDescent="0.2">
      <c r="A599" s="78">
        <v>110356</v>
      </c>
      <c r="B599" s="78" t="s">
        <v>977</v>
      </c>
      <c r="C599" s="78" t="s">
        <v>173</v>
      </c>
      <c r="D599" s="78" t="s">
        <v>42</v>
      </c>
      <c r="E599" s="78" t="s">
        <v>152</v>
      </c>
      <c r="F599" s="78" t="s">
        <v>63</v>
      </c>
      <c r="G599" s="118">
        <v>676488</v>
      </c>
      <c r="H599" s="78"/>
      <c r="I599" s="79" t="s">
        <v>44</v>
      </c>
      <c r="J599" s="78">
        <v>1031135</v>
      </c>
      <c r="K599" s="79">
        <v>44562</v>
      </c>
      <c r="L599" s="79">
        <v>44926</v>
      </c>
      <c r="M599" s="84">
        <v>7545</v>
      </c>
      <c r="N599" s="84">
        <v>20187</v>
      </c>
      <c r="O599" s="95">
        <f t="shared" si="112"/>
        <v>0.37375538713033141</v>
      </c>
      <c r="P599" s="84">
        <f t="shared" si="123"/>
        <v>7544.9999999999991</v>
      </c>
      <c r="Q599" s="85">
        <f t="shared" si="120"/>
        <v>5.4936079857950259E-4</v>
      </c>
      <c r="R599" s="86">
        <f t="shared" si="113"/>
        <v>4.7499156256946174E-4</v>
      </c>
      <c r="S599" s="87">
        <f t="shared" si="114"/>
        <v>407673.78</v>
      </c>
      <c r="T599" s="88">
        <f t="shared" si="115"/>
        <v>160220.59</v>
      </c>
      <c r="U599" s="88">
        <f t="shared" si="116"/>
        <v>160220.59</v>
      </c>
      <c r="V599" s="88">
        <f t="shared" si="117"/>
        <v>148245.01</v>
      </c>
      <c r="W599" s="89">
        <f t="shared" si="118"/>
        <v>876359.97</v>
      </c>
      <c r="X599" s="82"/>
      <c r="Y599" s="90">
        <f t="shared" si="121"/>
        <v>207606.47</v>
      </c>
      <c r="Z599" s="90">
        <f t="shared" si="122"/>
        <v>207606.47</v>
      </c>
      <c r="AA599" s="90">
        <f t="shared" si="119"/>
        <v>415212.94</v>
      </c>
    </row>
    <row r="600" spans="1:27" s="15" customFormat="1" x14ac:dyDescent="0.2">
      <c r="A600" s="78">
        <v>4059</v>
      </c>
      <c r="B600" s="78" t="s">
        <v>978</v>
      </c>
      <c r="C600" s="78" t="s">
        <v>77</v>
      </c>
      <c r="D600" s="78" t="s">
        <v>42</v>
      </c>
      <c r="E600" s="78" t="s">
        <v>78</v>
      </c>
      <c r="F600" s="78" t="s">
        <v>79</v>
      </c>
      <c r="G600" s="118">
        <v>675826</v>
      </c>
      <c r="H600" s="78"/>
      <c r="I600" s="79" t="s">
        <v>44</v>
      </c>
      <c r="J600" s="78">
        <v>1030689</v>
      </c>
      <c r="K600" s="79">
        <v>44378</v>
      </c>
      <c r="L600" s="79">
        <v>44742</v>
      </c>
      <c r="M600" s="84">
        <v>17862</v>
      </c>
      <c r="N600" s="84">
        <v>37410</v>
      </c>
      <c r="O600" s="95">
        <f t="shared" si="112"/>
        <v>0.47746591820368883</v>
      </c>
      <c r="P600" s="84">
        <f t="shared" si="123"/>
        <v>17862</v>
      </c>
      <c r="Q600" s="85">
        <f t="shared" si="120"/>
        <v>1.3005543517862262E-3</v>
      </c>
      <c r="R600" s="86">
        <f t="shared" si="113"/>
        <v>1.124492947729056E-3</v>
      </c>
      <c r="S600" s="87">
        <f t="shared" si="114"/>
        <v>965125.13</v>
      </c>
      <c r="T600" s="88">
        <f t="shared" si="115"/>
        <v>379305.53</v>
      </c>
      <c r="U600" s="88">
        <f t="shared" si="116"/>
        <v>379305.53</v>
      </c>
      <c r="V600" s="88">
        <f t="shared" si="117"/>
        <v>350954.59</v>
      </c>
      <c r="W600" s="89">
        <f t="shared" si="118"/>
        <v>2074690.7800000003</v>
      </c>
      <c r="X600" s="82"/>
      <c r="Y600" s="90">
        <f t="shared" si="121"/>
        <v>491486.64</v>
      </c>
      <c r="Z600" s="90">
        <f t="shared" si="122"/>
        <v>491486.64</v>
      </c>
      <c r="AA600" s="90">
        <f t="shared" si="119"/>
        <v>982973.28</v>
      </c>
    </row>
    <row r="601" spans="1:27" s="15" customFormat="1" x14ac:dyDescent="0.2">
      <c r="A601" s="78">
        <v>4641</v>
      </c>
      <c r="B601" s="78" t="s">
        <v>979</v>
      </c>
      <c r="C601" s="78" t="s">
        <v>173</v>
      </c>
      <c r="D601" s="78" t="s">
        <v>42</v>
      </c>
      <c r="E601" s="78" t="s">
        <v>43</v>
      </c>
      <c r="F601" s="78" t="s">
        <v>43</v>
      </c>
      <c r="G601" s="118">
        <v>675690</v>
      </c>
      <c r="H601" s="78"/>
      <c r="I601" s="79" t="s">
        <v>44</v>
      </c>
      <c r="J601" s="78">
        <v>1016043</v>
      </c>
      <c r="K601" s="79">
        <v>44562</v>
      </c>
      <c r="L601" s="79">
        <v>44926</v>
      </c>
      <c r="M601" s="84">
        <v>9175</v>
      </c>
      <c r="N601" s="84">
        <v>18875</v>
      </c>
      <c r="O601" s="95">
        <f t="shared" si="112"/>
        <v>0.4860927152317881</v>
      </c>
      <c r="P601" s="84">
        <f t="shared" si="123"/>
        <v>9175</v>
      </c>
      <c r="Q601" s="85">
        <f t="shared" si="120"/>
        <v>6.6804311821960728E-4</v>
      </c>
      <c r="R601" s="86">
        <f t="shared" si="113"/>
        <v>5.7760736733927266E-4</v>
      </c>
      <c r="S601" s="87">
        <f t="shared" si="114"/>
        <v>495746.45</v>
      </c>
      <c r="T601" s="88">
        <f t="shared" si="115"/>
        <v>194834.19</v>
      </c>
      <c r="U601" s="88">
        <f t="shared" si="116"/>
        <v>194834.19</v>
      </c>
      <c r="V601" s="88">
        <f t="shared" si="117"/>
        <v>180271.44</v>
      </c>
      <c r="W601" s="89">
        <f t="shared" si="118"/>
        <v>1065686.27</v>
      </c>
      <c r="X601" s="82"/>
      <c r="Y601" s="90">
        <f t="shared" si="121"/>
        <v>252457.17</v>
      </c>
      <c r="Z601" s="90">
        <f t="shared" si="122"/>
        <v>252457.17</v>
      </c>
      <c r="AA601" s="90">
        <f t="shared" si="119"/>
        <v>504914.34</v>
      </c>
    </row>
    <row r="602" spans="1:27" s="15" customFormat="1" x14ac:dyDescent="0.2">
      <c r="A602" s="78">
        <v>5271</v>
      </c>
      <c r="B602" s="78" t="s">
        <v>980</v>
      </c>
      <c r="C602" s="78" t="s">
        <v>199</v>
      </c>
      <c r="D602" s="78" t="s">
        <v>42</v>
      </c>
      <c r="E602" s="78" t="s">
        <v>72</v>
      </c>
      <c r="F602" s="78" t="s">
        <v>72</v>
      </c>
      <c r="G602" s="118">
        <v>455798</v>
      </c>
      <c r="H602" s="78"/>
      <c r="I602" s="79" t="s">
        <v>44</v>
      </c>
      <c r="J602" s="78">
        <v>1029933</v>
      </c>
      <c r="K602" s="79">
        <v>44562</v>
      </c>
      <c r="L602" s="79">
        <v>44926</v>
      </c>
      <c r="M602" s="84">
        <v>16810</v>
      </c>
      <c r="N602" s="84">
        <v>40431</v>
      </c>
      <c r="O602" s="95">
        <f t="shared" si="112"/>
        <v>0.41577007741584426</v>
      </c>
      <c r="P602" s="84">
        <f t="shared" si="123"/>
        <v>16810</v>
      </c>
      <c r="Q602" s="85">
        <f t="shared" si="120"/>
        <v>1.2239569283129807E-3</v>
      </c>
      <c r="R602" s="86">
        <f t="shared" si="113"/>
        <v>1.058264833239583E-3</v>
      </c>
      <c r="S602" s="87">
        <f t="shared" si="114"/>
        <v>908283.14</v>
      </c>
      <c r="T602" s="88">
        <f t="shared" si="115"/>
        <v>356965.96</v>
      </c>
      <c r="U602" s="88">
        <f t="shared" si="116"/>
        <v>356965.96</v>
      </c>
      <c r="V602" s="88">
        <f t="shared" si="117"/>
        <v>330284.78000000003</v>
      </c>
      <c r="W602" s="89">
        <f t="shared" si="118"/>
        <v>1952499.84</v>
      </c>
      <c r="X602" s="82"/>
      <c r="Y602" s="90">
        <f t="shared" si="121"/>
        <v>462540.05</v>
      </c>
      <c r="Z602" s="90">
        <f t="shared" si="122"/>
        <v>462540.05</v>
      </c>
      <c r="AA602" s="90">
        <f t="shared" si="119"/>
        <v>925080.1</v>
      </c>
    </row>
    <row r="603" spans="1:27" s="15" customFormat="1" x14ac:dyDescent="0.2">
      <c r="A603" s="78">
        <v>4741</v>
      </c>
      <c r="B603" s="78" t="s">
        <v>981</v>
      </c>
      <c r="C603" s="78" t="s">
        <v>199</v>
      </c>
      <c r="D603" s="78" t="s">
        <v>42</v>
      </c>
      <c r="E603" s="78" t="s">
        <v>72</v>
      </c>
      <c r="F603" s="78" t="s">
        <v>72</v>
      </c>
      <c r="G603" s="118">
        <v>455494</v>
      </c>
      <c r="H603" s="78"/>
      <c r="I603" s="79" t="s">
        <v>44</v>
      </c>
      <c r="J603" s="78">
        <v>1029864</v>
      </c>
      <c r="K603" s="79">
        <v>44440</v>
      </c>
      <c r="L603" s="79">
        <v>44804</v>
      </c>
      <c r="M603" s="84">
        <v>11270</v>
      </c>
      <c r="N603" s="84">
        <v>31536</v>
      </c>
      <c r="O603" s="95">
        <f t="shared" si="112"/>
        <v>0.35736935565702688</v>
      </c>
      <c r="P603" s="84">
        <f t="shared" si="123"/>
        <v>11270</v>
      </c>
      <c r="Q603" s="85">
        <f t="shared" si="120"/>
        <v>8.2058266401471109E-4</v>
      </c>
      <c r="R603" s="86">
        <f t="shared" si="113"/>
        <v>7.0949700598513384E-4</v>
      </c>
      <c r="S603" s="87">
        <f t="shared" si="114"/>
        <v>608944.14</v>
      </c>
      <c r="T603" s="88">
        <f t="shared" si="115"/>
        <v>239322.21</v>
      </c>
      <c r="U603" s="88">
        <f t="shared" si="116"/>
        <v>239322.21</v>
      </c>
      <c r="V603" s="88">
        <f t="shared" si="117"/>
        <v>221434.23</v>
      </c>
      <c r="W603" s="89">
        <f t="shared" si="118"/>
        <v>1309022.79</v>
      </c>
      <c r="X603" s="82"/>
      <c r="Y603" s="90">
        <f t="shared" si="121"/>
        <v>310102.7</v>
      </c>
      <c r="Z603" s="90">
        <f t="shared" si="122"/>
        <v>310102.7</v>
      </c>
      <c r="AA603" s="90">
        <f t="shared" si="119"/>
        <v>620205.4</v>
      </c>
    </row>
    <row r="604" spans="1:27" s="15" customFormat="1" x14ac:dyDescent="0.2">
      <c r="A604" s="78">
        <v>4525</v>
      </c>
      <c r="B604" s="78" t="s">
        <v>982</v>
      </c>
      <c r="C604" s="78" t="s">
        <v>199</v>
      </c>
      <c r="D604" s="78" t="s">
        <v>42</v>
      </c>
      <c r="E604" s="78" t="s">
        <v>472</v>
      </c>
      <c r="F604" s="78" t="s">
        <v>72</v>
      </c>
      <c r="G604" s="118">
        <v>455631</v>
      </c>
      <c r="H604" s="78"/>
      <c r="I604" s="79" t="s">
        <v>44</v>
      </c>
      <c r="J604" s="78">
        <v>1026213</v>
      </c>
      <c r="K604" s="79">
        <v>44562</v>
      </c>
      <c r="L604" s="79">
        <v>44926</v>
      </c>
      <c r="M604" s="84">
        <v>24139</v>
      </c>
      <c r="N604" s="84">
        <v>31879</v>
      </c>
      <c r="O604" s="95">
        <f t="shared" si="112"/>
        <v>0.75720693873709966</v>
      </c>
      <c r="P604" s="84">
        <f t="shared" si="123"/>
        <v>24138.999999999996</v>
      </c>
      <c r="Q604" s="85">
        <f t="shared" si="120"/>
        <v>1.7575904992591933E-3</v>
      </c>
      <c r="R604" s="86">
        <f t="shared" si="113"/>
        <v>1.5196582278150081E-3</v>
      </c>
      <c r="S604" s="87">
        <f t="shared" si="114"/>
        <v>1304285.94</v>
      </c>
      <c r="T604" s="88">
        <f t="shared" si="115"/>
        <v>512599.72</v>
      </c>
      <c r="U604" s="88">
        <f t="shared" si="116"/>
        <v>512599.72</v>
      </c>
      <c r="V604" s="88">
        <f t="shared" si="117"/>
        <v>474285.8</v>
      </c>
      <c r="W604" s="89">
        <f t="shared" si="118"/>
        <v>2803771.1799999997</v>
      </c>
      <c r="X604" s="82"/>
      <c r="Y604" s="90">
        <f t="shared" si="121"/>
        <v>664203.12</v>
      </c>
      <c r="Z604" s="90">
        <f t="shared" si="122"/>
        <v>664203.12</v>
      </c>
      <c r="AA604" s="90">
        <f t="shared" si="119"/>
        <v>1328406.24</v>
      </c>
    </row>
    <row r="605" spans="1:27" s="15" customFormat="1" x14ac:dyDescent="0.2">
      <c r="A605" s="78">
        <v>5208</v>
      </c>
      <c r="B605" s="78" t="s">
        <v>983</v>
      </c>
      <c r="C605" s="78" t="s">
        <v>211</v>
      </c>
      <c r="D605" s="78" t="s">
        <v>42</v>
      </c>
      <c r="E605" s="78" t="s">
        <v>52</v>
      </c>
      <c r="F605" s="78" t="s">
        <v>52</v>
      </c>
      <c r="G605" s="118">
        <v>455725</v>
      </c>
      <c r="H605" s="78"/>
      <c r="I605" s="79" t="s">
        <v>44</v>
      </c>
      <c r="J605" s="78">
        <v>1030506</v>
      </c>
      <c r="K605" s="79">
        <v>44562</v>
      </c>
      <c r="L605" s="79">
        <v>44926</v>
      </c>
      <c r="M605" s="84">
        <v>13239</v>
      </c>
      <c r="N605" s="84">
        <v>29000</v>
      </c>
      <c r="O605" s="95">
        <f t="shared" si="112"/>
        <v>0.45651724137931032</v>
      </c>
      <c r="P605" s="84">
        <f t="shared" si="123"/>
        <v>13238.999999999998</v>
      </c>
      <c r="Q605" s="85">
        <f t="shared" si="120"/>
        <v>9.6394799369039564E-4</v>
      </c>
      <c r="R605" s="86">
        <f t="shared" si="113"/>
        <v>8.3345437996780697E-4</v>
      </c>
      <c r="S605" s="87">
        <f t="shared" si="114"/>
        <v>715333.76</v>
      </c>
      <c r="T605" s="88">
        <f t="shared" si="115"/>
        <v>281134.58</v>
      </c>
      <c r="U605" s="88">
        <f t="shared" si="116"/>
        <v>281134.58</v>
      </c>
      <c r="V605" s="88">
        <f t="shared" si="117"/>
        <v>260121.37</v>
      </c>
      <c r="W605" s="89">
        <f t="shared" si="118"/>
        <v>1537724.29</v>
      </c>
      <c r="X605" s="82"/>
      <c r="Y605" s="90">
        <f t="shared" si="121"/>
        <v>364281.25</v>
      </c>
      <c r="Z605" s="90">
        <f t="shared" si="122"/>
        <v>364281.25</v>
      </c>
      <c r="AA605" s="90">
        <f t="shared" si="119"/>
        <v>728562.5</v>
      </c>
    </row>
    <row r="606" spans="1:27" s="15" customFormat="1" x14ac:dyDescent="0.2">
      <c r="A606" s="78">
        <v>5179</v>
      </c>
      <c r="B606" s="78" t="s">
        <v>984</v>
      </c>
      <c r="C606" s="78" t="s">
        <v>173</v>
      </c>
      <c r="D606" s="78" t="s">
        <v>42</v>
      </c>
      <c r="E606" s="78" t="s">
        <v>112</v>
      </c>
      <c r="F606" s="78" t="s">
        <v>112</v>
      </c>
      <c r="G606" s="118">
        <v>455560</v>
      </c>
      <c r="H606" s="78"/>
      <c r="I606" s="79" t="s">
        <v>44</v>
      </c>
      <c r="J606" s="78">
        <v>1017864</v>
      </c>
      <c r="K606" s="79">
        <v>44562</v>
      </c>
      <c r="L606" s="79">
        <v>44926</v>
      </c>
      <c r="M606" s="84">
        <v>21068</v>
      </c>
      <c r="N606" s="84">
        <v>26499</v>
      </c>
      <c r="O606" s="95">
        <f t="shared" si="112"/>
        <v>0.79504886976867051</v>
      </c>
      <c r="P606" s="84">
        <f t="shared" si="123"/>
        <v>21068</v>
      </c>
      <c r="Q606" s="85">
        <f t="shared" si="120"/>
        <v>1.5339871841581129E-3</v>
      </c>
      <c r="R606" s="86">
        <f t="shared" si="113"/>
        <v>1.3263250152701685E-3</v>
      </c>
      <c r="S606" s="87">
        <f t="shared" si="114"/>
        <v>1138352.71</v>
      </c>
      <c r="T606" s="88">
        <f t="shared" si="115"/>
        <v>447386.01</v>
      </c>
      <c r="U606" s="88">
        <f t="shared" si="116"/>
        <v>447386.01</v>
      </c>
      <c r="V606" s="88">
        <f t="shared" si="117"/>
        <v>413946.44</v>
      </c>
      <c r="W606" s="89">
        <f t="shared" si="118"/>
        <v>2447071.17</v>
      </c>
      <c r="X606" s="82"/>
      <c r="Y606" s="90">
        <f t="shared" si="121"/>
        <v>579702.18999999994</v>
      </c>
      <c r="Z606" s="90">
        <f t="shared" si="122"/>
        <v>579702.18999999994</v>
      </c>
      <c r="AA606" s="90">
        <f t="shared" si="119"/>
        <v>1159404.3799999999</v>
      </c>
    </row>
    <row r="607" spans="1:27" s="15" customFormat="1" x14ac:dyDescent="0.2">
      <c r="A607" s="78">
        <v>103889</v>
      </c>
      <c r="B607" s="78" t="s">
        <v>985</v>
      </c>
      <c r="C607" s="78" t="s">
        <v>199</v>
      </c>
      <c r="D607" s="78" t="s">
        <v>42</v>
      </c>
      <c r="E607" s="78" t="s">
        <v>986</v>
      </c>
      <c r="F607" s="78" t="s">
        <v>79</v>
      </c>
      <c r="G607" s="118">
        <v>676227</v>
      </c>
      <c r="H607" s="78"/>
      <c r="I607" s="79" t="s">
        <v>44</v>
      </c>
      <c r="J607" s="78">
        <v>1025580</v>
      </c>
      <c r="K607" s="79">
        <v>44562</v>
      </c>
      <c r="L607" s="79">
        <v>44926</v>
      </c>
      <c r="M607" s="84">
        <v>6780</v>
      </c>
      <c r="N607" s="84">
        <v>14800</v>
      </c>
      <c r="O607" s="95">
        <f t="shared" si="112"/>
        <v>0.45810810810810809</v>
      </c>
      <c r="P607" s="84">
        <f t="shared" si="123"/>
        <v>6780.0000000000009</v>
      </c>
      <c r="Q607" s="85">
        <f t="shared" si="120"/>
        <v>4.9366020071160092E-4</v>
      </c>
      <c r="R607" s="86">
        <f t="shared" si="113"/>
        <v>4.2683138425725001E-4</v>
      </c>
      <c r="S607" s="87">
        <f t="shared" si="114"/>
        <v>366339.06</v>
      </c>
      <c r="T607" s="88">
        <f t="shared" si="115"/>
        <v>143975.56</v>
      </c>
      <c r="U607" s="88">
        <f t="shared" si="116"/>
        <v>143975.56</v>
      </c>
      <c r="V607" s="88">
        <f t="shared" si="117"/>
        <v>133214.21</v>
      </c>
      <c r="W607" s="89">
        <f t="shared" si="118"/>
        <v>787504.3899999999</v>
      </c>
      <c r="X607" s="82"/>
      <c r="Y607" s="90">
        <f t="shared" si="121"/>
        <v>186556.9</v>
      </c>
      <c r="Z607" s="90">
        <f t="shared" si="122"/>
        <v>186556.9</v>
      </c>
      <c r="AA607" s="90">
        <f t="shared" si="119"/>
        <v>373113.8</v>
      </c>
    </row>
    <row r="608" spans="1:27" s="15" customFormat="1" x14ac:dyDescent="0.2">
      <c r="A608" s="78">
        <v>4837</v>
      </c>
      <c r="B608" s="78" t="s">
        <v>987</v>
      </c>
      <c r="C608" s="78" t="s">
        <v>199</v>
      </c>
      <c r="D608" s="78" t="s">
        <v>42</v>
      </c>
      <c r="E608" s="78" t="s">
        <v>202</v>
      </c>
      <c r="F608" s="78" t="s">
        <v>79</v>
      </c>
      <c r="G608" s="118">
        <v>455478</v>
      </c>
      <c r="H608" s="78"/>
      <c r="I608" s="79" t="s">
        <v>44</v>
      </c>
      <c r="J608" s="78">
        <v>1026234</v>
      </c>
      <c r="K608" s="79">
        <v>44562</v>
      </c>
      <c r="L608" s="79">
        <v>44926</v>
      </c>
      <c r="M608" s="84">
        <v>12057</v>
      </c>
      <c r="N608" s="84">
        <v>15685</v>
      </c>
      <c r="O608" s="95">
        <f t="shared" si="112"/>
        <v>0.7686962065667835</v>
      </c>
      <c r="P608" s="84">
        <f t="shared" si="123"/>
        <v>12057</v>
      </c>
      <c r="Q608" s="85">
        <f t="shared" si="120"/>
        <v>8.778851091415592E-4</v>
      </c>
      <c r="R608" s="86">
        <f t="shared" si="113"/>
        <v>7.5904218288933077E-4</v>
      </c>
      <c r="S608" s="87">
        <f t="shared" si="114"/>
        <v>651467.56999999995</v>
      </c>
      <c r="T608" s="88">
        <f t="shared" si="115"/>
        <v>256034.42</v>
      </c>
      <c r="U608" s="88">
        <f t="shared" si="116"/>
        <v>256034.42</v>
      </c>
      <c r="V608" s="88">
        <f t="shared" si="117"/>
        <v>236897.3</v>
      </c>
      <c r="W608" s="89">
        <f t="shared" si="118"/>
        <v>1400433.71</v>
      </c>
      <c r="X608" s="82"/>
      <c r="Y608" s="90">
        <f t="shared" si="121"/>
        <v>331757.61</v>
      </c>
      <c r="Z608" s="90">
        <f t="shared" si="122"/>
        <v>331757.61</v>
      </c>
      <c r="AA608" s="90">
        <f t="shared" si="119"/>
        <v>663515.22</v>
      </c>
    </row>
    <row r="609" spans="1:27" s="15" customFormat="1" x14ac:dyDescent="0.2">
      <c r="A609" s="78">
        <v>105619</v>
      </c>
      <c r="B609" s="78" t="s">
        <v>988</v>
      </c>
      <c r="C609" s="78" t="s">
        <v>173</v>
      </c>
      <c r="D609" s="78" t="s">
        <v>42</v>
      </c>
      <c r="E609" s="78" t="s">
        <v>66</v>
      </c>
      <c r="F609" s="78" t="s">
        <v>67</v>
      </c>
      <c r="G609" s="118">
        <v>676352</v>
      </c>
      <c r="H609" s="78"/>
      <c r="I609" s="79" t="s">
        <v>44</v>
      </c>
      <c r="J609" s="78">
        <v>1025440</v>
      </c>
      <c r="K609" s="79">
        <v>44562</v>
      </c>
      <c r="L609" s="79">
        <v>44926</v>
      </c>
      <c r="M609" s="84">
        <v>10628</v>
      </c>
      <c r="N609" s="84">
        <v>26579</v>
      </c>
      <c r="O609" s="95">
        <f t="shared" si="112"/>
        <v>0.39986455472365401</v>
      </c>
      <c r="P609" s="84">
        <f t="shared" si="123"/>
        <v>10628</v>
      </c>
      <c r="Q609" s="85">
        <f t="shared" si="120"/>
        <v>7.7383784854909935E-4</v>
      </c>
      <c r="R609" s="86">
        <f t="shared" si="113"/>
        <v>6.6908022889174818E-4</v>
      </c>
      <c r="S609" s="87">
        <f t="shared" si="114"/>
        <v>574255.39</v>
      </c>
      <c r="T609" s="88">
        <f t="shared" si="115"/>
        <v>225689.12</v>
      </c>
      <c r="U609" s="88">
        <f t="shared" si="116"/>
        <v>225689.12</v>
      </c>
      <c r="V609" s="88">
        <f t="shared" si="117"/>
        <v>208820.14</v>
      </c>
      <c r="W609" s="89">
        <f t="shared" si="118"/>
        <v>1234453.77</v>
      </c>
      <c r="X609" s="82"/>
      <c r="Y609" s="90">
        <f t="shared" si="121"/>
        <v>292437.58</v>
      </c>
      <c r="Z609" s="90">
        <f t="shared" si="122"/>
        <v>292437.58</v>
      </c>
      <c r="AA609" s="90">
        <f t="shared" si="119"/>
        <v>584875.16</v>
      </c>
    </row>
    <row r="610" spans="1:27" s="15" customFormat="1" x14ac:dyDescent="0.2">
      <c r="A610" s="78">
        <v>103462</v>
      </c>
      <c r="B610" s="78" t="s">
        <v>989</v>
      </c>
      <c r="C610" s="78" t="s">
        <v>177</v>
      </c>
      <c r="D610" s="78" t="s">
        <v>42</v>
      </c>
      <c r="E610" s="78" t="s">
        <v>659</v>
      </c>
      <c r="F610" s="78" t="s">
        <v>52</v>
      </c>
      <c r="G610" s="118">
        <v>676201</v>
      </c>
      <c r="H610" s="78"/>
      <c r="I610" s="79" t="s">
        <v>44</v>
      </c>
      <c r="J610" s="78">
        <v>1030895</v>
      </c>
      <c r="K610" s="79">
        <v>44562</v>
      </c>
      <c r="L610" s="79">
        <v>44926</v>
      </c>
      <c r="M610" s="84">
        <v>11587</v>
      </c>
      <c r="N610" s="84">
        <v>34102</v>
      </c>
      <c r="O610" s="95">
        <f t="shared" si="112"/>
        <v>0.33977479326725707</v>
      </c>
      <c r="P610" s="84">
        <f t="shared" si="123"/>
        <v>11587</v>
      </c>
      <c r="Q610" s="85">
        <f t="shared" si="120"/>
        <v>8.4366382679134494E-4</v>
      </c>
      <c r="R610" s="86">
        <f t="shared" si="113"/>
        <v>7.2945357660601112E-4</v>
      </c>
      <c r="S610" s="87">
        <f t="shared" si="114"/>
        <v>626072.38</v>
      </c>
      <c r="T610" s="88">
        <f t="shared" si="115"/>
        <v>246053.81</v>
      </c>
      <c r="U610" s="88">
        <f t="shared" si="116"/>
        <v>246053.81</v>
      </c>
      <c r="V610" s="88">
        <f t="shared" si="117"/>
        <v>227662.68</v>
      </c>
      <c r="W610" s="89">
        <f t="shared" si="118"/>
        <v>1345842.68</v>
      </c>
      <c r="X610" s="82"/>
      <c r="Y610" s="90">
        <f t="shared" si="121"/>
        <v>318825.2</v>
      </c>
      <c r="Z610" s="90">
        <f t="shared" si="122"/>
        <v>318825.2</v>
      </c>
      <c r="AA610" s="90">
        <f t="shared" si="119"/>
        <v>637650.4</v>
      </c>
    </row>
    <row r="611" spans="1:27" s="15" customFormat="1" x14ac:dyDescent="0.2">
      <c r="A611" s="78">
        <v>5296</v>
      </c>
      <c r="B611" s="78" t="s">
        <v>990</v>
      </c>
      <c r="C611" s="78" t="s">
        <v>199</v>
      </c>
      <c r="D611" s="78" t="s">
        <v>42</v>
      </c>
      <c r="E611" s="78" t="s">
        <v>406</v>
      </c>
      <c r="F611" s="78" t="s">
        <v>72</v>
      </c>
      <c r="G611" s="118">
        <v>455929</v>
      </c>
      <c r="H611" s="78"/>
      <c r="I611" s="79" t="s">
        <v>44</v>
      </c>
      <c r="J611" s="78">
        <v>1026084</v>
      </c>
      <c r="K611" s="79">
        <v>44562</v>
      </c>
      <c r="L611" s="79">
        <v>44926</v>
      </c>
      <c r="M611" s="84">
        <v>14655</v>
      </c>
      <c r="N611" s="84">
        <v>27102</v>
      </c>
      <c r="O611" s="95">
        <f t="shared" si="112"/>
        <v>0.5407350011069294</v>
      </c>
      <c r="P611" s="84">
        <f t="shared" si="123"/>
        <v>14655.000000000002</v>
      </c>
      <c r="Q611" s="85">
        <f t="shared" si="120"/>
        <v>1.0670487081752965E-3</v>
      </c>
      <c r="R611" s="86">
        <f t="shared" si="113"/>
        <v>9.2259792570648959E-4</v>
      </c>
      <c r="S611" s="87">
        <f t="shared" si="114"/>
        <v>791843.51</v>
      </c>
      <c r="T611" s="88">
        <f t="shared" si="115"/>
        <v>311203.81</v>
      </c>
      <c r="U611" s="88">
        <f t="shared" si="116"/>
        <v>311203.81</v>
      </c>
      <c r="V611" s="88">
        <f t="shared" si="117"/>
        <v>287943.09000000003</v>
      </c>
      <c r="W611" s="89">
        <f t="shared" si="118"/>
        <v>1702194.2200000002</v>
      </c>
      <c r="X611" s="82"/>
      <c r="Y611" s="90">
        <f t="shared" si="121"/>
        <v>403243.58</v>
      </c>
      <c r="Z611" s="90">
        <f t="shared" si="122"/>
        <v>403243.58</v>
      </c>
      <c r="AA611" s="90">
        <f t="shared" si="119"/>
        <v>806487.16</v>
      </c>
    </row>
    <row r="612" spans="1:27" s="15" customFormat="1" x14ac:dyDescent="0.2">
      <c r="A612" s="78">
        <v>4428</v>
      </c>
      <c r="B612" s="78" t="s">
        <v>991</v>
      </c>
      <c r="C612" s="78" t="s">
        <v>199</v>
      </c>
      <c r="D612" s="78" t="s">
        <v>42</v>
      </c>
      <c r="E612" s="78" t="s">
        <v>992</v>
      </c>
      <c r="F612" s="78" t="s">
        <v>63</v>
      </c>
      <c r="G612" s="118">
        <v>675624</v>
      </c>
      <c r="H612" s="78"/>
      <c r="I612" s="79" t="s">
        <v>44</v>
      </c>
      <c r="J612" s="78">
        <v>1028846</v>
      </c>
      <c r="K612" s="79">
        <v>44562</v>
      </c>
      <c r="L612" s="79">
        <v>44926</v>
      </c>
      <c r="M612" s="84">
        <v>8855</v>
      </c>
      <c r="N612" s="84">
        <v>15921</v>
      </c>
      <c r="O612" s="95">
        <f t="shared" si="112"/>
        <v>0.55618365680547699</v>
      </c>
      <c r="P612" s="84">
        <f t="shared" si="123"/>
        <v>8855</v>
      </c>
      <c r="Q612" s="85">
        <f t="shared" si="120"/>
        <v>6.4474352172584441E-4</v>
      </c>
      <c r="R612" s="86">
        <f t="shared" si="113"/>
        <v>5.5746193327403366E-4</v>
      </c>
      <c r="S612" s="87">
        <f t="shared" si="114"/>
        <v>478456.11</v>
      </c>
      <c r="T612" s="88">
        <f t="shared" si="115"/>
        <v>188038.88</v>
      </c>
      <c r="U612" s="88">
        <f t="shared" si="116"/>
        <v>188038.88</v>
      </c>
      <c r="V612" s="88">
        <f t="shared" si="117"/>
        <v>173984.04</v>
      </c>
      <c r="W612" s="89">
        <f t="shared" si="118"/>
        <v>1028517.91</v>
      </c>
      <c r="X612" s="82"/>
      <c r="Y612" s="90">
        <f t="shared" si="121"/>
        <v>243652.12</v>
      </c>
      <c r="Z612" s="90">
        <f t="shared" si="122"/>
        <v>243652.12</v>
      </c>
      <c r="AA612" s="90">
        <f t="shared" si="119"/>
        <v>487304.24</v>
      </c>
    </row>
    <row r="613" spans="1:27" s="15" customFormat="1" x14ac:dyDescent="0.2">
      <c r="A613" s="78">
        <v>5125</v>
      </c>
      <c r="B613" s="78" t="s">
        <v>993</v>
      </c>
      <c r="C613" s="78" t="s">
        <v>199</v>
      </c>
      <c r="D613" s="78" t="s">
        <v>42</v>
      </c>
      <c r="E613" s="78" t="s">
        <v>992</v>
      </c>
      <c r="F613" s="78" t="s">
        <v>63</v>
      </c>
      <c r="G613" s="118">
        <v>675976</v>
      </c>
      <c r="H613" s="78"/>
      <c r="I613" s="79" t="s">
        <v>44</v>
      </c>
      <c r="J613" s="78">
        <v>1028822</v>
      </c>
      <c r="K613" s="79">
        <v>44562</v>
      </c>
      <c r="L613" s="79">
        <v>44926</v>
      </c>
      <c r="M613" s="84">
        <v>12212</v>
      </c>
      <c r="N613" s="84">
        <v>22987</v>
      </c>
      <c r="O613" s="95">
        <f t="shared" si="112"/>
        <v>0.53125679732022446</v>
      </c>
      <c r="P613" s="84">
        <f t="shared" si="123"/>
        <v>12212</v>
      </c>
      <c r="Q613" s="85">
        <f t="shared" si="120"/>
        <v>8.891708511932255E-4</v>
      </c>
      <c r="R613" s="86">
        <f t="shared" si="113"/>
        <v>7.6880012751468093E-4</v>
      </c>
      <c r="S613" s="87">
        <f t="shared" si="114"/>
        <v>659842.56999999995</v>
      </c>
      <c r="T613" s="88">
        <f t="shared" si="115"/>
        <v>259325.89</v>
      </c>
      <c r="U613" s="88">
        <f t="shared" si="116"/>
        <v>259325.89</v>
      </c>
      <c r="V613" s="88">
        <f t="shared" si="117"/>
        <v>239942.75</v>
      </c>
      <c r="W613" s="89">
        <f t="shared" si="118"/>
        <v>1418437.1</v>
      </c>
      <c r="X613" s="82"/>
      <c r="Y613" s="90">
        <f t="shared" si="121"/>
        <v>336022.56</v>
      </c>
      <c r="Z613" s="90">
        <f t="shared" si="122"/>
        <v>336022.56</v>
      </c>
      <c r="AA613" s="90">
        <f t="shared" si="119"/>
        <v>672045.12</v>
      </c>
    </row>
    <row r="614" spans="1:27" s="15" customFormat="1" x14ac:dyDescent="0.2">
      <c r="A614" s="78">
        <v>110230</v>
      </c>
      <c r="B614" s="78" t="s">
        <v>994</v>
      </c>
      <c r="C614" s="78" t="s">
        <v>199</v>
      </c>
      <c r="D614" s="78" t="s">
        <v>42</v>
      </c>
      <c r="E614" s="78" t="s">
        <v>143</v>
      </c>
      <c r="F614" s="78" t="s">
        <v>63</v>
      </c>
      <c r="G614" s="118">
        <v>675424</v>
      </c>
      <c r="H614" s="78"/>
      <c r="I614" s="79" t="s">
        <v>44</v>
      </c>
      <c r="J614" s="78">
        <v>1028817</v>
      </c>
      <c r="K614" s="79">
        <v>44562</v>
      </c>
      <c r="L614" s="79">
        <v>44926</v>
      </c>
      <c r="M614" s="84">
        <v>16701</v>
      </c>
      <c r="N614" s="84">
        <v>30300</v>
      </c>
      <c r="O614" s="95">
        <f t="shared" si="112"/>
        <v>0.55118811881188123</v>
      </c>
      <c r="P614" s="84">
        <f t="shared" si="123"/>
        <v>16701</v>
      </c>
      <c r="Q614" s="85">
        <f t="shared" si="120"/>
        <v>1.2160205032572928E-3</v>
      </c>
      <c r="R614" s="86">
        <f t="shared" si="113"/>
        <v>1.051402794761111E-3</v>
      </c>
      <c r="S614" s="87">
        <f t="shared" si="114"/>
        <v>902393.62</v>
      </c>
      <c r="T614" s="88">
        <f t="shared" si="115"/>
        <v>354651.31</v>
      </c>
      <c r="U614" s="88">
        <f t="shared" si="116"/>
        <v>354651.31</v>
      </c>
      <c r="V614" s="88">
        <f t="shared" si="117"/>
        <v>328143.13</v>
      </c>
      <c r="W614" s="89">
        <f t="shared" si="118"/>
        <v>1939839.37</v>
      </c>
      <c r="X614" s="82"/>
      <c r="Y614" s="90">
        <f t="shared" si="121"/>
        <v>459540.84</v>
      </c>
      <c r="Z614" s="90">
        <f t="shared" si="122"/>
        <v>459540.84</v>
      </c>
      <c r="AA614" s="90">
        <f t="shared" si="119"/>
        <v>919081.68</v>
      </c>
    </row>
    <row r="615" spans="1:27" s="15" customFormat="1" x14ac:dyDescent="0.2">
      <c r="A615" s="78">
        <v>4222</v>
      </c>
      <c r="B615" s="78" t="s">
        <v>995</v>
      </c>
      <c r="C615" s="78" t="s">
        <v>211</v>
      </c>
      <c r="D615" s="78" t="s">
        <v>42</v>
      </c>
      <c r="E615" s="78" t="s">
        <v>286</v>
      </c>
      <c r="F615" s="78" t="s">
        <v>79</v>
      </c>
      <c r="G615" s="118">
        <v>455513</v>
      </c>
      <c r="H615" s="78"/>
      <c r="I615" s="79" t="s">
        <v>44</v>
      </c>
      <c r="J615" s="78">
        <v>1030472</v>
      </c>
      <c r="K615" s="79">
        <v>44562</v>
      </c>
      <c r="L615" s="79">
        <v>44926</v>
      </c>
      <c r="M615" s="84">
        <v>3924</v>
      </c>
      <c r="N615" s="84">
        <v>10955</v>
      </c>
      <c r="O615" s="95">
        <f t="shared" si="112"/>
        <v>0.35819260611592879</v>
      </c>
      <c r="P615" s="84">
        <f t="shared" si="123"/>
        <v>3924.0000000000005</v>
      </c>
      <c r="Q615" s="85">
        <f t="shared" si="120"/>
        <v>2.8571130200476724E-4</v>
      </c>
      <c r="R615" s="86">
        <f t="shared" si="113"/>
        <v>2.4703338522499249E-4</v>
      </c>
      <c r="S615" s="87">
        <f t="shared" si="114"/>
        <v>212022.79</v>
      </c>
      <c r="T615" s="88">
        <f t="shared" si="115"/>
        <v>83327.45</v>
      </c>
      <c r="U615" s="88">
        <f t="shared" si="116"/>
        <v>83327.45</v>
      </c>
      <c r="V615" s="88">
        <f t="shared" si="117"/>
        <v>77099.19</v>
      </c>
      <c r="W615" s="89">
        <f t="shared" si="118"/>
        <v>455776.88</v>
      </c>
      <c r="X615" s="82"/>
      <c r="Y615" s="90">
        <f t="shared" si="121"/>
        <v>107971.87</v>
      </c>
      <c r="Z615" s="90">
        <f t="shared" si="122"/>
        <v>107971.87</v>
      </c>
      <c r="AA615" s="90">
        <f t="shared" si="119"/>
        <v>215943.74</v>
      </c>
    </row>
    <row r="616" spans="1:27" s="15" customFormat="1" x14ac:dyDescent="0.2">
      <c r="A616" s="78">
        <v>103255</v>
      </c>
      <c r="B616" s="78" t="s">
        <v>996</v>
      </c>
      <c r="C616" s="78" t="s">
        <v>194</v>
      </c>
      <c r="D616" s="78" t="s">
        <v>42</v>
      </c>
      <c r="E616" s="78" t="s">
        <v>997</v>
      </c>
      <c r="F616" s="78" t="s">
        <v>48</v>
      </c>
      <c r="G616" s="118">
        <v>676179</v>
      </c>
      <c r="H616" s="78"/>
      <c r="I616" s="79" t="s">
        <v>44</v>
      </c>
      <c r="J616" s="78">
        <v>1031993</v>
      </c>
      <c r="K616" s="79">
        <v>44562</v>
      </c>
      <c r="L616" s="79">
        <v>44926</v>
      </c>
      <c r="M616" s="84">
        <v>18569</v>
      </c>
      <c r="N616" s="84">
        <v>35005</v>
      </c>
      <c r="O616" s="95">
        <f t="shared" si="112"/>
        <v>0.53046707613198119</v>
      </c>
      <c r="P616" s="84">
        <f t="shared" si="123"/>
        <v>18569</v>
      </c>
      <c r="Q616" s="85">
        <f t="shared" si="120"/>
        <v>1.3520318977896335E-3</v>
      </c>
      <c r="R616" s="86">
        <f t="shared" si="113"/>
        <v>1.1690017661169431E-3</v>
      </c>
      <c r="S616" s="87">
        <f t="shared" si="114"/>
        <v>1003325.97</v>
      </c>
      <c r="T616" s="88">
        <f t="shared" si="115"/>
        <v>394318.91</v>
      </c>
      <c r="U616" s="88">
        <f t="shared" si="116"/>
        <v>394318.91</v>
      </c>
      <c r="V616" s="88">
        <f t="shared" si="117"/>
        <v>364845.81</v>
      </c>
      <c r="W616" s="89">
        <f t="shared" si="118"/>
        <v>2156809.5999999996</v>
      </c>
      <c r="X616" s="82"/>
      <c r="Y616" s="90">
        <f t="shared" si="121"/>
        <v>510940.29</v>
      </c>
      <c r="Z616" s="90">
        <f t="shared" si="122"/>
        <v>510940.29</v>
      </c>
      <c r="AA616" s="90">
        <f t="shared" si="119"/>
        <v>1021880.58</v>
      </c>
    </row>
    <row r="617" spans="1:27" s="15" customFormat="1" x14ac:dyDescent="0.2">
      <c r="A617" s="78">
        <v>5191</v>
      </c>
      <c r="B617" s="78" t="s">
        <v>998</v>
      </c>
      <c r="C617" s="78" t="s">
        <v>999</v>
      </c>
      <c r="D617" s="78" t="s">
        <v>71</v>
      </c>
      <c r="E617" s="78" t="s">
        <v>106</v>
      </c>
      <c r="F617" s="78" t="s">
        <v>106</v>
      </c>
      <c r="G617" s="118">
        <v>675923</v>
      </c>
      <c r="H617" s="78"/>
      <c r="I617" s="79" t="s">
        <v>44</v>
      </c>
      <c r="J617" s="78">
        <v>519101</v>
      </c>
      <c r="K617" s="79">
        <v>44378</v>
      </c>
      <c r="L617" s="79">
        <v>44742</v>
      </c>
      <c r="M617" s="84">
        <v>24835</v>
      </c>
      <c r="N617" s="84">
        <v>30591</v>
      </c>
      <c r="O617" s="95">
        <f t="shared" si="112"/>
        <v>0.81184008368474392</v>
      </c>
      <c r="P617" s="84">
        <f t="shared" si="123"/>
        <v>24835</v>
      </c>
      <c r="Q617" s="85">
        <f t="shared" si="120"/>
        <v>0</v>
      </c>
      <c r="R617" s="86">
        <f t="shared" si="113"/>
        <v>1.563474546906903E-3</v>
      </c>
      <c r="S617" s="87">
        <f t="shared" si="114"/>
        <v>0</v>
      </c>
      <c r="T617" s="88">
        <f t="shared" si="115"/>
        <v>527379.51</v>
      </c>
      <c r="U617" s="88">
        <f t="shared" si="116"/>
        <v>527379.51</v>
      </c>
      <c r="V617" s="88">
        <f t="shared" si="117"/>
        <v>0</v>
      </c>
      <c r="W617" s="89">
        <f t="shared" si="118"/>
        <v>1054759.02</v>
      </c>
      <c r="X617" s="82"/>
      <c r="Y617" s="90">
        <f t="shared" si="121"/>
        <v>0</v>
      </c>
      <c r="Z617" s="90">
        <f t="shared" si="122"/>
        <v>0</v>
      </c>
      <c r="AA617" s="90">
        <f t="shared" si="119"/>
        <v>0</v>
      </c>
    </row>
    <row r="618" spans="1:27" s="15" customFormat="1" x14ac:dyDescent="0.2">
      <c r="A618" s="78">
        <v>4552</v>
      </c>
      <c r="B618" s="78" t="s">
        <v>1000</v>
      </c>
      <c r="C618" s="78" t="s">
        <v>211</v>
      </c>
      <c r="D618" s="78" t="s">
        <v>42</v>
      </c>
      <c r="E618" s="78" t="s">
        <v>228</v>
      </c>
      <c r="F618" s="78" t="s">
        <v>43</v>
      </c>
      <c r="G618" s="118">
        <v>675469</v>
      </c>
      <c r="H618" s="78"/>
      <c r="I618" s="79" t="s">
        <v>44</v>
      </c>
      <c r="J618" s="78">
        <v>1026260</v>
      </c>
      <c r="K618" s="79">
        <v>44470</v>
      </c>
      <c r="L618" s="79">
        <v>44834</v>
      </c>
      <c r="M618" s="84">
        <v>23086</v>
      </c>
      <c r="N618" s="84">
        <v>35378</v>
      </c>
      <c r="O618" s="95">
        <f t="shared" si="112"/>
        <v>0.65255243371586857</v>
      </c>
      <c r="P618" s="84">
        <f t="shared" si="123"/>
        <v>23086</v>
      </c>
      <c r="Q618" s="85">
        <f t="shared" si="120"/>
        <v>1.680920264546905E-3</v>
      </c>
      <c r="R618" s="86">
        <f t="shared" si="113"/>
        <v>1.4533671588440814E-3</v>
      </c>
      <c r="S618" s="87">
        <f t="shared" si="114"/>
        <v>1247389.92</v>
      </c>
      <c r="T618" s="88">
        <f t="shared" si="115"/>
        <v>490238.91</v>
      </c>
      <c r="U618" s="88">
        <f t="shared" si="116"/>
        <v>490238.91</v>
      </c>
      <c r="V618" s="88">
        <f t="shared" si="117"/>
        <v>453596.33</v>
      </c>
      <c r="W618" s="89">
        <f t="shared" si="118"/>
        <v>2681464.0699999998</v>
      </c>
      <c r="X618" s="82"/>
      <c r="Y618" s="90">
        <f t="shared" si="121"/>
        <v>635229.01</v>
      </c>
      <c r="Z618" s="90">
        <f t="shared" si="122"/>
        <v>635229.01</v>
      </c>
      <c r="AA618" s="90">
        <f t="shared" si="119"/>
        <v>1270458.02</v>
      </c>
    </row>
    <row r="619" spans="1:27" s="15" customFormat="1" x14ac:dyDescent="0.2">
      <c r="A619" s="78">
        <v>4859</v>
      </c>
      <c r="B619" s="78" t="s">
        <v>1001</v>
      </c>
      <c r="C619" s="78" t="s">
        <v>956</v>
      </c>
      <c r="D619" s="78" t="s">
        <v>42</v>
      </c>
      <c r="E619" s="78" t="s">
        <v>166</v>
      </c>
      <c r="F619" s="78" t="s">
        <v>166</v>
      </c>
      <c r="G619" s="118">
        <v>675723</v>
      </c>
      <c r="H619" s="78"/>
      <c r="I619" s="79" t="s">
        <v>53</v>
      </c>
      <c r="J619" s="78">
        <v>1029353</v>
      </c>
      <c r="K619" s="79">
        <v>44562</v>
      </c>
      <c r="L619" s="79">
        <v>44926</v>
      </c>
      <c r="M619" s="84">
        <v>12212</v>
      </c>
      <c r="N619" s="84">
        <v>21124</v>
      </c>
      <c r="O619" s="95">
        <f t="shared" si="112"/>
        <v>0.57811020640030297</v>
      </c>
      <c r="P619" s="84">
        <f t="shared" si="123"/>
        <v>12212</v>
      </c>
      <c r="Q619" s="85">
        <f t="shared" si="120"/>
        <v>8.891708511932255E-4</v>
      </c>
      <c r="R619" s="86">
        <f t="shared" si="113"/>
        <v>7.6880012751468093E-4</v>
      </c>
      <c r="S619" s="87">
        <f t="shared" si="114"/>
        <v>659842.56999999995</v>
      </c>
      <c r="T619" s="88">
        <f t="shared" si="115"/>
        <v>259325.89</v>
      </c>
      <c r="U619" s="88">
        <f t="shared" si="116"/>
        <v>259325.89</v>
      </c>
      <c r="V619" s="88">
        <f t="shared" si="117"/>
        <v>239942.75</v>
      </c>
      <c r="W619" s="89">
        <f t="shared" si="118"/>
        <v>1418437.1</v>
      </c>
      <c r="X619" s="82"/>
      <c r="Y619" s="90">
        <f t="shared" si="121"/>
        <v>336022.56</v>
      </c>
      <c r="Z619" s="90">
        <f t="shared" si="122"/>
        <v>336022.56</v>
      </c>
      <c r="AA619" s="90">
        <f t="shared" si="119"/>
        <v>672045.12</v>
      </c>
    </row>
    <row r="620" spans="1:27" s="15" customFormat="1" x14ac:dyDescent="0.2">
      <c r="A620" s="78">
        <v>103496</v>
      </c>
      <c r="B620" s="78" t="s">
        <v>1002</v>
      </c>
      <c r="C620" s="78" t="s">
        <v>126</v>
      </c>
      <c r="D620" s="78" t="s">
        <v>42</v>
      </c>
      <c r="E620" s="78" t="s">
        <v>67</v>
      </c>
      <c r="F620" s="78" t="s">
        <v>67</v>
      </c>
      <c r="G620" s="118">
        <v>676215</v>
      </c>
      <c r="H620" s="78"/>
      <c r="I620" s="79" t="s">
        <v>44</v>
      </c>
      <c r="J620" s="78">
        <v>1032347</v>
      </c>
      <c r="K620" s="79">
        <v>44562</v>
      </c>
      <c r="L620" s="79">
        <v>44926</v>
      </c>
      <c r="M620" s="84">
        <v>5434</v>
      </c>
      <c r="N620" s="84">
        <v>10327</v>
      </c>
      <c r="O620" s="95">
        <f t="shared" si="112"/>
        <v>0.52619347341919243</v>
      </c>
      <c r="P620" s="84">
        <f t="shared" si="123"/>
        <v>5434</v>
      </c>
      <c r="Q620" s="85">
        <f t="shared" si="120"/>
        <v>3.9565627295971075E-4</v>
      </c>
      <c r="R620" s="86">
        <f t="shared" si="113"/>
        <v>3.420946522203387E-4</v>
      </c>
      <c r="S620" s="87">
        <f t="shared" si="114"/>
        <v>293611.57</v>
      </c>
      <c r="T620" s="88">
        <f t="shared" si="115"/>
        <v>115392.8</v>
      </c>
      <c r="U620" s="88">
        <f t="shared" si="116"/>
        <v>115392.8</v>
      </c>
      <c r="V620" s="88">
        <f t="shared" si="117"/>
        <v>106767.85</v>
      </c>
      <c r="W620" s="89">
        <f t="shared" si="118"/>
        <v>631165.02</v>
      </c>
      <c r="X620" s="82"/>
      <c r="Y620" s="90">
        <f t="shared" si="121"/>
        <v>149520.68</v>
      </c>
      <c r="Z620" s="90">
        <f t="shared" si="122"/>
        <v>149520.68</v>
      </c>
      <c r="AA620" s="90">
        <f t="shared" si="119"/>
        <v>299041.36</v>
      </c>
    </row>
    <row r="621" spans="1:27" s="15" customFormat="1" x14ac:dyDescent="0.2">
      <c r="A621" s="78">
        <v>4746</v>
      </c>
      <c r="B621" s="78" t="s">
        <v>1003</v>
      </c>
      <c r="C621" s="78" t="s">
        <v>199</v>
      </c>
      <c r="D621" s="78" t="s">
        <v>42</v>
      </c>
      <c r="E621" s="78" t="s">
        <v>583</v>
      </c>
      <c r="F621" s="78" t="s">
        <v>79</v>
      </c>
      <c r="G621" s="118">
        <v>675307</v>
      </c>
      <c r="H621" s="78"/>
      <c r="I621" s="79" t="s">
        <v>44</v>
      </c>
      <c r="J621" s="78">
        <v>1026184</v>
      </c>
      <c r="K621" s="79">
        <v>44562</v>
      </c>
      <c r="L621" s="79">
        <v>44926</v>
      </c>
      <c r="M621" s="84">
        <v>10651</v>
      </c>
      <c r="N621" s="84">
        <v>14600</v>
      </c>
      <c r="O621" s="95">
        <f t="shared" si="112"/>
        <v>0.72952054794520549</v>
      </c>
      <c r="P621" s="84">
        <f t="shared" si="123"/>
        <v>10651</v>
      </c>
      <c r="Q621" s="85">
        <f t="shared" si="120"/>
        <v>7.7551250704708857E-4</v>
      </c>
      <c r="R621" s="86">
        <f t="shared" si="113"/>
        <v>6.7052818196518726E-4</v>
      </c>
      <c r="S621" s="87">
        <f t="shared" si="114"/>
        <v>575498.14</v>
      </c>
      <c r="T621" s="88">
        <f t="shared" si="115"/>
        <v>226177.54</v>
      </c>
      <c r="U621" s="88">
        <f t="shared" si="116"/>
        <v>226177.54</v>
      </c>
      <c r="V621" s="88">
        <f t="shared" si="117"/>
        <v>209272.05</v>
      </c>
      <c r="W621" s="89">
        <f t="shared" si="118"/>
        <v>1237125.27</v>
      </c>
      <c r="X621" s="82"/>
      <c r="Y621" s="90">
        <f t="shared" si="121"/>
        <v>293070.44</v>
      </c>
      <c r="Z621" s="90">
        <f t="shared" si="122"/>
        <v>293070.44</v>
      </c>
      <c r="AA621" s="90">
        <f t="shared" si="119"/>
        <v>586140.88</v>
      </c>
    </row>
    <row r="622" spans="1:27" s="15" customFormat="1" x14ac:dyDescent="0.2">
      <c r="A622" s="78">
        <v>4230</v>
      </c>
      <c r="B622" s="78" t="s">
        <v>1004</v>
      </c>
      <c r="C622" s="78" t="s">
        <v>199</v>
      </c>
      <c r="D622" s="78" t="s">
        <v>42</v>
      </c>
      <c r="E622" s="78" t="s">
        <v>381</v>
      </c>
      <c r="F622" s="78" t="s">
        <v>79</v>
      </c>
      <c r="G622" s="118">
        <v>455602</v>
      </c>
      <c r="H622" s="78"/>
      <c r="I622" s="79" t="s">
        <v>44</v>
      </c>
      <c r="J622" s="78">
        <v>1026186</v>
      </c>
      <c r="K622" s="79">
        <v>44562</v>
      </c>
      <c r="L622" s="79">
        <v>44926</v>
      </c>
      <c r="M622" s="84">
        <v>12035</v>
      </c>
      <c r="N622" s="84">
        <v>18502</v>
      </c>
      <c r="O622" s="95">
        <f t="shared" si="112"/>
        <v>0.65047021943573669</v>
      </c>
      <c r="P622" s="84">
        <f t="shared" si="123"/>
        <v>12035</v>
      </c>
      <c r="Q622" s="85">
        <f t="shared" si="120"/>
        <v>8.7628326188261298E-4</v>
      </c>
      <c r="R622" s="86">
        <f t="shared" si="113"/>
        <v>7.5765718429734563E-4</v>
      </c>
      <c r="S622" s="87">
        <f t="shared" si="114"/>
        <v>650278.86</v>
      </c>
      <c r="T622" s="88">
        <f t="shared" si="115"/>
        <v>255567.24</v>
      </c>
      <c r="U622" s="88">
        <f t="shared" si="116"/>
        <v>255567.24</v>
      </c>
      <c r="V622" s="88">
        <f t="shared" si="117"/>
        <v>236465.04</v>
      </c>
      <c r="W622" s="89">
        <f t="shared" si="118"/>
        <v>1397878.38</v>
      </c>
      <c r="X622" s="82"/>
      <c r="Y622" s="90">
        <f t="shared" si="121"/>
        <v>331152.26</v>
      </c>
      <c r="Z622" s="90">
        <f t="shared" si="122"/>
        <v>331152.26</v>
      </c>
      <c r="AA622" s="90">
        <f t="shared" si="119"/>
        <v>662304.52</v>
      </c>
    </row>
    <row r="623" spans="1:27" s="15" customFormat="1" x14ac:dyDescent="0.2">
      <c r="A623" s="78">
        <v>5262</v>
      </c>
      <c r="B623" s="78" t="s">
        <v>1005</v>
      </c>
      <c r="C623" s="78" t="s">
        <v>199</v>
      </c>
      <c r="D623" s="78" t="s">
        <v>42</v>
      </c>
      <c r="E623" s="78" t="s">
        <v>583</v>
      </c>
      <c r="F623" s="78" t="s">
        <v>79</v>
      </c>
      <c r="G623" s="118">
        <v>675139</v>
      </c>
      <c r="H623" s="78"/>
      <c r="I623" s="79" t="s">
        <v>44</v>
      </c>
      <c r="J623" s="78">
        <v>1026188</v>
      </c>
      <c r="K623" s="79">
        <v>44562</v>
      </c>
      <c r="L623" s="79">
        <v>44926</v>
      </c>
      <c r="M623" s="84">
        <v>9510</v>
      </c>
      <c r="N623" s="84">
        <v>13764</v>
      </c>
      <c r="O623" s="95">
        <f t="shared" si="112"/>
        <v>0.69093286835222323</v>
      </c>
      <c r="P623" s="84">
        <f t="shared" si="123"/>
        <v>9510</v>
      </c>
      <c r="Q623" s="85">
        <f t="shared" si="120"/>
        <v>6.9243488329901533E-4</v>
      </c>
      <c r="R623" s="86">
        <f t="shared" si="113"/>
        <v>5.9869711862631963E-4</v>
      </c>
      <c r="S623" s="87">
        <f t="shared" si="114"/>
        <v>513847.27</v>
      </c>
      <c r="T623" s="88">
        <f t="shared" si="115"/>
        <v>201948.02</v>
      </c>
      <c r="U623" s="88">
        <f t="shared" si="116"/>
        <v>201948.02</v>
      </c>
      <c r="V623" s="88">
        <f t="shared" si="117"/>
        <v>186853.55</v>
      </c>
      <c r="W623" s="89">
        <f t="shared" si="118"/>
        <v>1104596.8600000001</v>
      </c>
      <c r="X623" s="82"/>
      <c r="Y623" s="90">
        <f t="shared" si="121"/>
        <v>261674.95</v>
      </c>
      <c r="Z623" s="90">
        <f t="shared" si="122"/>
        <v>261674.95</v>
      </c>
      <c r="AA623" s="90">
        <f t="shared" si="119"/>
        <v>523349.9</v>
      </c>
    </row>
    <row r="624" spans="1:27" s="15" customFormat="1" x14ac:dyDescent="0.2">
      <c r="A624" s="78">
        <v>4653</v>
      </c>
      <c r="B624" s="78" t="s">
        <v>1006</v>
      </c>
      <c r="C624" s="78" t="s">
        <v>173</v>
      </c>
      <c r="D624" s="78" t="s">
        <v>42</v>
      </c>
      <c r="E624" s="78" t="s">
        <v>436</v>
      </c>
      <c r="F624" s="78" t="s">
        <v>67</v>
      </c>
      <c r="G624" s="118">
        <v>455962</v>
      </c>
      <c r="H624" s="78"/>
      <c r="I624" s="79" t="s">
        <v>44</v>
      </c>
      <c r="J624" s="78">
        <v>1029290</v>
      </c>
      <c r="K624" s="79">
        <v>44562</v>
      </c>
      <c r="L624" s="79">
        <v>44926</v>
      </c>
      <c r="M624" s="84">
        <v>10468</v>
      </c>
      <c r="N624" s="84">
        <v>16244</v>
      </c>
      <c r="O624" s="95">
        <f t="shared" si="112"/>
        <v>0.64442255602068454</v>
      </c>
      <c r="P624" s="84">
        <f t="shared" si="123"/>
        <v>10468</v>
      </c>
      <c r="Q624" s="85">
        <f t="shared" si="120"/>
        <v>7.6218805030221792E-4</v>
      </c>
      <c r="R624" s="86">
        <f t="shared" si="113"/>
        <v>6.5900751185912873E-4</v>
      </c>
      <c r="S624" s="87">
        <f t="shared" si="114"/>
        <v>565610.22</v>
      </c>
      <c r="T624" s="88">
        <f t="shared" si="115"/>
        <v>222291.47</v>
      </c>
      <c r="U624" s="88">
        <f t="shared" si="116"/>
        <v>222291.47</v>
      </c>
      <c r="V624" s="88">
        <f t="shared" si="117"/>
        <v>205676.45</v>
      </c>
      <c r="W624" s="89">
        <f t="shared" si="118"/>
        <v>1215869.6099999999</v>
      </c>
      <c r="X624" s="82"/>
      <c r="Y624" s="90">
        <f t="shared" si="121"/>
        <v>288035.06</v>
      </c>
      <c r="Z624" s="90">
        <f t="shared" si="122"/>
        <v>288035.06</v>
      </c>
      <c r="AA624" s="90">
        <f t="shared" si="119"/>
        <v>576070.12</v>
      </c>
    </row>
    <row r="625" spans="1:27" s="15" customFormat="1" x14ac:dyDescent="0.2">
      <c r="A625" s="78">
        <v>104266</v>
      </c>
      <c r="B625" s="78" t="s">
        <v>1007</v>
      </c>
      <c r="C625" s="78" t="s">
        <v>173</v>
      </c>
      <c r="D625" s="78" t="s">
        <v>42</v>
      </c>
      <c r="E625" s="78" t="s">
        <v>106</v>
      </c>
      <c r="F625" s="78" t="s">
        <v>106</v>
      </c>
      <c r="G625" s="118">
        <v>676246</v>
      </c>
      <c r="H625" s="78"/>
      <c r="I625" s="79" t="s">
        <v>44</v>
      </c>
      <c r="J625" s="78">
        <v>1030442</v>
      </c>
      <c r="K625" s="79">
        <v>44470</v>
      </c>
      <c r="L625" s="79">
        <v>44834</v>
      </c>
      <c r="M625" s="84">
        <v>21764</v>
      </c>
      <c r="N625" s="84">
        <v>28944</v>
      </c>
      <c r="O625" s="95">
        <f t="shared" si="112"/>
        <v>0.75193477059148706</v>
      </c>
      <c r="P625" s="84">
        <f t="shared" si="123"/>
        <v>21764</v>
      </c>
      <c r="Q625" s="85">
        <f t="shared" si="120"/>
        <v>1.5846638065320471E-3</v>
      </c>
      <c r="R625" s="86">
        <f t="shared" si="113"/>
        <v>1.3701413343620633E-3</v>
      </c>
      <c r="S625" s="87">
        <f t="shared" si="114"/>
        <v>1175959.2</v>
      </c>
      <c r="T625" s="88">
        <f t="shared" si="115"/>
        <v>462165.8</v>
      </c>
      <c r="U625" s="88">
        <f t="shared" si="116"/>
        <v>462165.8</v>
      </c>
      <c r="V625" s="88">
        <f t="shared" si="117"/>
        <v>427621.53</v>
      </c>
      <c r="W625" s="89">
        <f t="shared" si="118"/>
        <v>2527912.33</v>
      </c>
      <c r="X625" s="82"/>
      <c r="Y625" s="90">
        <f t="shared" si="121"/>
        <v>598853.17000000004</v>
      </c>
      <c r="Z625" s="90">
        <f t="shared" si="122"/>
        <v>598853.17000000004</v>
      </c>
      <c r="AA625" s="90">
        <f t="shared" si="119"/>
        <v>1197706.3400000001</v>
      </c>
    </row>
    <row r="626" spans="1:27" s="15" customFormat="1" x14ac:dyDescent="0.2">
      <c r="A626" s="78">
        <v>104320</v>
      </c>
      <c r="B626" s="78" t="s">
        <v>1008</v>
      </c>
      <c r="C626" s="78" t="s">
        <v>1009</v>
      </c>
      <c r="D626" s="78" t="s">
        <v>42</v>
      </c>
      <c r="E626" s="78" t="s">
        <v>1010</v>
      </c>
      <c r="F626" s="78" t="s">
        <v>48</v>
      </c>
      <c r="G626" s="118">
        <v>676259</v>
      </c>
      <c r="H626" s="78"/>
      <c r="I626" s="79" t="s">
        <v>44</v>
      </c>
      <c r="J626" s="78">
        <v>1018472</v>
      </c>
      <c r="K626" s="79">
        <v>44562</v>
      </c>
      <c r="L626" s="79">
        <v>44926</v>
      </c>
      <c r="M626" s="84">
        <v>11812</v>
      </c>
      <c r="N626" s="84">
        <v>18014</v>
      </c>
      <c r="O626" s="95">
        <f t="shared" si="112"/>
        <v>0.65571222382591321</v>
      </c>
      <c r="P626" s="84">
        <f t="shared" si="123"/>
        <v>11812.000000000002</v>
      </c>
      <c r="Q626" s="85">
        <f t="shared" si="120"/>
        <v>8.6004635557602213E-4</v>
      </c>
      <c r="R626" s="86">
        <f t="shared" si="113"/>
        <v>7.4361833493313237E-4</v>
      </c>
      <c r="S626" s="87">
        <f t="shared" si="114"/>
        <v>638229.65</v>
      </c>
      <c r="T626" s="88">
        <f t="shared" si="115"/>
        <v>250831.76</v>
      </c>
      <c r="U626" s="88">
        <f t="shared" si="116"/>
        <v>250831.76</v>
      </c>
      <c r="V626" s="88">
        <f t="shared" si="117"/>
        <v>232083.51</v>
      </c>
      <c r="W626" s="89">
        <f t="shared" si="118"/>
        <v>1371976.68</v>
      </c>
      <c r="X626" s="82"/>
      <c r="Y626" s="90">
        <f t="shared" si="121"/>
        <v>325016.25</v>
      </c>
      <c r="Z626" s="90">
        <f t="shared" si="122"/>
        <v>325016.25</v>
      </c>
      <c r="AA626" s="90">
        <f t="shared" si="119"/>
        <v>650032.5</v>
      </c>
    </row>
    <row r="627" spans="1:27" s="15" customFormat="1" x14ac:dyDescent="0.2">
      <c r="A627" s="78">
        <v>5318</v>
      </c>
      <c r="B627" s="78" t="s">
        <v>1011</v>
      </c>
      <c r="C627" s="78" t="s">
        <v>1011</v>
      </c>
      <c r="D627" s="78" t="s">
        <v>71</v>
      </c>
      <c r="E627" s="78" t="s">
        <v>682</v>
      </c>
      <c r="F627" s="78" t="s">
        <v>124</v>
      </c>
      <c r="G627" s="118">
        <v>675117</v>
      </c>
      <c r="H627" s="78"/>
      <c r="I627" s="79" t="s">
        <v>44</v>
      </c>
      <c r="J627" s="78">
        <v>531801</v>
      </c>
      <c r="K627" s="79">
        <v>44562</v>
      </c>
      <c r="L627" s="79">
        <v>44926</v>
      </c>
      <c r="M627" s="84">
        <v>16906</v>
      </c>
      <c r="N627" s="84">
        <v>21965</v>
      </c>
      <c r="O627" s="95">
        <f t="shared" si="112"/>
        <v>0.76967903482813571</v>
      </c>
      <c r="P627" s="84">
        <f t="shared" si="123"/>
        <v>16906</v>
      </c>
      <c r="Q627" s="85">
        <f t="shared" si="120"/>
        <v>0</v>
      </c>
      <c r="R627" s="86">
        <f t="shared" si="113"/>
        <v>1.0643084634591547E-3</v>
      </c>
      <c r="S627" s="87">
        <f t="shared" si="114"/>
        <v>0</v>
      </c>
      <c r="T627" s="88">
        <f t="shared" si="115"/>
        <v>359004.55</v>
      </c>
      <c r="U627" s="88">
        <f t="shared" si="116"/>
        <v>359004.55</v>
      </c>
      <c r="V627" s="88">
        <f t="shared" si="117"/>
        <v>0</v>
      </c>
      <c r="W627" s="89">
        <f t="shared" si="118"/>
        <v>718009.1</v>
      </c>
      <c r="X627" s="82"/>
      <c r="Y627" s="90">
        <f t="shared" si="121"/>
        <v>0</v>
      </c>
      <c r="Z627" s="90">
        <f t="shared" si="122"/>
        <v>0</v>
      </c>
      <c r="AA627" s="90">
        <f t="shared" si="119"/>
        <v>0</v>
      </c>
    </row>
    <row r="628" spans="1:27" s="15" customFormat="1" x14ac:dyDescent="0.2">
      <c r="A628" s="78">
        <v>5394</v>
      </c>
      <c r="B628" s="78" t="s">
        <v>1012</v>
      </c>
      <c r="C628" s="78" t="s">
        <v>1013</v>
      </c>
      <c r="D628" s="78" t="s">
        <v>42</v>
      </c>
      <c r="E628" s="78" t="s">
        <v>1014</v>
      </c>
      <c r="F628" s="78" t="s">
        <v>83</v>
      </c>
      <c r="G628" s="118">
        <v>675798</v>
      </c>
      <c r="H628" s="78"/>
      <c r="I628" s="79" t="s">
        <v>44</v>
      </c>
      <c r="J628" s="78">
        <v>1026727</v>
      </c>
      <c r="K628" s="79">
        <v>44562</v>
      </c>
      <c r="L628" s="79">
        <v>44926</v>
      </c>
      <c r="M628" s="84">
        <v>16367</v>
      </c>
      <c r="N628" s="84">
        <v>28533</v>
      </c>
      <c r="O628" s="95">
        <f t="shared" si="112"/>
        <v>0.57361651421161464</v>
      </c>
      <c r="P628" s="84">
        <f t="shared" si="123"/>
        <v>16367.000000000002</v>
      </c>
      <c r="Q628" s="85">
        <f t="shared" si="120"/>
        <v>1.1917015494169278E-3</v>
      </c>
      <c r="R628" s="86">
        <f t="shared" si="113"/>
        <v>1.030375997955518E-3</v>
      </c>
      <c r="S628" s="87">
        <f t="shared" si="114"/>
        <v>884346.82</v>
      </c>
      <c r="T628" s="88">
        <f t="shared" si="115"/>
        <v>347558.7</v>
      </c>
      <c r="U628" s="88">
        <f t="shared" si="116"/>
        <v>347558.7</v>
      </c>
      <c r="V628" s="88">
        <f t="shared" si="117"/>
        <v>321580.65999999997</v>
      </c>
      <c r="W628" s="89">
        <f t="shared" si="118"/>
        <v>1901044.88</v>
      </c>
      <c r="X628" s="82"/>
      <c r="Y628" s="90">
        <f t="shared" si="121"/>
        <v>450350.57</v>
      </c>
      <c r="Z628" s="90">
        <f t="shared" si="122"/>
        <v>450350.57</v>
      </c>
      <c r="AA628" s="90">
        <f t="shared" si="119"/>
        <v>900701.14</v>
      </c>
    </row>
    <row r="629" spans="1:27" s="15" customFormat="1" x14ac:dyDescent="0.2">
      <c r="A629" s="78">
        <v>104663</v>
      </c>
      <c r="B629" s="78" t="s">
        <v>1015</v>
      </c>
      <c r="C629" s="78" t="s">
        <v>173</v>
      </c>
      <c r="D629" s="78" t="s">
        <v>42</v>
      </c>
      <c r="E629" s="78" t="s">
        <v>106</v>
      </c>
      <c r="F629" s="78" t="s">
        <v>106</v>
      </c>
      <c r="G629" s="118">
        <v>676271</v>
      </c>
      <c r="H629" s="78"/>
      <c r="I629" s="79" t="s">
        <v>44</v>
      </c>
      <c r="J629" s="78">
        <v>1030416</v>
      </c>
      <c r="K629" s="79">
        <v>44470</v>
      </c>
      <c r="L629" s="79">
        <v>44834</v>
      </c>
      <c r="M629" s="84">
        <v>20885</v>
      </c>
      <c r="N629" s="84">
        <v>31695</v>
      </c>
      <c r="O629" s="95">
        <f t="shared" si="112"/>
        <v>0.65893674081085341</v>
      </c>
      <c r="P629" s="84">
        <f t="shared" si="123"/>
        <v>20885</v>
      </c>
      <c r="Q629" s="85">
        <f t="shared" si="120"/>
        <v>1.5206627274132424E-3</v>
      </c>
      <c r="R629" s="86">
        <f t="shared" si="113"/>
        <v>1.3148043451641099E-3</v>
      </c>
      <c r="S629" s="87">
        <f t="shared" si="114"/>
        <v>1128464.8</v>
      </c>
      <c r="T629" s="88">
        <f t="shared" si="115"/>
        <v>443499.94</v>
      </c>
      <c r="U629" s="88">
        <f t="shared" si="116"/>
        <v>443499.94</v>
      </c>
      <c r="V629" s="88">
        <f t="shared" si="117"/>
        <v>410350.84</v>
      </c>
      <c r="W629" s="89">
        <f t="shared" si="118"/>
        <v>2425815.52</v>
      </c>
      <c r="X629" s="82"/>
      <c r="Y629" s="90">
        <f t="shared" si="121"/>
        <v>574666.81000000006</v>
      </c>
      <c r="Z629" s="90">
        <f t="shared" si="122"/>
        <v>574666.81000000006</v>
      </c>
      <c r="AA629" s="90">
        <f t="shared" si="119"/>
        <v>1149333.6200000001</v>
      </c>
    </row>
    <row r="630" spans="1:27" s="15" customFormat="1" x14ac:dyDescent="0.2">
      <c r="A630" s="78">
        <v>104451</v>
      </c>
      <c r="B630" s="78" t="s">
        <v>1016</v>
      </c>
      <c r="C630" s="78" t="s">
        <v>173</v>
      </c>
      <c r="D630" s="78" t="s">
        <v>42</v>
      </c>
      <c r="E630" s="78" t="s">
        <v>106</v>
      </c>
      <c r="F630" s="78" t="s">
        <v>106</v>
      </c>
      <c r="G630" s="118">
        <v>676267</v>
      </c>
      <c r="H630" s="78"/>
      <c r="I630" s="79" t="s">
        <v>44</v>
      </c>
      <c r="J630" s="78">
        <v>1030444</v>
      </c>
      <c r="K630" s="79">
        <v>44470</v>
      </c>
      <c r="L630" s="79">
        <v>44834</v>
      </c>
      <c r="M630" s="84">
        <v>15798</v>
      </c>
      <c r="N630" s="84">
        <v>27584</v>
      </c>
      <c r="O630" s="95">
        <f t="shared" si="112"/>
        <v>0.57272331786542918</v>
      </c>
      <c r="P630" s="84">
        <f t="shared" si="123"/>
        <v>15798</v>
      </c>
      <c r="Q630" s="85">
        <f t="shared" si="120"/>
        <v>1.1502719544014557E-3</v>
      </c>
      <c r="R630" s="86">
        <f t="shared" si="113"/>
        <v>9.9455489800826468E-4</v>
      </c>
      <c r="S630" s="87">
        <f t="shared" si="114"/>
        <v>853602.44</v>
      </c>
      <c r="T630" s="88">
        <f t="shared" si="115"/>
        <v>335475.8</v>
      </c>
      <c r="U630" s="88">
        <f t="shared" si="116"/>
        <v>335475.8</v>
      </c>
      <c r="V630" s="88">
        <f t="shared" si="117"/>
        <v>310400.89</v>
      </c>
      <c r="W630" s="89">
        <f t="shared" si="118"/>
        <v>1834954.9300000002</v>
      </c>
      <c r="X630" s="82"/>
      <c r="Y630" s="90">
        <f t="shared" si="121"/>
        <v>434694.1</v>
      </c>
      <c r="Z630" s="90">
        <f t="shared" si="122"/>
        <v>434694.1</v>
      </c>
      <c r="AA630" s="90">
        <f t="shared" si="119"/>
        <v>869388.2</v>
      </c>
    </row>
    <row r="631" spans="1:27" s="15" customFormat="1" x14ac:dyDescent="0.2">
      <c r="A631" s="78">
        <v>5352</v>
      </c>
      <c r="B631" s="78" t="s">
        <v>1017</v>
      </c>
      <c r="C631" s="78" t="s">
        <v>1018</v>
      </c>
      <c r="D631" s="78" t="s">
        <v>71</v>
      </c>
      <c r="E631" s="78" t="s">
        <v>133</v>
      </c>
      <c r="F631" s="78" t="s">
        <v>67</v>
      </c>
      <c r="G631" s="118">
        <v>675501</v>
      </c>
      <c r="H631" s="78"/>
      <c r="I631" s="79" t="s">
        <v>44</v>
      </c>
      <c r="J631" s="78">
        <v>1030446</v>
      </c>
      <c r="K631" s="79">
        <v>44562</v>
      </c>
      <c r="L631" s="79">
        <v>44926</v>
      </c>
      <c r="M631" s="84">
        <v>16992</v>
      </c>
      <c r="N631" s="84">
        <v>23712</v>
      </c>
      <c r="O631" s="95">
        <f t="shared" si="112"/>
        <v>0.7165991902834008</v>
      </c>
      <c r="P631" s="84">
        <f t="shared" si="123"/>
        <v>16992</v>
      </c>
      <c r="Q631" s="85">
        <f t="shared" si="120"/>
        <v>0</v>
      </c>
      <c r="R631" s="86">
        <f t="shared" si="113"/>
        <v>1.0697225488641876E-3</v>
      </c>
      <c r="S631" s="87">
        <f t="shared" si="114"/>
        <v>0</v>
      </c>
      <c r="T631" s="88">
        <f t="shared" si="115"/>
        <v>360830.79</v>
      </c>
      <c r="U631" s="88">
        <f t="shared" si="116"/>
        <v>360830.79</v>
      </c>
      <c r="V631" s="88">
        <f t="shared" si="117"/>
        <v>0</v>
      </c>
      <c r="W631" s="89">
        <f t="shared" si="118"/>
        <v>721661.58</v>
      </c>
      <c r="X631" s="82"/>
      <c r="Y631" s="90">
        <f t="shared" si="121"/>
        <v>0</v>
      </c>
      <c r="Z631" s="90">
        <f t="shared" si="122"/>
        <v>0</v>
      </c>
      <c r="AA631" s="90">
        <f t="shared" si="119"/>
        <v>0</v>
      </c>
    </row>
    <row r="632" spans="1:27" s="15" customFormat="1" x14ac:dyDescent="0.2">
      <c r="A632" s="78">
        <v>105994</v>
      </c>
      <c r="B632" s="78" t="s">
        <v>1019</v>
      </c>
      <c r="C632" s="78" t="s">
        <v>173</v>
      </c>
      <c r="D632" s="78" t="s">
        <v>42</v>
      </c>
      <c r="E632" s="78" t="s">
        <v>106</v>
      </c>
      <c r="F632" s="78" t="s">
        <v>106</v>
      </c>
      <c r="G632" s="118">
        <v>676373</v>
      </c>
      <c r="H632" s="78"/>
      <c r="I632" s="79" t="s">
        <v>44</v>
      </c>
      <c r="J632" s="78">
        <v>1030348</v>
      </c>
      <c r="K632" s="79">
        <v>44470</v>
      </c>
      <c r="L632" s="79">
        <v>44834</v>
      </c>
      <c r="M632" s="84">
        <v>16929</v>
      </c>
      <c r="N632" s="84">
        <v>29543</v>
      </c>
      <c r="O632" s="95">
        <f t="shared" si="112"/>
        <v>0.57302914395965199</v>
      </c>
      <c r="P632" s="84">
        <f t="shared" si="123"/>
        <v>16929</v>
      </c>
      <c r="Q632" s="85">
        <f t="shared" si="120"/>
        <v>1.2326214657590988E-3</v>
      </c>
      <c r="R632" s="86">
        <f t="shared" si="113"/>
        <v>1.0657564165325935E-3</v>
      </c>
      <c r="S632" s="87">
        <f t="shared" si="114"/>
        <v>914712.98</v>
      </c>
      <c r="T632" s="88">
        <f t="shared" si="115"/>
        <v>359492.96</v>
      </c>
      <c r="U632" s="88">
        <f t="shared" si="116"/>
        <v>359492.96</v>
      </c>
      <c r="V632" s="88">
        <f t="shared" si="117"/>
        <v>332622.90000000002</v>
      </c>
      <c r="W632" s="89">
        <f t="shared" si="118"/>
        <v>1966321.7999999998</v>
      </c>
      <c r="X632" s="82"/>
      <c r="Y632" s="90">
        <f t="shared" si="121"/>
        <v>465814.43</v>
      </c>
      <c r="Z632" s="90">
        <f t="shared" si="122"/>
        <v>465814.43</v>
      </c>
      <c r="AA632" s="90">
        <f t="shared" si="119"/>
        <v>931628.86</v>
      </c>
    </row>
    <row r="633" spans="1:27" s="15" customFormat="1" x14ac:dyDescent="0.2">
      <c r="A633" s="78">
        <v>5324</v>
      </c>
      <c r="B633" s="78" t="s">
        <v>1020</v>
      </c>
      <c r="C633" s="78" t="s">
        <v>173</v>
      </c>
      <c r="D633" s="78" t="s">
        <v>42</v>
      </c>
      <c r="E633" s="78" t="s">
        <v>66</v>
      </c>
      <c r="F633" s="78" t="s">
        <v>67</v>
      </c>
      <c r="G633" s="118">
        <v>675175</v>
      </c>
      <c r="H633" s="78"/>
      <c r="I633" s="79" t="s">
        <v>44</v>
      </c>
      <c r="J633" s="78">
        <v>1030440</v>
      </c>
      <c r="K633" s="79">
        <v>44562</v>
      </c>
      <c r="L633" s="79">
        <v>44926</v>
      </c>
      <c r="M633" s="84">
        <v>14574</v>
      </c>
      <c r="N633" s="84">
        <v>24965</v>
      </c>
      <c r="O633" s="95">
        <f t="shared" si="112"/>
        <v>0.58377728820348485</v>
      </c>
      <c r="P633" s="84">
        <f t="shared" si="123"/>
        <v>14574</v>
      </c>
      <c r="Q633" s="85">
        <f t="shared" si="120"/>
        <v>1.0611509978128127E-3</v>
      </c>
      <c r="R633" s="86">
        <f t="shared" si="113"/>
        <v>9.1749861270872587E-4</v>
      </c>
      <c r="S633" s="87">
        <f t="shared" si="114"/>
        <v>787466.89</v>
      </c>
      <c r="T633" s="88">
        <f t="shared" si="115"/>
        <v>309483.75</v>
      </c>
      <c r="U633" s="88">
        <f t="shared" si="116"/>
        <v>309483.75</v>
      </c>
      <c r="V633" s="88">
        <f t="shared" si="117"/>
        <v>286351.59999999998</v>
      </c>
      <c r="W633" s="89">
        <f t="shared" si="118"/>
        <v>1692785.9900000002</v>
      </c>
      <c r="X633" s="82"/>
      <c r="Y633" s="90">
        <f t="shared" si="121"/>
        <v>401014.8</v>
      </c>
      <c r="Z633" s="90">
        <f t="shared" si="122"/>
        <v>401014.8</v>
      </c>
      <c r="AA633" s="90">
        <f t="shared" si="119"/>
        <v>802029.6</v>
      </c>
    </row>
    <row r="634" spans="1:27" s="15" customFormat="1" x14ac:dyDescent="0.2">
      <c r="A634" s="78">
        <v>101460</v>
      </c>
      <c r="B634" s="78" t="s">
        <v>1021</v>
      </c>
      <c r="C634" s="78" t="s">
        <v>173</v>
      </c>
      <c r="D634" s="78" t="s">
        <v>42</v>
      </c>
      <c r="E634" s="78" t="s">
        <v>67</v>
      </c>
      <c r="F634" s="78" t="s">
        <v>67</v>
      </c>
      <c r="G634" s="118">
        <v>675967</v>
      </c>
      <c r="H634" s="78"/>
      <c r="I634" s="79" t="s">
        <v>53</v>
      </c>
      <c r="J634" s="78">
        <v>1030483</v>
      </c>
      <c r="K634" s="79">
        <v>44562</v>
      </c>
      <c r="L634" s="79">
        <v>44926</v>
      </c>
      <c r="M634" s="84">
        <v>15230</v>
      </c>
      <c r="N634" s="84">
        <v>26912</v>
      </c>
      <c r="O634" s="95">
        <f t="shared" si="112"/>
        <v>0.5659185493460166</v>
      </c>
      <c r="P634" s="84">
        <f t="shared" si="123"/>
        <v>15230</v>
      </c>
      <c r="Q634" s="85">
        <f t="shared" si="120"/>
        <v>1.1089151706250265E-3</v>
      </c>
      <c r="R634" s="86">
        <f t="shared" si="113"/>
        <v>9.5879675254246567E-4</v>
      </c>
      <c r="S634" s="87">
        <f t="shared" si="114"/>
        <v>822912.09</v>
      </c>
      <c r="T634" s="88">
        <f t="shared" si="115"/>
        <v>323414.13</v>
      </c>
      <c r="U634" s="88">
        <f t="shared" si="116"/>
        <v>323414.13</v>
      </c>
      <c r="V634" s="88">
        <f t="shared" si="117"/>
        <v>299240.76</v>
      </c>
      <c r="W634" s="89">
        <f t="shared" si="118"/>
        <v>1768981.11</v>
      </c>
      <c r="X634" s="82"/>
      <c r="Y634" s="90">
        <f t="shared" si="121"/>
        <v>419065.14</v>
      </c>
      <c r="Z634" s="90">
        <f t="shared" si="122"/>
        <v>419065.14</v>
      </c>
      <c r="AA634" s="90">
        <f t="shared" si="119"/>
        <v>838130.28</v>
      </c>
    </row>
    <row r="635" spans="1:27" s="15" customFormat="1" x14ac:dyDescent="0.2">
      <c r="A635" s="78">
        <v>102065</v>
      </c>
      <c r="B635" s="78" t="s">
        <v>1022</v>
      </c>
      <c r="C635" s="78" t="s">
        <v>126</v>
      </c>
      <c r="D635" s="78" t="s">
        <v>42</v>
      </c>
      <c r="E635" s="78" t="s">
        <v>112</v>
      </c>
      <c r="F635" s="78" t="s">
        <v>112</v>
      </c>
      <c r="G635" s="118">
        <v>676042</v>
      </c>
      <c r="H635" s="78"/>
      <c r="I635" s="79" t="s">
        <v>44</v>
      </c>
      <c r="J635" s="78">
        <v>1028393</v>
      </c>
      <c r="K635" s="79">
        <v>44562</v>
      </c>
      <c r="L635" s="79">
        <v>44926</v>
      </c>
      <c r="M635" s="84">
        <v>7634</v>
      </c>
      <c r="N635" s="84">
        <v>25667</v>
      </c>
      <c r="O635" s="95">
        <f t="shared" si="112"/>
        <v>0.29742470877001598</v>
      </c>
      <c r="P635" s="84">
        <f t="shared" si="123"/>
        <v>7634</v>
      </c>
      <c r="Q635" s="85">
        <f t="shared" si="120"/>
        <v>5.5584099885433046E-4</v>
      </c>
      <c r="R635" s="86">
        <f t="shared" si="113"/>
        <v>4.8059451141885636E-4</v>
      </c>
      <c r="S635" s="87">
        <f t="shared" si="114"/>
        <v>412482.66</v>
      </c>
      <c r="T635" s="88">
        <f t="shared" si="115"/>
        <v>162110.54</v>
      </c>
      <c r="U635" s="88">
        <f t="shared" si="116"/>
        <v>162110.54</v>
      </c>
      <c r="V635" s="88">
        <f t="shared" si="117"/>
        <v>149993.69</v>
      </c>
      <c r="W635" s="89">
        <f t="shared" si="118"/>
        <v>886697.42999999993</v>
      </c>
      <c r="X635" s="82"/>
      <c r="Y635" s="90">
        <f t="shared" si="121"/>
        <v>210055.37</v>
      </c>
      <c r="Z635" s="90">
        <f t="shared" si="122"/>
        <v>210055.37</v>
      </c>
      <c r="AA635" s="90">
        <f t="shared" si="119"/>
        <v>420110.74</v>
      </c>
    </row>
    <row r="636" spans="1:27" s="15" customFormat="1" x14ac:dyDescent="0.2">
      <c r="A636" s="78">
        <v>5357</v>
      </c>
      <c r="B636" s="78" t="s">
        <v>1023</v>
      </c>
      <c r="C636" s="78" t="s">
        <v>1024</v>
      </c>
      <c r="D636" s="78" t="s">
        <v>71</v>
      </c>
      <c r="E636" s="78" t="s">
        <v>133</v>
      </c>
      <c r="F636" s="78" t="s">
        <v>67</v>
      </c>
      <c r="G636" s="118">
        <v>675581</v>
      </c>
      <c r="H636" s="78"/>
      <c r="I636" s="79" t="s">
        <v>44</v>
      </c>
      <c r="J636" s="78">
        <v>1030402</v>
      </c>
      <c r="K636" s="79">
        <v>44562</v>
      </c>
      <c r="L636" s="79">
        <v>44926</v>
      </c>
      <c r="M636" s="84">
        <v>12920</v>
      </c>
      <c r="N636" s="84">
        <v>19019</v>
      </c>
      <c r="O636" s="95">
        <f t="shared" si="112"/>
        <v>0.6793206793206793</v>
      </c>
      <c r="P636" s="84">
        <f t="shared" si="123"/>
        <v>12920.000000000002</v>
      </c>
      <c r="Q636" s="85">
        <f t="shared" si="120"/>
        <v>0</v>
      </c>
      <c r="R636" s="86">
        <f t="shared" si="113"/>
        <v>8.1337190038402213E-4</v>
      </c>
      <c r="S636" s="87">
        <f t="shared" si="114"/>
        <v>0</v>
      </c>
      <c r="T636" s="88">
        <f t="shared" si="115"/>
        <v>274360.51</v>
      </c>
      <c r="U636" s="88">
        <f t="shared" si="116"/>
        <v>274360.51</v>
      </c>
      <c r="V636" s="88">
        <f t="shared" si="117"/>
        <v>0</v>
      </c>
      <c r="W636" s="89">
        <f t="shared" si="118"/>
        <v>548721.02</v>
      </c>
      <c r="X636" s="82"/>
      <c r="Y636" s="90">
        <f t="shared" si="121"/>
        <v>0</v>
      </c>
      <c r="Z636" s="90">
        <f t="shared" si="122"/>
        <v>0</v>
      </c>
      <c r="AA636" s="90">
        <f t="shared" si="119"/>
        <v>0</v>
      </c>
    </row>
    <row r="637" spans="1:27" s="15" customFormat="1" x14ac:dyDescent="0.2">
      <c r="A637" s="78">
        <v>105595</v>
      </c>
      <c r="B637" s="78" t="s">
        <v>1025</v>
      </c>
      <c r="C637" s="78" t="s">
        <v>173</v>
      </c>
      <c r="D637" s="78" t="s">
        <v>42</v>
      </c>
      <c r="E637" s="78" t="s">
        <v>918</v>
      </c>
      <c r="F637" s="78" t="s">
        <v>106</v>
      </c>
      <c r="G637" s="118">
        <v>676345</v>
      </c>
      <c r="H637" s="78"/>
      <c r="I637" s="79" t="s">
        <v>44</v>
      </c>
      <c r="J637" s="78">
        <v>1026587</v>
      </c>
      <c r="K637" s="79">
        <v>44470</v>
      </c>
      <c r="L637" s="79">
        <v>44834</v>
      </c>
      <c r="M637" s="84">
        <v>9324</v>
      </c>
      <c r="N637" s="84">
        <v>29702</v>
      </c>
      <c r="O637" s="95">
        <f t="shared" si="112"/>
        <v>0.31391825466298567</v>
      </c>
      <c r="P637" s="84">
        <f t="shared" si="123"/>
        <v>9324</v>
      </c>
      <c r="Q637" s="85">
        <f t="shared" si="120"/>
        <v>6.7889199283701566E-4</v>
      </c>
      <c r="R637" s="86">
        <f t="shared" si="113"/>
        <v>5.8698758507589948E-4</v>
      </c>
      <c r="S637" s="87">
        <f t="shared" si="114"/>
        <v>503797.26</v>
      </c>
      <c r="T637" s="88">
        <f t="shared" si="115"/>
        <v>197998.25</v>
      </c>
      <c r="U637" s="88">
        <f t="shared" si="116"/>
        <v>197998.25</v>
      </c>
      <c r="V637" s="88">
        <f t="shared" si="117"/>
        <v>183199</v>
      </c>
      <c r="W637" s="89">
        <f t="shared" si="118"/>
        <v>1082992.76</v>
      </c>
      <c r="X637" s="82"/>
      <c r="Y637" s="90">
        <f t="shared" si="121"/>
        <v>256557.02</v>
      </c>
      <c r="Z637" s="90">
        <f t="shared" si="122"/>
        <v>256557.02</v>
      </c>
      <c r="AA637" s="90">
        <f t="shared" si="119"/>
        <v>513114.04</v>
      </c>
    </row>
    <row r="638" spans="1:27" s="15" customFormat="1" x14ac:dyDescent="0.2">
      <c r="A638" s="78">
        <v>107180</v>
      </c>
      <c r="B638" s="78" t="s">
        <v>1026</v>
      </c>
      <c r="C638" s="78" t="s">
        <v>1027</v>
      </c>
      <c r="D638" s="78" t="s">
        <v>42</v>
      </c>
      <c r="E638" s="78" t="s">
        <v>202</v>
      </c>
      <c r="F638" s="78" t="s">
        <v>79</v>
      </c>
      <c r="G638" s="118">
        <v>676462</v>
      </c>
      <c r="H638" s="78"/>
      <c r="I638" s="79" t="s">
        <v>44</v>
      </c>
      <c r="J638" s="78">
        <v>1030334</v>
      </c>
      <c r="K638" s="79">
        <v>44562</v>
      </c>
      <c r="L638" s="79">
        <v>44926</v>
      </c>
      <c r="M638" s="84">
        <v>13309</v>
      </c>
      <c r="N638" s="84">
        <v>28991</v>
      </c>
      <c r="O638" s="95">
        <f t="shared" si="112"/>
        <v>0.45907350557069437</v>
      </c>
      <c r="P638" s="84">
        <f t="shared" si="123"/>
        <v>13309</v>
      </c>
      <c r="Q638" s="85">
        <f t="shared" si="120"/>
        <v>9.6904478042340641E-4</v>
      </c>
      <c r="R638" s="86">
        <f t="shared" si="113"/>
        <v>8.3786119366957817E-4</v>
      </c>
      <c r="S638" s="87">
        <f t="shared" si="114"/>
        <v>719116.02</v>
      </c>
      <c r="T638" s="88">
        <f t="shared" si="115"/>
        <v>282621.05</v>
      </c>
      <c r="U638" s="88">
        <f t="shared" si="116"/>
        <v>282621.05</v>
      </c>
      <c r="V638" s="88">
        <f t="shared" si="117"/>
        <v>261496.73</v>
      </c>
      <c r="W638" s="89">
        <f t="shared" si="118"/>
        <v>1545854.85</v>
      </c>
      <c r="X638" s="82"/>
      <c r="Y638" s="90">
        <f t="shared" si="121"/>
        <v>366207.35</v>
      </c>
      <c r="Z638" s="90">
        <f t="shared" si="122"/>
        <v>366207.35</v>
      </c>
      <c r="AA638" s="90">
        <f t="shared" si="119"/>
        <v>732414.7</v>
      </c>
    </row>
    <row r="639" spans="1:27" s="15" customFormat="1" x14ac:dyDescent="0.2">
      <c r="A639" s="78">
        <v>106281</v>
      </c>
      <c r="B639" s="78" t="s">
        <v>1028</v>
      </c>
      <c r="C639" s="78" t="s">
        <v>1027</v>
      </c>
      <c r="D639" s="78" t="s">
        <v>42</v>
      </c>
      <c r="E639" s="78" t="s">
        <v>202</v>
      </c>
      <c r="F639" s="78" t="s">
        <v>79</v>
      </c>
      <c r="G639" s="118">
        <v>676386</v>
      </c>
      <c r="H639" s="78"/>
      <c r="I639" s="79" t="s">
        <v>44</v>
      </c>
      <c r="J639" s="78">
        <v>1026925</v>
      </c>
      <c r="K639" s="79">
        <v>44562</v>
      </c>
      <c r="L639" s="79">
        <v>44926</v>
      </c>
      <c r="M639" s="84">
        <v>19304</v>
      </c>
      <c r="N639" s="84">
        <v>34581</v>
      </c>
      <c r="O639" s="95">
        <f t="shared" si="112"/>
        <v>0.55822561522223191</v>
      </c>
      <c r="P639" s="84">
        <f t="shared" si="123"/>
        <v>19304</v>
      </c>
      <c r="Q639" s="85">
        <f t="shared" si="120"/>
        <v>1.4055481584862451E-3</v>
      </c>
      <c r="R639" s="86">
        <f t="shared" si="113"/>
        <v>1.2152733099855388E-3</v>
      </c>
      <c r="S639" s="87">
        <f t="shared" si="114"/>
        <v>1043039.72</v>
      </c>
      <c r="T639" s="88">
        <f t="shared" si="115"/>
        <v>409926.88</v>
      </c>
      <c r="U639" s="88">
        <f t="shared" si="116"/>
        <v>409926.88</v>
      </c>
      <c r="V639" s="88">
        <f t="shared" si="117"/>
        <v>379287.17</v>
      </c>
      <c r="W639" s="89">
        <f t="shared" si="118"/>
        <v>2242180.65</v>
      </c>
      <c r="X639" s="82"/>
      <c r="Y639" s="90">
        <f t="shared" si="121"/>
        <v>531164.38</v>
      </c>
      <c r="Z639" s="90">
        <f t="shared" si="122"/>
        <v>531164.38</v>
      </c>
      <c r="AA639" s="90">
        <f t="shared" si="119"/>
        <v>1062328.76</v>
      </c>
    </row>
    <row r="640" spans="1:27" s="15" customFormat="1" x14ac:dyDescent="0.2">
      <c r="A640" s="78">
        <v>4354</v>
      </c>
      <c r="B640" s="78" t="s">
        <v>1029</v>
      </c>
      <c r="C640" s="78" t="s">
        <v>173</v>
      </c>
      <c r="D640" s="78" t="s">
        <v>42</v>
      </c>
      <c r="E640" s="78" t="s">
        <v>43</v>
      </c>
      <c r="F640" s="78" t="s">
        <v>43</v>
      </c>
      <c r="G640" s="118">
        <v>675437</v>
      </c>
      <c r="H640" s="78"/>
      <c r="I640" s="79" t="s">
        <v>44</v>
      </c>
      <c r="J640" s="78">
        <v>1017866</v>
      </c>
      <c r="K640" s="79">
        <v>44562</v>
      </c>
      <c r="L640" s="79">
        <v>44926</v>
      </c>
      <c r="M640" s="84">
        <v>24860</v>
      </c>
      <c r="N640" s="84">
        <v>37737</v>
      </c>
      <c r="O640" s="95">
        <f t="shared" ref="O640:O703" si="124">M640/N640</f>
        <v>0.65876990751782072</v>
      </c>
      <c r="P640" s="84">
        <f t="shared" si="123"/>
        <v>24860</v>
      </c>
      <c r="Q640" s="85">
        <f t="shared" si="120"/>
        <v>1.8100874026092031E-3</v>
      </c>
      <c r="R640" s="86">
        <f t="shared" ref="R640:R703" si="125">P640/R$3</f>
        <v>1.5650484089432498E-3</v>
      </c>
      <c r="S640" s="87">
        <f t="shared" ref="S640:S703" si="126">IF(Q640&gt;0,ROUND($S$3*Q640,2),0)</f>
        <v>1343243.24</v>
      </c>
      <c r="T640" s="88">
        <f t="shared" ref="T640:T703" si="127">IF(R640&gt;0,ROUND($T$3*R640,2),0)</f>
        <v>527910.39</v>
      </c>
      <c r="U640" s="88">
        <f t="shared" ref="U640:U703" si="128">IF(R640&gt;0,ROUND($U$3*R640,2),0)</f>
        <v>527910.39</v>
      </c>
      <c r="V640" s="88">
        <f t="shared" ref="V640:V703" si="129">IF(Q640&gt;0,ROUND($V$3*Q640,2),0)</f>
        <v>488452.09</v>
      </c>
      <c r="W640" s="89">
        <f t="shared" ref="W640:W703" si="130">S640+T640+U640+V640</f>
        <v>2887516.11</v>
      </c>
      <c r="X640" s="82"/>
      <c r="Y640" s="90">
        <f t="shared" si="121"/>
        <v>684041.98</v>
      </c>
      <c r="Z640" s="90">
        <f t="shared" si="122"/>
        <v>684041.98</v>
      </c>
      <c r="AA640" s="90">
        <f t="shared" ref="AA640:AA703" si="131">SUM(Y640:Z640)</f>
        <v>1368083.96</v>
      </c>
    </row>
    <row r="641" spans="1:27" s="15" customFormat="1" x14ac:dyDescent="0.2">
      <c r="A641" s="78">
        <v>4555</v>
      </c>
      <c r="B641" s="78" t="s">
        <v>1030</v>
      </c>
      <c r="C641" s="78" t="s">
        <v>173</v>
      </c>
      <c r="D641" s="78" t="s">
        <v>42</v>
      </c>
      <c r="E641" s="78" t="s">
        <v>1031</v>
      </c>
      <c r="F641" s="78" t="s">
        <v>63</v>
      </c>
      <c r="G641" s="118">
        <v>455986</v>
      </c>
      <c r="H641" s="78"/>
      <c r="I641" s="79" t="s">
        <v>44</v>
      </c>
      <c r="J641" s="78">
        <v>1017861</v>
      </c>
      <c r="K641" s="79">
        <v>44562</v>
      </c>
      <c r="L641" s="79">
        <v>44926</v>
      </c>
      <c r="M641" s="84">
        <v>21697</v>
      </c>
      <c r="N641" s="84">
        <v>28911</v>
      </c>
      <c r="O641" s="95">
        <f t="shared" si="124"/>
        <v>0.75047559752343396</v>
      </c>
      <c r="P641" s="84">
        <f t="shared" si="123"/>
        <v>21697</v>
      </c>
      <c r="Q641" s="85">
        <f t="shared" si="120"/>
        <v>1.5797854535161656E-3</v>
      </c>
      <c r="R641" s="86">
        <f t="shared" si="125"/>
        <v>1.3659233841046537E-3</v>
      </c>
      <c r="S641" s="87">
        <f t="shared" si="126"/>
        <v>1172339.04</v>
      </c>
      <c r="T641" s="88">
        <f t="shared" si="127"/>
        <v>460743.03</v>
      </c>
      <c r="U641" s="88">
        <f t="shared" si="128"/>
        <v>460743.03</v>
      </c>
      <c r="V641" s="88">
        <f t="shared" si="129"/>
        <v>426305.1</v>
      </c>
      <c r="W641" s="89">
        <f t="shared" si="130"/>
        <v>2520130.2000000002</v>
      </c>
      <c r="X641" s="82"/>
      <c r="Y641" s="90">
        <f t="shared" si="121"/>
        <v>597009.61</v>
      </c>
      <c r="Z641" s="90">
        <f t="shared" si="122"/>
        <v>597009.61</v>
      </c>
      <c r="AA641" s="90">
        <f t="shared" si="131"/>
        <v>1194019.22</v>
      </c>
    </row>
    <row r="642" spans="1:27" s="15" customFormat="1" x14ac:dyDescent="0.2">
      <c r="A642" s="78">
        <v>5303</v>
      </c>
      <c r="B642" s="78" t="s">
        <v>1032</v>
      </c>
      <c r="C642" s="78" t="s">
        <v>1033</v>
      </c>
      <c r="D642" s="78" t="s">
        <v>71</v>
      </c>
      <c r="E642" s="78" t="s">
        <v>344</v>
      </c>
      <c r="F642" s="78" t="s">
        <v>112</v>
      </c>
      <c r="G642" s="118">
        <v>675030</v>
      </c>
      <c r="H642" s="78"/>
      <c r="I642" s="79" t="s">
        <v>44</v>
      </c>
      <c r="J642" s="78">
        <v>530301</v>
      </c>
      <c r="K642" s="79">
        <v>44562</v>
      </c>
      <c r="L642" s="79">
        <v>44926</v>
      </c>
      <c r="M642" s="84">
        <v>21010</v>
      </c>
      <c r="N642" s="84">
        <v>26079</v>
      </c>
      <c r="O642" s="95">
        <f t="shared" si="124"/>
        <v>0.80562905019364239</v>
      </c>
      <c r="P642" s="84">
        <f t="shared" si="123"/>
        <v>21010</v>
      </c>
      <c r="Q642" s="85">
        <f t="shared" si="120"/>
        <v>0</v>
      </c>
      <c r="R642" s="86">
        <f t="shared" si="125"/>
        <v>1.3226736553458439E-3</v>
      </c>
      <c r="S642" s="87">
        <f t="shared" si="126"/>
        <v>0</v>
      </c>
      <c r="T642" s="88">
        <f t="shared" si="127"/>
        <v>446154.36</v>
      </c>
      <c r="U642" s="88">
        <f t="shared" si="128"/>
        <v>446154.36</v>
      </c>
      <c r="V642" s="88">
        <f t="shared" si="129"/>
        <v>0</v>
      </c>
      <c r="W642" s="89">
        <f t="shared" si="130"/>
        <v>892308.72</v>
      </c>
      <c r="X642" s="82"/>
      <c r="Y642" s="90">
        <f t="shared" si="121"/>
        <v>0</v>
      </c>
      <c r="Z642" s="90">
        <f t="shared" si="122"/>
        <v>0</v>
      </c>
      <c r="AA642" s="90">
        <f t="shared" si="131"/>
        <v>0</v>
      </c>
    </row>
    <row r="643" spans="1:27" s="15" customFormat="1" x14ac:dyDescent="0.2">
      <c r="A643" s="78">
        <v>5360</v>
      </c>
      <c r="B643" s="78" t="s">
        <v>1034</v>
      </c>
      <c r="C643" s="78" t="s">
        <v>82</v>
      </c>
      <c r="D643" s="78" t="s">
        <v>42</v>
      </c>
      <c r="E643" s="78" t="s">
        <v>156</v>
      </c>
      <c r="F643" s="78" t="s">
        <v>63</v>
      </c>
      <c r="G643" s="118">
        <v>675998</v>
      </c>
      <c r="H643" s="78"/>
      <c r="I643" s="79" t="s">
        <v>44</v>
      </c>
      <c r="J643" s="78">
        <v>1029302</v>
      </c>
      <c r="K643" s="79">
        <v>44470</v>
      </c>
      <c r="L643" s="79">
        <v>44834</v>
      </c>
      <c r="M643" s="84">
        <v>25484</v>
      </c>
      <c r="N643" s="84">
        <v>42746</v>
      </c>
      <c r="O643" s="95">
        <f t="shared" si="124"/>
        <v>0.59617274130912834</v>
      </c>
      <c r="P643" s="84">
        <f t="shared" si="123"/>
        <v>25484</v>
      </c>
      <c r="Q643" s="85">
        <f t="shared" si="120"/>
        <v>1.8555216157720405E-3</v>
      </c>
      <c r="R643" s="86">
        <f t="shared" si="125"/>
        <v>1.6043320053704658E-3</v>
      </c>
      <c r="S643" s="87">
        <f t="shared" si="126"/>
        <v>1376959.4</v>
      </c>
      <c r="T643" s="88">
        <f t="shared" si="127"/>
        <v>541161.24</v>
      </c>
      <c r="U643" s="88">
        <f t="shared" si="128"/>
        <v>541161.24</v>
      </c>
      <c r="V643" s="88">
        <f t="shared" si="129"/>
        <v>500712.51</v>
      </c>
      <c r="W643" s="89">
        <f t="shared" si="130"/>
        <v>2959994.3899999997</v>
      </c>
      <c r="X643" s="82"/>
      <c r="Y643" s="90">
        <f t="shared" si="121"/>
        <v>701211.82</v>
      </c>
      <c r="Z643" s="90">
        <f t="shared" si="122"/>
        <v>701211.82</v>
      </c>
      <c r="AA643" s="90">
        <f t="shared" si="131"/>
        <v>1402423.64</v>
      </c>
    </row>
    <row r="644" spans="1:27" s="15" customFormat="1" x14ac:dyDescent="0.2">
      <c r="A644" s="78">
        <v>4740</v>
      </c>
      <c r="B644" s="78" t="s">
        <v>1035</v>
      </c>
      <c r="C644" s="78" t="s">
        <v>173</v>
      </c>
      <c r="D644" s="78" t="s">
        <v>42</v>
      </c>
      <c r="E644" s="78" t="s">
        <v>398</v>
      </c>
      <c r="F644" s="78" t="s">
        <v>63</v>
      </c>
      <c r="G644" s="118">
        <v>455579</v>
      </c>
      <c r="H644" s="78"/>
      <c r="I644" s="79" t="s">
        <v>44</v>
      </c>
      <c r="J644" s="78">
        <v>1017847</v>
      </c>
      <c r="K644" s="79">
        <v>44562</v>
      </c>
      <c r="L644" s="79">
        <v>44926</v>
      </c>
      <c r="M644" s="84">
        <v>16164</v>
      </c>
      <c r="N644" s="84">
        <v>24506</v>
      </c>
      <c r="O644" s="95">
        <f t="shared" si="124"/>
        <v>0.65959356892189669</v>
      </c>
      <c r="P644" s="84">
        <f t="shared" si="123"/>
        <v>16164.000000000002</v>
      </c>
      <c r="Q644" s="85">
        <f t="shared" si="120"/>
        <v>1.1769208678911972E-3</v>
      </c>
      <c r="R644" s="86">
        <f t="shared" si="125"/>
        <v>1.017596238220382E-3</v>
      </c>
      <c r="S644" s="87">
        <f t="shared" si="126"/>
        <v>873378.26</v>
      </c>
      <c r="T644" s="88">
        <f t="shared" si="127"/>
        <v>343247.93</v>
      </c>
      <c r="U644" s="88">
        <f t="shared" si="128"/>
        <v>343247.93</v>
      </c>
      <c r="V644" s="88">
        <f t="shared" si="129"/>
        <v>317592.09999999998</v>
      </c>
      <c r="W644" s="89">
        <f t="shared" si="130"/>
        <v>1877466.2199999997</v>
      </c>
      <c r="X644" s="82"/>
      <c r="Y644" s="90">
        <f t="shared" si="121"/>
        <v>444764.87</v>
      </c>
      <c r="Z644" s="90">
        <f t="shared" si="122"/>
        <v>444764.87</v>
      </c>
      <c r="AA644" s="90">
        <f t="shared" si="131"/>
        <v>889529.74</v>
      </c>
    </row>
    <row r="645" spans="1:27" s="15" customFormat="1" x14ac:dyDescent="0.2">
      <c r="A645" s="78">
        <v>4495</v>
      </c>
      <c r="B645" s="78" t="s">
        <v>1036</v>
      </c>
      <c r="C645" s="78" t="s">
        <v>173</v>
      </c>
      <c r="D645" s="78" t="s">
        <v>42</v>
      </c>
      <c r="E645" s="78" t="s">
        <v>1037</v>
      </c>
      <c r="F645" s="78" t="s">
        <v>63</v>
      </c>
      <c r="G645" s="118">
        <v>455985</v>
      </c>
      <c r="H645" s="78"/>
      <c r="I645" s="79" t="s">
        <v>44</v>
      </c>
      <c r="J645" s="78">
        <v>1017884</v>
      </c>
      <c r="K645" s="79">
        <v>44562</v>
      </c>
      <c r="L645" s="79">
        <v>44926</v>
      </c>
      <c r="M645" s="84">
        <v>9443</v>
      </c>
      <c r="N645" s="84">
        <v>16293</v>
      </c>
      <c r="O645" s="95">
        <f t="shared" si="124"/>
        <v>0.57957405020560981</v>
      </c>
      <c r="P645" s="84">
        <f t="shared" si="123"/>
        <v>9443</v>
      </c>
      <c r="Q645" s="85">
        <f t="shared" si="120"/>
        <v>6.8755653028313368E-4</v>
      </c>
      <c r="R645" s="86">
        <f t="shared" si="125"/>
        <v>5.9447916836891026E-4</v>
      </c>
      <c r="S645" s="87">
        <f t="shared" si="126"/>
        <v>510227.11</v>
      </c>
      <c r="T645" s="88">
        <f t="shared" si="127"/>
        <v>200525.25</v>
      </c>
      <c r="U645" s="88">
        <f t="shared" si="128"/>
        <v>200525.25</v>
      </c>
      <c r="V645" s="88">
        <f t="shared" si="129"/>
        <v>185537.13</v>
      </c>
      <c r="W645" s="89">
        <f t="shared" si="130"/>
        <v>1096814.74</v>
      </c>
      <c r="X645" s="82"/>
      <c r="Y645" s="90">
        <f t="shared" si="121"/>
        <v>259831.39</v>
      </c>
      <c r="Z645" s="90">
        <f t="shared" si="122"/>
        <v>259831.39</v>
      </c>
      <c r="AA645" s="90">
        <f t="shared" si="131"/>
        <v>519662.78</v>
      </c>
    </row>
    <row r="646" spans="1:27" s="15" customFormat="1" x14ac:dyDescent="0.2">
      <c r="A646" s="78">
        <v>4742</v>
      </c>
      <c r="B646" s="78" t="s">
        <v>1038</v>
      </c>
      <c r="C646" s="78" t="s">
        <v>173</v>
      </c>
      <c r="D646" s="78" t="s">
        <v>42</v>
      </c>
      <c r="E646" s="78" t="s">
        <v>91</v>
      </c>
      <c r="F646" s="78" t="s">
        <v>48</v>
      </c>
      <c r="G646" s="118">
        <v>675852</v>
      </c>
      <c r="H646" s="78"/>
      <c r="I646" s="79" t="s">
        <v>44</v>
      </c>
      <c r="J646" s="78">
        <v>1032343</v>
      </c>
      <c r="K646" s="79">
        <v>44713</v>
      </c>
      <c r="L646" s="79">
        <v>44834</v>
      </c>
      <c r="M646" s="84">
        <v>10714</v>
      </c>
      <c r="N646" s="84">
        <v>20560</v>
      </c>
      <c r="O646" s="95">
        <f t="shared" si="124"/>
        <v>0.52110894941634245</v>
      </c>
      <c r="P646" s="84">
        <f t="shared" si="123"/>
        <v>32054.180327868853</v>
      </c>
      <c r="Q646" s="85">
        <f t="shared" ref="Q646:Q709" si="132">IF(D646="NSGO",P646/Q$3,0)</f>
        <v>2.3339045861801746E-3</v>
      </c>
      <c r="R646" s="86">
        <f t="shared" si="125"/>
        <v>2.0179543009698781E-3</v>
      </c>
      <c r="S646" s="87">
        <f t="shared" si="126"/>
        <v>1731961.42</v>
      </c>
      <c r="T646" s="88">
        <f t="shared" si="127"/>
        <v>680681.21</v>
      </c>
      <c r="U646" s="88">
        <f t="shared" si="128"/>
        <v>680681.21</v>
      </c>
      <c r="V646" s="88">
        <f t="shared" si="129"/>
        <v>629804.15</v>
      </c>
      <c r="W646" s="89">
        <f t="shared" si="130"/>
        <v>3723127.9899999998</v>
      </c>
      <c r="X646" s="82"/>
      <c r="Y646" s="90">
        <f t="shared" ref="Y646:Y709" si="133">IF($D646="NSGO",ROUND($Q646*$Y$3,2),0)</f>
        <v>881995.38</v>
      </c>
      <c r="Z646" s="90">
        <f t="shared" ref="Z646:Z709" si="134">IF($D646="NSGO",ROUND($Q646*$Z$3,2),0)</f>
        <v>881995.38</v>
      </c>
      <c r="AA646" s="90">
        <f t="shared" si="131"/>
        <v>1763990.76</v>
      </c>
    </row>
    <row r="647" spans="1:27" s="15" customFormat="1" x14ac:dyDescent="0.2">
      <c r="A647" s="78">
        <v>104259</v>
      </c>
      <c r="B647" s="78" t="s">
        <v>1039</v>
      </c>
      <c r="C647" s="78" t="s">
        <v>1040</v>
      </c>
      <c r="D647" s="78" t="s">
        <v>71</v>
      </c>
      <c r="E647" s="78" t="s">
        <v>43</v>
      </c>
      <c r="F647" s="78" t="s">
        <v>43</v>
      </c>
      <c r="G647" s="118">
        <v>676250</v>
      </c>
      <c r="H647" s="78"/>
      <c r="I647" s="79" t="s">
        <v>44</v>
      </c>
      <c r="J647" s="78">
        <v>1030824</v>
      </c>
      <c r="K647" s="79">
        <v>44562</v>
      </c>
      <c r="L647" s="79">
        <v>44926</v>
      </c>
      <c r="M647" s="84">
        <v>22380</v>
      </c>
      <c r="N647" s="84">
        <v>31733</v>
      </c>
      <c r="O647" s="95">
        <f t="shared" si="124"/>
        <v>0.70525950902845613</v>
      </c>
      <c r="P647" s="84">
        <f t="shared" ref="P647:P710" si="135">IFERROR((M647/((L647-K647)+1)*365),0)</f>
        <v>22380</v>
      </c>
      <c r="Q647" s="85">
        <f t="shared" si="132"/>
        <v>0</v>
      </c>
      <c r="R647" s="86">
        <f t="shared" si="125"/>
        <v>1.4089212949376481E-3</v>
      </c>
      <c r="S647" s="87">
        <f t="shared" si="126"/>
        <v>0</v>
      </c>
      <c r="T647" s="88">
        <f t="shared" si="127"/>
        <v>475246.76</v>
      </c>
      <c r="U647" s="88">
        <f t="shared" si="128"/>
        <v>475246.76</v>
      </c>
      <c r="V647" s="88">
        <f t="shared" si="129"/>
        <v>0</v>
      </c>
      <c r="W647" s="89">
        <f t="shared" si="130"/>
        <v>950493.52</v>
      </c>
      <c r="X647" s="82"/>
      <c r="Y647" s="90">
        <f t="shared" si="133"/>
        <v>0</v>
      </c>
      <c r="Z647" s="90">
        <f t="shared" si="134"/>
        <v>0</v>
      </c>
      <c r="AA647" s="90">
        <f t="shared" si="131"/>
        <v>0</v>
      </c>
    </row>
    <row r="648" spans="1:27" s="15" customFormat="1" x14ac:dyDescent="0.2">
      <c r="A648" s="78">
        <v>110581</v>
      </c>
      <c r="B648" s="78" t="s">
        <v>1041</v>
      </c>
      <c r="C648" s="78" t="s">
        <v>140</v>
      </c>
      <c r="D648" s="78" t="s">
        <v>42</v>
      </c>
      <c r="E648" s="78" t="s">
        <v>729</v>
      </c>
      <c r="F648" s="78" t="s">
        <v>79</v>
      </c>
      <c r="G648" s="118">
        <v>745004</v>
      </c>
      <c r="H648" s="78"/>
      <c r="I648" s="79" t="s">
        <v>44</v>
      </c>
      <c r="J648" s="78">
        <v>1032195</v>
      </c>
      <c r="K648" s="79">
        <v>44562</v>
      </c>
      <c r="L648" s="79">
        <v>44926</v>
      </c>
      <c r="M648" s="84">
        <v>3358</v>
      </c>
      <c r="N648" s="84">
        <v>12323</v>
      </c>
      <c r="O648" s="95">
        <f t="shared" si="124"/>
        <v>0.27249857989126025</v>
      </c>
      <c r="P648" s="84">
        <f t="shared" si="135"/>
        <v>3357.9999999999995</v>
      </c>
      <c r="Q648" s="85">
        <f t="shared" si="132"/>
        <v>2.4450014070642409E-4</v>
      </c>
      <c r="R648" s="86">
        <f t="shared" si="125"/>
        <v>2.1140114872210107E-4</v>
      </c>
      <c r="S648" s="87">
        <f t="shared" si="126"/>
        <v>181440.5</v>
      </c>
      <c r="T648" s="88">
        <f t="shared" si="127"/>
        <v>71308.25</v>
      </c>
      <c r="U648" s="88">
        <f t="shared" si="128"/>
        <v>71308.25</v>
      </c>
      <c r="V648" s="88">
        <f t="shared" si="129"/>
        <v>65978.36</v>
      </c>
      <c r="W648" s="89">
        <f t="shared" si="130"/>
        <v>390035.36</v>
      </c>
      <c r="X648" s="82"/>
      <c r="Y648" s="90">
        <f t="shared" si="133"/>
        <v>92397.95</v>
      </c>
      <c r="Z648" s="90">
        <f t="shared" si="134"/>
        <v>92397.95</v>
      </c>
      <c r="AA648" s="90">
        <f t="shared" si="131"/>
        <v>184795.9</v>
      </c>
    </row>
    <row r="649" spans="1:27" s="15" customFormat="1" x14ac:dyDescent="0.2">
      <c r="A649" s="78">
        <v>5284</v>
      </c>
      <c r="B649" s="78" t="s">
        <v>1042</v>
      </c>
      <c r="C649" s="78" t="s">
        <v>364</v>
      </c>
      <c r="D649" s="78" t="s">
        <v>42</v>
      </c>
      <c r="E649" s="78" t="s">
        <v>217</v>
      </c>
      <c r="F649" s="78" t="s">
        <v>67</v>
      </c>
      <c r="G649" s="118">
        <v>675666</v>
      </c>
      <c r="H649" s="78"/>
      <c r="I649" s="79" t="s">
        <v>44</v>
      </c>
      <c r="J649" s="78">
        <v>528401</v>
      </c>
      <c r="K649" s="79">
        <v>44562</v>
      </c>
      <c r="L649" s="79">
        <v>44926</v>
      </c>
      <c r="M649" s="84">
        <v>680</v>
      </c>
      <c r="N649" s="84">
        <v>5705</v>
      </c>
      <c r="O649" s="95">
        <f t="shared" si="124"/>
        <v>0.11919368974583698</v>
      </c>
      <c r="P649" s="84">
        <f t="shared" si="135"/>
        <v>680</v>
      </c>
      <c r="Q649" s="85">
        <f t="shared" si="132"/>
        <v>4.9511642549246097E-5</v>
      </c>
      <c r="R649" s="86">
        <f t="shared" si="125"/>
        <v>4.2809047388632741E-5</v>
      </c>
      <c r="S649" s="87">
        <f t="shared" si="126"/>
        <v>36741.97</v>
      </c>
      <c r="T649" s="88">
        <f t="shared" si="127"/>
        <v>14440.03</v>
      </c>
      <c r="U649" s="88">
        <f t="shared" si="128"/>
        <v>14440.03</v>
      </c>
      <c r="V649" s="88">
        <f t="shared" si="129"/>
        <v>13360.72</v>
      </c>
      <c r="W649" s="89">
        <f t="shared" si="130"/>
        <v>78982.75</v>
      </c>
      <c r="X649" s="82"/>
      <c r="Y649" s="90">
        <f t="shared" si="133"/>
        <v>18710.72</v>
      </c>
      <c r="Z649" s="90">
        <f t="shared" si="134"/>
        <v>18710.72</v>
      </c>
      <c r="AA649" s="90">
        <f t="shared" si="131"/>
        <v>37421.440000000002</v>
      </c>
    </row>
    <row r="650" spans="1:27" s="15" customFormat="1" x14ac:dyDescent="0.2">
      <c r="A650" s="78">
        <v>105330</v>
      </c>
      <c r="B650" s="78" t="s">
        <v>1043</v>
      </c>
      <c r="C650" s="78" t="s">
        <v>594</v>
      </c>
      <c r="D650" s="78" t="s">
        <v>42</v>
      </c>
      <c r="E650" s="78" t="s">
        <v>43</v>
      </c>
      <c r="F650" s="78" t="s">
        <v>43</v>
      </c>
      <c r="G650" s="118">
        <v>676328</v>
      </c>
      <c r="H650" s="78"/>
      <c r="I650" s="79" t="s">
        <v>44</v>
      </c>
      <c r="J650" s="78">
        <v>1028635</v>
      </c>
      <c r="K650" s="79">
        <v>44470</v>
      </c>
      <c r="L650" s="79">
        <v>44834</v>
      </c>
      <c r="M650" s="84">
        <v>24602</v>
      </c>
      <c r="N650" s="84">
        <v>36661</v>
      </c>
      <c r="O650" s="95">
        <f t="shared" si="124"/>
        <v>0.67106734677177382</v>
      </c>
      <c r="P650" s="84">
        <f t="shared" si="135"/>
        <v>24601.999999999996</v>
      </c>
      <c r="Q650" s="85">
        <f t="shared" si="132"/>
        <v>1.7913021029361065E-3</v>
      </c>
      <c r="R650" s="86">
        <f t="shared" si="125"/>
        <v>1.5488061527281507E-3</v>
      </c>
      <c r="S650" s="87">
        <f t="shared" si="126"/>
        <v>1329302.8999999999</v>
      </c>
      <c r="T650" s="88">
        <f t="shared" si="127"/>
        <v>522431.68</v>
      </c>
      <c r="U650" s="88">
        <f t="shared" si="128"/>
        <v>522431.68</v>
      </c>
      <c r="V650" s="88">
        <f t="shared" si="129"/>
        <v>483382.87</v>
      </c>
      <c r="W650" s="89">
        <f t="shared" si="130"/>
        <v>2857549.13</v>
      </c>
      <c r="X650" s="82"/>
      <c r="Y650" s="90">
        <f t="shared" si="133"/>
        <v>676942.92</v>
      </c>
      <c r="Z650" s="90">
        <f t="shared" si="134"/>
        <v>676942.92</v>
      </c>
      <c r="AA650" s="90">
        <f t="shared" si="131"/>
        <v>1353885.84</v>
      </c>
    </row>
    <row r="651" spans="1:27" s="15" customFormat="1" x14ac:dyDescent="0.2">
      <c r="A651" s="78">
        <v>4106</v>
      </c>
      <c r="B651" s="78" t="s">
        <v>1044</v>
      </c>
      <c r="C651" s="78" t="s">
        <v>140</v>
      </c>
      <c r="D651" s="78" t="s">
        <v>42</v>
      </c>
      <c r="E651" s="78" t="s">
        <v>918</v>
      </c>
      <c r="F651" s="78" t="s">
        <v>106</v>
      </c>
      <c r="G651" s="118">
        <v>676290</v>
      </c>
      <c r="H651" s="78"/>
      <c r="I651" s="79" t="s">
        <v>44</v>
      </c>
      <c r="J651" s="78">
        <v>1031872</v>
      </c>
      <c r="K651" s="79">
        <v>44562</v>
      </c>
      <c r="L651" s="79">
        <v>44926</v>
      </c>
      <c r="M651" s="84">
        <v>12387</v>
      </c>
      <c r="N651" s="84">
        <v>28414</v>
      </c>
      <c r="O651" s="95">
        <f t="shared" si="124"/>
        <v>0.43594706834658969</v>
      </c>
      <c r="P651" s="84">
        <f t="shared" si="135"/>
        <v>12387</v>
      </c>
      <c r="Q651" s="85">
        <f t="shared" si="132"/>
        <v>9.0191281802575211E-4</v>
      </c>
      <c r="R651" s="86">
        <f t="shared" si="125"/>
        <v>7.7981716176910845E-4</v>
      </c>
      <c r="S651" s="87">
        <f t="shared" si="126"/>
        <v>669298.23</v>
      </c>
      <c r="T651" s="88">
        <f t="shared" si="127"/>
        <v>263042.08</v>
      </c>
      <c r="U651" s="88">
        <f t="shared" si="128"/>
        <v>263042.08</v>
      </c>
      <c r="V651" s="88">
        <f t="shared" si="129"/>
        <v>243381.17</v>
      </c>
      <c r="W651" s="89">
        <f t="shared" si="130"/>
        <v>1438763.56</v>
      </c>
      <c r="X651" s="82"/>
      <c r="Y651" s="90">
        <f t="shared" si="133"/>
        <v>340837.81</v>
      </c>
      <c r="Z651" s="90">
        <f t="shared" si="134"/>
        <v>340837.81</v>
      </c>
      <c r="AA651" s="90">
        <f t="shared" si="131"/>
        <v>681675.62</v>
      </c>
    </row>
    <row r="652" spans="1:27" s="15" customFormat="1" x14ac:dyDescent="0.2">
      <c r="A652" s="78">
        <v>5379</v>
      </c>
      <c r="B652" s="78" t="s">
        <v>1045</v>
      </c>
      <c r="C652" s="78" t="s">
        <v>1046</v>
      </c>
      <c r="D652" s="78" t="s">
        <v>71</v>
      </c>
      <c r="E652" s="78" t="s">
        <v>550</v>
      </c>
      <c r="F652" s="78" t="s">
        <v>52</v>
      </c>
      <c r="G652" s="118">
        <v>676223</v>
      </c>
      <c r="H652" s="78"/>
      <c r="I652" s="79" t="s">
        <v>44</v>
      </c>
      <c r="J652" s="78">
        <v>1016577</v>
      </c>
      <c r="K652" s="79">
        <v>44562</v>
      </c>
      <c r="L652" s="79">
        <v>44926</v>
      </c>
      <c r="M652" s="84">
        <v>23632</v>
      </c>
      <c r="N652" s="84">
        <v>31086</v>
      </c>
      <c r="O652" s="95">
        <f t="shared" si="124"/>
        <v>0.76021360097793222</v>
      </c>
      <c r="P652" s="84">
        <f t="shared" si="135"/>
        <v>23632</v>
      </c>
      <c r="Q652" s="85">
        <f t="shared" si="132"/>
        <v>0</v>
      </c>
      <c r="R652" s="86">
        <f t="shared" si="125"/>
        <v>1.4877403057178954E-3</v>
      </c>
      <c r="S652" s="87">
        <f t="shared" si="126"/>
        <v>0</v>
      </c>
      <c r="T652" s="88">
        <f t="shared" si="127"/>
        <v>501833.4</v>
      </c>
      <c r="U652" s="88">
        <f t="shared" si="128"/>
        <v>501833.4</v>
      </c>
      <c r="V652" s="88">
        <f t="shared" si="129"/>
        <v>0</v>
      </c>
      <c r="W652" s="89">
        <f t="shared" si="130"/>
        <v>1003666.8</v>
      </c>
      <c r="X652" s="82"/>
      <c r="Y652" s="90">
        <f t="shared" si="133"/>
        <v>0</v>
      </c>
      <c r="Z652" s="90">
        <f t="shared" si="134"/>
        <v>0</v>
      </c>
      <c r="AA652" s="90">
        <f t="shared" si="131"/>
        <v>0</v>
      </c>
    </row>
    <row r="653" spans="1:27" s="15" customFormat="1" x14ac:dyDescent="0.2">
      <c r="A653" s="78">
        <v>103557</v>
      </c>
      <c r="B653" s="78" t="s">
        <v>1047</v>
      </c>
      <c r="C653" s="78" t="s">
        <v>1048</v>
      </c>
      <c r="D653" s="78" t="s">
        <v>42</v>
      </c>
      <c r="E653" s="78" t="s">
        <v>659</v>
      </c>
      <c r="F653" s="78" t="s">
        <v>52</v>
      </c>
      <c r="G653" s="118">
        <v>676207</v>
      </c>
      <c r="H653" s="78"/>
      <c r="I653" s="79" t="s">
        <v>44</v>
      </c>
      <c r="J653" s="78">
        <v>1026568</v>
      </c>
      <c r="K653" s="79">
        <v>44470</v>
      </c>
      <c r="L653" s="79">
        <v>44834</v>
      </c>
      <c r="M653" s="84">
        <v>27645</v>
      </c>
      <c r="N653" s="84">
        <v>42600</v>
      </c>
      <c r="O653" s="95">
        <f t="shared" si="124"/>
        <v>0.64894366197183095</v>
      </c>
      <c r="P653" s="84">
        <f t="shared" si="135"/>
        <v>27644.999999999996</v>
      </c>
      <c r="Q653" s="85">
        <f t="shared" si="132"/>
        <v>2.0128667033439828E-3</v>
      </c>
      <c r="R653" s="86">
        <f t="shared" si="125"/>
        <v>1.7403766397922824E-3</v>
      </c>
      <c r="S653" s="87">
        <f t="shared" si="126"/>
        <v>1493723.22</v>
      </c>
      <c r="T653" s="88">
        <f t="shared" si="127"/>
        <v>587050.80000000005</v>
      </c>
      <c r="U653" s="88">
        <f t="shared" si="128"/>
        <v>587050.80000000005</v>
      </c>
      <c r="V653" s="88">
        <f t="shared" si="129"/>
        <v>543172.07999999996</v>
      </c>
      <c r="W653" s="89">
        <f t="shared" si="130"/>
        <v>3210996.9000000004</v>
      </c>
      <c r="X653" s="82"/>
      <c r="Y653" s="90">
        <f t="shared" si="133"/>
        <v>760673.4</v>
      </c>
      <c r="Z653" s="90">
        <f t="shared" si="134"/>
        <v>760673.4</v>
      </c>
      <c r="AA653" s="90">
        <f t="shared" si="131"/>
        <v>1521346.8</v>
      </c>
    </row>
    <row r="654" spans="1:27" s="15" customFormat="1" x14ac:dyDescent="0.2">
      <c r="A654" s="78">
        <v>5311</v>
      </c>
      <c r="B654" s="78" t="s">
        <v>1049</v>
      </c>
      <c r="C654" s="78" t="s">
        <v>594</v>
      </c>
      <c r="D654" s="78" t="s">
        <v>42</v>
      </c>
      <c r="E654" s="78" t="s">
        <v>97</v>
      </c>
      <c r="F654" s="78" t="s">
        <v>43</v>
      </c>
      <c r="G654" s="118">
        <v>675974</v>
      </c>
      <c r="H654" s="78"/>
      <c r="I654" s="79" t="s">
        <v>44</v>
      </c>
      <c r="J654" s="78">
        <v>1026006</v>
      </c>
      <c r="K654" s="79">
        <v>44562</v>
      </c>
      <c r="L654" s="79">
        <v>44926</v>
      </c>
      <c r="M654" s="84">
        <v>16354</v>
      </c>
      <c r="N654" s="84">
        <v>30538</v>
      </c>
      <c r="O654" s="95">
        <f t="shared" si="124"/>
        <v>0.53552950422424517</v>
      </c>
      <c r="P654" s="84">
        <f t="shared" si="135"/>
        <v>16354.000000000002</v>
      </c>
      <c r="Q654" s="85">
        <f t="shared" si="132"/>
        <v>1.1907550033093688E-3</v>
      </c>
      <c r="R654" s="86">
        <f t="shared" si="125"/>
        <v>1.0295575896966174E-3</v>
      </c>
      <c r="S654" s="87">
        <f t="shared" si="126"/>
        <v>883644.4</v>
      </c>
      <c r="T654" s="88">
        <f t="shared" si="127"/>
        <v>347282.64</v>
      </c>
      <c r="U654" s="88">
        <f t="shared" si="128"/>
        <v>347282.64</v>
      </c>
      <c r="V654" s="88">
        <f t="shared" si="129"/>
        <v>321325.24</v>
      </c>
      <c r="W654" s="89">
        <f t="shared" si="130"/>
        <v>1899534.9200000002</v>
      </c>
      <c r="X654" s="82"/>
      <c r="Y654" s="90">
        <f t="shared" si="133"/>
        <v>449992.86</v>
      </c>
      <c r="Z654" s="90">
        <f t="shared" si="134"/>
        <v>449992.86</v>
      </c>
      <c r="AA654" s="90">
        <f t="shared" si="131"/>
        <v>899985.72</v>
      </c>
    </row>
    <row r="655" spans="1:27" s="15" customFormat="1" x14ac:dyDescent="0.2">
      <c r="A655" s="78">
        <v>4560</v>
      </c>
      <c r="B655" s="78" t="s">
        <v>1050</v>
      </c>
      <c r="C655" s="78" t="s">
        <v>199</v>
      </c>
      <c r="D655" s="78" t="s">
        <v>42</v>
      </c>
      <c r="E655" s="78" t="s">
        <v>127</v>
      </c>
      <c r="F655" s="78" t="s">
        <v>67</v>
      </c>
      <c r="G655" s="118">
        <v>675150</v>
      </c>
      <c r="H655" s="78"/>
      <c r="I655" s="79" t="s">
        <v>44</v>
      </c>
      <c r="J655" s="78">
        <v>1030441</v>
      </c>
      <c r="K655" s="79">
        <v>44562</v>
      </c>
      <c r="L655" s="79">
        <v>44926</v>
      </c>
      <c r="M655" s="84">
        <v>14947</v>
      </c>
      <c r="N655" s="84">
        <v>24466</v>
      </c>
      <c r="O655" s="95">
        <f t="shared" si="124"/>
        <v>0.61092945311861357</v>
      </c>
      <c r="P655" s="84">
        <f t="shared" si="135"/>
        <v>14947</v>
      </c>
      <c r="Q655" s="85">
        <f t="shared" si="132"/>
        <v>1.088309589975855E-3</v>
      </c>
      <c r="R655" s="86">
        <f t="shared" si="125"/>
        <v>9.4098063429102E-4</v>
      </c>
      <c r="S655" s="87">
        <f t="shared" si="126"/>
        <v>807620.94</v>
      </c>
      <c r="T655" s="88">
        <f t="shared" si="127"/>
        <v>317404.53000000003</v>
      </c>
      <c r="U655" s="88">
        <f t="shared" si="128"/>
        <v>317404.53000000003</v>
      </c>
      <c r="V655" s="88">
        <f t="shared" si="129"/>
        <v>293680.34000000003</v>
      </c>
      <c r="W655" s="89">
        <f t="shared" si="130"/>
        <v>1736110.34</v>
      </c>
      <c r="X655" s="82"/>
      <c r="Y655" s="90">
        <f t="shared" si="133"/>
        <v>411278.18</v>
      </c>
      <c r="Z655" s="90">
        <f t="shared" si="134"/>
        <v>411278.18</v>
      </c>
      <c r="AA655" s="90">
        <f t="shared" si="131"/>
        <v>822556.36</v>
      </c>
    </row>
    <row r="656" spans="1:27" s="15" customFormat="1" x14ac:dyDescent="0.2">
      <c r="A656" s="78">
        <v>4498</v>
      </c>
      <c r="B656" s="78" t="s">
        <v>1051</v>
      </c>
      <c r="C656" s="78" t="s">
        <v>126</v>
      </c>
      <c r="D656" s="78" t="s">
        <v>42</v>
      </c>
      <c r="E656" s="78" t="s">
        <v>377</v>
      </c>
      <c r="F656" s="78" t="s">
        <v>48</v>
      </c>
      <c r="G656" s="118">
        <v>675377</v>
      </c>
      <c r="H656" s="78"/>
      <c r="I656" s="79" t="s">
        <v>44</v>
      </c>
      <c r="J656" s="78">
        <v>1032221</v>
      </c>
      <c r="K656" s="79">
        <v>44562</v>
      </c>
      <c r="L656" s="79">
        <v>44926</v>
      </c>
      <c r="M656" s="84">
        <v>2690</v>
      </c>
      <c r="N656" s="84">
        <v>4596</v>
      </c>
      <c r="O656" s="95">
        <f t="shared" si="124"/>
        <v>0.58529155787641429</v>
      </c>
      <c r="P656" s="84">
        <f t="shared" si="135"/>
        <v>2690</v>
      </c>
      <c r="Q656" s="85">
        <f t="shared" si="132"/>
        <v>1.9586223302569413E-4</v>
      </c>
      <c r="R656" s="86">
        <f t="shared" si="125"/>
        <v>1.6934755511091481E-4</v>
      </c>
      <c r="S656" s="87">
        <f t="shared" si="126"/>
        <v>145346.91</v>
      </c>
      <c r="T656" s="88">
        <f t="shared" si="127"/>
        <v>57123.05</v>
      </c>
      <c r="U656" s="88">
        <f t="shared" si="128"/>
        <v>57123.05</v>
      </c>
      <c r="V656" s="88">
        <f t="shared" si="129"/>
        <v>52853.42</v>
      </c>
      <c r="W656" s="89">
        <f t="shared" si="130"/>
        <v>312446.43</v>
      </c>
      <c r="X656" s="82"/>
      <c r="Y656" s="90">
        <f t="shared" si="133"/>
        <v>74017.42</v>
      </c>
      <c r="Z656" s="90">
        <f t="shared" si="134"/>
        <v>74017.42</v>
      </c>
      <c r="AA656" s="90">
        <f t="shared" si="131"/>
        <v>148034.84</v>
      </c>
    </row>
    <row r="657" spans="1:27" s="15" customFormat="1" x14ac:dyDescent="0.2">
      <c r="A657" s="78">
        <v>4094</v>
      </c>
      <c r="B657" s="78" t="s">
        <v>1052</v>
      </c>
      <c r="C657" s="78" t="s">
        <v>126</v>
      </c>
      <c r="D657" s="78" t="s">
        <v>42</v>
      </c>
      <c r="E657" s="78" t="s">
        <v>826</v>
      </c>
      <c r="F657" s="78" t="s">
        <v>79</v>
      </c>
      <c r="G657" s="118">
        <v>675406</v>
      </c>
      <c r="H657" s="78"/>
      <c r="I657" s="79" t="s">
        <v>44</v>
      </c>
      <c r="J657" s="78">
        <v>1032400</v>
      </c>
      <c r="K657" s="79">
        <v>44562</v>
      </c>
      <c r="L657" s="79">
        <v>44926</v>
      </c>
      <c r="M657" s="84">
        <v>2619</v>
      </c>
      <c r="N657" s="84">
        <v>4829</v>
      </c>
      <c r="O657" s="95">
        <f t="shared" si="124"/>
        <v>0.54234831227997515</v>
      </c>
      <c r="P657" s="84">
        <f t="shared" si="135"/>
        <v>2619</v>
      </c>
      <c r="Q657" s="85">
        <f t="shared" si="132"/>
        <v>1.9069263505364049E-4</v>
      </c>
      <c r="R657" s="86">
        <f t="shared" si="125"/>
        <v>1.6487778692768994E-4</v>
      </c>
      <c r="S657" s="87">
        <f t="shared" si="126"/>
        <v>141510.62</v>
      </c>
      <c r="T657" s="88">
        <f t="shared" si="127"/>
        <v>55615.34</v>
      </c>
      <c r="U657" s="88">
        <f t="shared" si="128"/>
        <v>55615.34</v>
      </c>
      <c r="V657" s="88">
        <f t="shared" si="129"/>
        <v>51458.41</v>
      </c>
      <c r="W657" s="89">
        <f t="shared" si="130"/>
        <v>304199.70999999996</v>
      </c>
      <c r="X657" s="82"/>
      <c r="Y657" s="90">
        <f t="shared" si="133"/>
        <v>72063.8</v>
      </c>
      <c r="Z657" s="90">
        <f t="shared" si="134"/>
        <v>72063.8</v>
      </c>
      <c r="AA657" s="90">
        <f t="shared" si="131"/>
        <v>144127.6</v>
      </c>
    </row>
    <row r="658" spans="1:27" s="15" customFormat="1" x14ac:dyDescent="0.2">
      <c r="A658" s="78">
        <v>4946</v>
      </c>
      <c r="B658" s="78" t="s">
        <v>1053</v>
      </c>
      <c r="C658" s="78" t="s">
        <v>173</v>
      </c>
      <c r="D658" s="78" t="s">
        <v>42</v>
      </c>
      <c r="E658" s="78" t="s">
        <v>447</v>
      </c>
      <c r="F658" s="78" t="s">
        <v>59</v>
      </c>
      <c r="G658" s="118">
        <v>455726</v>
      </c>
      <c r="H658" s="78"/>
      <c r="I658" s="79" t="s">
        <v>44</v>
      </c>
      <c r="J658" s="78">
        <v>1029314</v>
      </c>
      <c r="K658" s="79">
        <v>44470</v>
      </c>
      <c r="L658" s="79">
        <v>44834</v>
      </c>
      <c r="M658" s="84">
        <v>10214</v>
      </c>
      <c r="N658" s="84">
        <v>14381</v>
      </c>
      <c r="O658" s="95">
        <f t="shared" si="124"/>
        <v>0.71024268131562474</v>
      </c>
      <c r="P658" s="84">
        <f t="shared" si="135"/>
        <v>10214</v>
      </c>
      <c r="Q658" s="85">
        <f t="shared" si="132"/>
        <v>7.4369399558529359E-4</v>
      </c>
      <c r="R658" s="86">
        <f t="shared" si="125"/>
        <v>6.4301707356984527E-4</v>
      </c>
      <c r="S658" s="87">
        <f t="shared" si="126"/>
        <v>551886.02</v>
      </c>
      <c r="T658" s="88">
        <f t="shared" si="127"/>
        <v>216897.7</v>
      </c>
      <c r="U658" s="88">
        <f t="shared" si="128"/>
        <v>216897.7</v>
      </c>
      <c r="V658" s="88">
        <f t="shared" si="129"/>
        <v>200685.82</v>
      </c>
      <c r="W658" s="89">
        <f t="shared" si="130"/>
        <v>1186367.24</v>
      </c>
      <c r="X658" s="82"/>
      <c r="Y658" s="90">
        <f t="shared" si="133"/>
        <v>281046.05</v>
      </c>
      <c r="Z658" s="90">
        <f t="shared" si="134"/>
        <v>281046.05</v>
      </c>
      <c r="AA658" s="90">
        <f t="shared" si="131"/>
        <v>562092.1</v>
      </c>
    </row>
    <row r="659" spans="1:27" s="15" customFormat="1" x14ac:dyDescent="0.2">
      <c r="A659" s="78">
        <v>4800</v>
      </c>
      <c r="B659" s="78" t="s">
        <v>1054</v>
      </c>
      <c r="C659" s="78" t="s">
        <v>126</v>
      </c>
      <c r="D659" s="78" t="s">
        <v>42</v>
      </c>
      <c r="E659" s="78" t="s">
        <v>202</v>
      </c>
      <c r="F659" s="78" t="s">
        <v>79</v>
      </c>
      <c r="G659" s="118">
        <v>455638</v>
      </c>
      <c r="H659" s="78"/>
      <c r="I659" s="79" t="s">
        <v>44</v>
      </c>
      <c r="J659" s="78">
        <v>1032184</v>
      </c>
      <c r="K659" s="79">
        <v>44562</v>
      </c>
      <c r="L659" s="79">
        <v>44926</v>
      </c>
      <c r="M659" s="84">
        <v>10458</v>
      </c>
      <c r="N659" s="84">
        <v>16387</v>
      </c>
      <c r="O659" s="95">
        <f t="shared" si="124"/>
        <v>0.63818880820162327</v>
      </c>
      <c r="P659" s="84">
        <f t="shared" si="135"/>
        <v>10458</v>
      </c>
      <c r="Q659" s="85">
        <f t="shared" si="132"/>
        <v>7.6145993791178776E-4</v>
      </c>
      <c r="R659" s="86">
        <f t="shared" si="125"/>
        <v>6.5837796704459005E-4</v>
      </c>
      <c r="S659" s="87">
        <f t="shared" si="126"/>
        <v>565069.9</v>
      </c>
      <c r="T659" s="88">
        <f t="shared" si="127"/>
        <v>222079.12</v>
      </c>
      <c r="U659" s="88">
        <f t="shared" si="128"/>
        <v>222079.12</v>
      </c>
      <c r="V659" s="88">
        <f t="shared" si="129"/>
        <v>205479.96</v>
      </c>
      <c r="W659" s="89">
        <f t="shared" si="130"/>
        <v>1214708.1000000001</v>
      </c>
      <c r="X659" s="82"/>
      <c r="Y659" s="90">
        <f t="shared" si="133"/>
        <v>287759.90000000002</v>
      </c>
      <c r="Z659" s="90">
        <f t="shared" si="134"/>
        <v>287759.90000000002</v>
      </c>
      <c r="AA659" s="90">
        <f t="shared" si="131"/>
        <v>575519.80000000005</v>
      </c>
    </row>
    <row r="660" spans="1:27" s="15" customFormat="1" x14ac:dyDescent="0.2">
      <c r="A660" s="78">
        <v>103508</v>
      </c>
      <c r="B660" s="78" t="s">
        <v>1055</v>
      </c>
      <c r="C660" s="78" t="s">
        <v>173</v>
      </c>
      <c r="D660" s="78" t="s">
        <v>42</v>
      </c>
      <c r="E660" s="78" t="s">
        <v>918</v>
      </c>
      <c r="F660" s="78" t="s">
        <v>106</v>
      </c>
      <c r="G660" s="118">
        <v>676471</v>
      </c>
      <c r="H660" s="78"/>
      <c r="I660" s="79" t="s">
        <v>44</v>
      </c>
      <c r="J660" s="78">
        <v>1031011</v>
      </c>
      <c r="K660" s="79">
        <v>44470</v>
      </c>
      <c r="L660" s="79">
        <v>44834</v>
      </c>
      <c r="M660" s="84">
        <v>16606</v>
      </c>
      <c r="N660" s="84">
        <v>23202</v>
      </c>
      <c r="O660" s="95">
        <f t="shared" si="124"/>
        <v>0.715714162572192</v>
      </c>
      <c r="P660" s="84">
        <f t="shared" si="135"/>
        <v>16606</v>
      </c>
      <c r="Q660" s="85">
        <f t="shared" si="132"/>
        <v>1.2091034355482069E-3</v>
      </c>
      <c r="R660" s="86">
        <f t="shared" si="125"/>
        <v>1.0454221190229931E-3</v>
      </c>
      <c r="S660" s="87">
        <f t="shared" si="126"/>
        <v>897260.55</v>
      </c>
      <c r="T660" s="88">
        <f t="shared" si="127"/>
        <v>352633.95</v>
      </c>
      <c r="U660" s="88">
        <f t="shared" si="128"/>
        <v>352633.95</v>
      </c>
      <c r="V660" s="88">
        <f t="shared" si="129"/>
        <v>326276.56</v>
      </c>
      <c r="W660" s="89">
        <f t="shared" si="130"/>
        <v>1928805.01</v>
      </c>
      <c r="X660" s="82"/>
      <c r="Y660" s="90">
        <f t="shared" si="133"/>
        <v>456926.84</v>
      </c>
      <c r="Z660" s="90">
        <f t="shared" si="134"/>
        <v>456926.84</v>
      </c>
      <c r="AA660" s="90">
        <f t="shared" si="131"/>
        <v>913853.68</v>
      </c>
    </row>
    <row r="661" spans="1:27" s="15" customFormat="1" x14ac:dyDescent="0.2">
      <c r="A661" s="78">
        <v>104118</v>
      </c>
      <c r="B661" s="78" t="s">
        <v>1056</v>
      </c>
      <c r="C661" s="78" t="s">
        <v>594</v>
      </c>
      <c r="D661" s="78" t="s">
        <v>42</v>
      </c>
      <c r="E661" s="78" t="s">
        <v>329</v>
      </c>
      <c r="F661" s="78" t="s">
        <v>43</v>
      </c>
      <c r="G661" s="118">
        <v>676240</v>
      </c>
      <c r="H661" s="78"/>
      <c r="I661" s="79" t="s">
        <v>53</v>
      </c>
      <c r="J661" s="78">
        <v>1017625</v>
      </c>
      <c r="K661" s="79">
        <v>44562</v>
      </c>
      <c r="L661" s="79">
        <v>44926</v>
      </c>
      <c r="M661" s="84">
        <v>19500</v>
      </c>
      <c r="N661" s="84">
        <v>39720</v>
      </c>
      <c r="O661" s="95">
        <f t="shared" si="124"/>
        <v>0.49093655589123869</v>
      </c>
      <c r="P661" s="84">
        <f t="shared" si="135"/>
        <v>19500</v>
      </c>
      <c r="Q661" s="85">
        <f t="shared" si="132"/>
        <v>1.419819161338675E-3</v>
      </c>
      <c r="R661" s="86">
        <f t="shared" si="125"/>
        <v>1.2276123883504977E-3</v>
      </c>
      <c r="S661" s="87">
        <f t="shared" si="126"/>
        <v>1053630.05</v>
      </c>
      <c r="T661" s="88">
        <f t="shared" si="127"/>
        <v>414089</v>
      </c>
      <c r="U661" s="88">
        <f t="shared" si="128"/>
        <v>414089</v>
      </c>
      <c r="V661" s="88">
        <f t="shared" si="129"/>
        <v>383138.2</v>
      </c>
      <c r="W661" s="89">
        <f t="shared" si="130"/>
        <v>2264946.25</v>
      </c>
      <c r="X661" s="83"/>
      <c r="Y661" s="90">
        <f t="shared" si="133"/>
        <v>536557.47</v>
      </c>
      <c r="Z661" s="90">
        <f t="shared" si="134"/>
        <v>536557.47</v>
      </c>
      <c r="AA661" s="90">
        <f t="shared" si="131"/>
        <v>1073114.94</v>
      </c>
    </row>
    <row r="662" spans="1:27" s="15" customFormat="1" x14ac:dyDescent="0.2">
      <c r="A662" s="78">
        <v>103443</v>
      </c>
      <c r="B662" s="78" t="s">
        <v>1057</v>
      </c>
      <c r="C662" s="78" t="s">
        <v>173</v>
      </c>
      <c r="D662" s="78" t="s">
        <v>42</v>
      </c>
      <c r="E662" s="78" t="s">
        <v>522</v>
      </c>
      <c r="F662" s="78" t="s">
        <v>43</v>
      </c>
      <c r="G662" s="118">
        <v>676472</v>
      </c>
      <c r="H662" s="78"/>
      <c r="I662" s="79" t="s">
        <v>44</v>
      </c>
      <c r="J662" s="78">
        <v>1030986</v>
      </c>
      <c r="K662" s="79">
        <v>44562</v>
      </c>
      <c r="L662" s="79">
        <v>44926</v>
      </c>
      <c r="M662" s="84">
        <v>14401</v>
      </c>
      <c r="N662" s="84">
        <v>35119</v>
      </c>
      <c r="O662" s="95">
        <f t="shared" si="124"/>
        <v>0.41006292889888663</v>
      </c>
      <c r="P662" s="84">
        <f t="shared" si="135"/>
        <v>14400.999999999998</v>
      </c>
      <c r="Q662" s="85">
        <f t="shared" si="132"/>
        <v>1.048554653458372E-3</v>
      </c>
      <c r="R662" s="86">
        <f t="shared" si="125"/>
        <v>9.0660748741720591E-4</v>
      </c>
      <c r="S662" s="87">
        <f t="shared" si="126"/>
        <v>778119.3</v>
      </c>
      <c r="T662" s="88">
        <f t="shared" si="127"/>
        <v>305810.03999999998</v>
      </c>
      <c r="U662" s="88">
        <f t="shared" si="128"/>
        <v>305810.03999999998</v>
      </c>
      <c r="V662" s="88">
        <f t="shared" si="129"/>
        <v>282952.46999999997</v>
      </c>
      <c r="W662" s="89">
        <f t="shared" si="130"/>
        <v>1672691.85</v>
      </c>
      <c r="X662" s="83"/>
      <c r="Y662" s="90">
        <f t="shared" si="133"/>
        <v>396254.57</v>
      </c>
      <c r="Z662" s="90">
        <f t="shared" si="134"/>
        <v>396254.57</v>
      </c>
      <c r="AA662" s="90">
        <f t="shared" si="131"/>
        <v>792509.14</v>
      </c>
    </row>
    <row r="663" spans="1:27" s="15" customFormat="1" x14ac:dyDescent="0.2">
      <c r="A663" s="78">
        <v>4390</v>
      </c>
      <c r="B663" s="78" t="s">
        <v>1058</v>
      </c>
      <c r="C663" s="78" t="s">
        <v>126</v>
      </c>
      <c r="D663" s="78" t="s">
        <v>42</v>
      </c>
      <c r="E663" s="78" t="s">
        <v>202</v>
      </c>
      <c r="F663" s="78" t="s">
        <v>79</v>
      </c>
      <c r="G663" s="118">
        <v>675438</v>
      </c>
      <c r="H663" s="78"/>
      <c r="I663" s="79" t="s">
        <v>44</v>
      </c>
      <c r="J663" s="78">
        <v>1032396</v>
      </c>
      <c r="K663" s="79">
        <v>44562</v>
      </c>
      <c r="L663" s="79">
        <v>44926</v>
      </c>
      <c r="M663" s="84">
        <v>12646</v>
      </c>
      <c r="N663" s="84">
        <v>19345</v>
      </c>
      <c r="O663" s="95">
        <f t="shared" si="124"/>
        <v>0.65370896872576889</v>
      </c>
      <c r="P663" s="84">
        <f t="shared" si="135"/>
        <v>12646</v>
      </c>
      <c r="Q663" s="85">
        <f t="shared" si="132"/>
        <v>9.2077092893789146E-4</v>
      </c>
      <c r="R663" s="86">
        <f t="shared" si="125"/>
        <v>7.961223724656612E-4</v>
      </c>
      <c r="S663" s="87">
        <f t="shared" si="126"/>
        <v>683292.6</v>
      </c>
      <c r="T663" s="88">
        <f t="shared" si="127"/>
        <v>268542.03000000003</v>
      </c>
      <c r="U663" s="88">
        <f t="shared" si="128"/>
        <v>268542.03000000003</v>
      </c>
      <c r="V663" s="88">
        <f t="shared" si="129"/>
        <v>248470.04</v>
      </c>
      <c r="W663" s="89">
        <f t="shared" si="130"/>
        <v>1468846.7000000002</v>
      </c>
      <c r="X663" s="83"/>
      <c r="Y663" s="90">
        <f t="shared" si="133"/>
        <v>347964.4</v>
      </c>
      <c r="Z663" s="90">
        <f t="shared" si="134"/>
        <v>347964.4</v>
      </c>
      <c r="AA663" s="90">
        <f t="shared" si="131"/>
        <v>695928.8</v>
      </c>
    </row>
    <row r="664" spans="1:27" s="15" customFormat="1" x14ac:dyDescent="0.2">
      <c r="A664" s="78">
        <v>106546</v>
      </c>
      <c r="B664" s="78" t="s">
        <v>1059</v>
      </c>
      <c r="C664" s="78" t="s">
        <v>173</v>
      </c>
      <c r="D664" s="78" t="s">
        <v>42</v>
      </c>
      <c r="E664" s="78" t="s">
        <v>43</v>
      </c>
      <c r="F664" s="78" t="s">
        <v>43</v>
      </c>
      <c r="G664" s="118">
        <v>676402</v>
      </c>
      <c r="H664" s="78"/>
      <c r="I664" s="79" t="s">
        <v>53</v>
      </c>
      <c r="J664" s="78">
        <v>1030470</v>
      </c>
      <c r="K664" s="79">
        <v>43647</v>
      </c>
      <c r="L664" s="79">
        <v>44012</v>
      </c>
      <c r="M664" s="84">
        <v>11487</v>
      </c>
      <c r="N664" s="84">
        <v>26868</v>
      </c>
      <c r="O664" s="95">
        <f t="shared" si="124"/>
        <v>0.42753461366681555</v>
      </c>
      <c r="P664" s="84">
        <f t="shared" si="135"/>
        <v>11455.61475409836</v>
      </c>
      <c r="Q664" s="85">
        <f t="shared" si="132"/>
        <v>8.3409750424527607E-4</v>
      </c>
      <c r="R664" s="86">
        <f t="shared" si="125"/>
        <v>7.2118228657958396E-4</v>
      </c>
      <c r="S664" s="87">
        <f t="shared" si="126"/>
        <v>618973.32999999996</v>
      </c>
      <c r="T664" s="88">
        <f t="shared" si="127"/>
        <v>243263.8</v>
      </c>
      <c r="U664" s="88">
        <f t="shared" si="128"/>
        <v>243263.8</v>
      </c>
      <c r="V664" s="88">
        <f t="shared" si="129"/>
        <v>225081.21</v>
      </c>
      <c r="W664" s="89">
        <f t="shared" si="130"/>
        <v>1330582.1399999999</v>
      </c>
      <c r="X664" s="83"/>
      <c r="Y664" s="90">
        <f t="shared" si="133"/>
        <v>315210.03000000003</v>
      </c>
      <c r="Z664" s="90">
        <f t="shared" si="134"/>
        <v>315210.03000000003</v>
      </c>
      <c r="AA664" s="90">
        <f t="shared" si="131"/>
        <v>630420.06000000006</v>
      </c>
    </row>
    <row r="665" spans="1:27" s="15" customFormat="1" x14ac:dyDescent="0.2">
      <c r="A665" s="78">
        <v>4328</v>
      </c>
      <c r="B665" s="78" t="s">
        <v>1060</v>
      </c>
      <c r="C665" s="78" t="s">
        <v>126</v>
      </c>
      <c r="D665" s="78" t="s">
        <v>42</v>
      </c>
      <c r="E665" s="78" t="s">
        <v>86</v>
      </c>
      <c r="F665" s="78" t="s">
        <v>72</v>
      </c>
      <c r="G665" s="118">
        <v>676148</v>
      </c>
      <c r="H665" s="78"/>
      <c r="I665" s="79" t="s">
        <v>44</v>
      </c>
      <c r="J665" s="78">
        <v>1032334</v>
      </c>
      <c r="K665" s="79">
        <v>44562</v>
      </c>
      <c r="L665" s="79">
        <v>44926</v>
      </c>
      <c r="M665" s="84">
        <v>4026</v>
      </c>
      <c r="N665" s="84">
        <v>6116</v>
      </c>
      <c r="O665" s="95">
        <f t="shared" si="124"/>
        <v>0.65827338129496404</v>
      </c>
      <c r="P665" s="84">
        <f t="shared" si="135"/>
        <v>4026</v>
      </c>
      <c r="Q665" s="85">
        <f t="shared" si="132"/>
        <v>2.9313804838715412E-4</v>
      </c>
      <c r="R665" s="86">
        <f t="shared" si="125"/>
        <v>2.5345474233328736E-4</v>
      </c>
      <c r="S665" s="87">
        <f t="shared" si="126"/>
        <v>217534.07999999999</v>
      </c>
      <c r="T665" s="88">
        <f t="shared" si="127"/>
        <v>85493.45</v>
      </c>
      <c r="U665" s="88">
        <f t="shared" si="128"/>
        <v>85493.45</v>
      </c>
      <c r="V665" s="88">
        <f t="shared" si="129"/>
        <v>79103.3</v>
      </c>
      <c r="W665" s="89">
        <f t="shared" si="130"/>
        <v>467624.27999999997</v>
      </c>
      <c r="X665" s="83"/>
      <c r="Y665" s="90">
        <f t="shared" si="133"/>
        <v>110778.48</v>
      </c>
      <c r="Z665" s="90">
        <f t="shared" si="134"/>
        <v>110778.48</v>
      </c>
      <c r="AA665" s="90">
        <f t="shared" si="131"/>
        <v>221556.96</v>
      </c>
    </row>
    <row r="666" spans="1:27" s="15" customFormat="1" x14ac:dyDescent="0.2">
      <c r="A666" s="78">
        <v>4564</v>
      </c>
      <c r="B666" s="78" t="s">
        <v>1061</v>
      </c>
      <c r="C666" s="78" t="s">
        <v>173</v>
      </c>
      <c r="D666" s="78" t="s">
        <v>42</v>
      </c>
      <c r="E666" s="78" t="s">
        <v>1062</v>
      </c>
      <c r="F666" s="78" t="s">
        <v>48</v>
      </c>
      <c r="G666" s="118">
        <v>675009</v>
      </c>
      <c r="H666" s="78"/>
      <c r="I666" s="79" t="s">
        <v>44</v>
      </c>
      <c r="J666" s="78">
        <v>1031936</v>
      </c>
      <c r="K666" s="79">
        <v>44562</v>
      </c>
      <c r="L666" s="79">
        <v>44926</v>
      </c>
      <c r="M666" s="84">
        <v>8991</v>
      </c>
      <c r="N666" s="84">
        <v>10786</v>
      </c>
      <c r="O666" s="95">
        <f t="shared" si="124"/>
        <v>0.833580567402188</v>
      </c>
      <c r="P666" s="84">
        <f t="shared" si="135"/>
        <v>8991</v>
      </c>
      <c r="Q666" s="85">
        <f t="shared" si="132"/>
        <v>6.5464585023569362E-4</v>
      </c>
      <c r="R666" s="86">
        <f t="shared" si="125"/>
        <v>5.660237427517603E-4</v>
      </c>
      <c r="S666" s="87">
        <f t="shared" si="126"/>
        <v>485804.5</v>
      </c>
      <c r="T666" s="88">
        <f t="shared" si="127"/>
        <v>190926.88</v>
      </c>
      <c r="U666" s="88">
        <f t="shared" si="128"/>
        <v>190926.88</v>
      </c>
      <c r="V666" s="88">
        <f t="shared" si="129"/>
        <v>176656.18</v>
      </c>
      <c r="W666" s="89">
        <f t="shared" si="130"/>
        <v>1044314.44</v>
      </c>
      <c r="X666" s="83"/>
      <c r="Y666" s="90">
        <f t="shared" si="133"/>
        <v>247394.27</v>
      </c>
      <c r="Z666" s="90">
        <f t="shared" si="134"/>
        <v>247394.27</v>
      </c>
      <c r="AA666" s="90">
        <f t="shared" si="131"/>
        <v>494788.54</v>
      </c>
    </row>
    <row r="667" spans="1:27" s="15" customFormat="1" x14ac:dyDescent="0.2">
      <c r="A667" s="78">
        <v>103936</v>
      </c>
      <c r="B667" s="78" t="s">
        <v>1063</v>
      </c>
      <c r="C667" s="78" t="s">
        <v>173</v>
      </c>
      <c r="D667" s="78" t="s">
        <v>42</v>
      </c>
      <c r="E667" s="78" t="s">
        <v>697</v>
      </c>
      <c r="F667" s="78" t="s">
        <v>43</v>
      </c>
      <c r="G667" s="118">
        <v>676233</v>
      </c>
      <c r="H667" s="78"/>
      <c r="I667" s="79" t="s">
        <v>44</v>
      </c>
      <c r="J667" s="78">
        <v>1030463</v>
      </c>
      <c r="K667" s="79">
        <v>44470</v>
      </c>
      <c r="L667" s="79">
        <v>44834</v>
      </c>
      <c r="M667" s="84">
        <v>16618</v>
      </c>
      <c r="N667" s="84">
        <v>27265</v>
      </c>
      <c r="O667" s="95">
        <f t="shared" si="124"/>
        <v>0.60949935815147627</v>
      </c>
      <c r="P667" s="84">
        <f t="shared" si="135"/>
        <v>16618</v>
      </c>
      <c r="Q667" s="85">
        <f t="shared" si="132"/>
        <v>1.2099771704167232E-3</v>
      </c>
      <c r="R667" s="86">
        <f t="shared" si="125"/>
        <v>1.0461775728004396E-3</v>
      </c>
      <c r="S667" s="87">
        <f t="shared" si="126"/>
        <v>897908.93</v>
      </c>
      <c r="T667" s="88">
        <f t="shared" si="127"/>
        <v>352888.77</v>
      </c>
      <c r="U667" s="88">
        <f t="shared" si="128"/>
        <v>352888.77</v>
      </c>
      <c r="V667" s="88">
        <f t="shared" si="129"/>
        <v>326512.34000000003</v>
      </c>
      <c r="W667" s="89">
        <f t="shared" si="130"/>
        <v>1930198.8100000003</v>
      </c>
      <c r="X667" s="83"/>
      <c r="Y667" s="90">
        <f t="shared" si="133"/>
        <v>457257.03</v>
      </c>
      <c r="Z667" s="90">
        <f t="shared" si="134"/>
        <v>457257.03</v>
      </c>
      <c r="AA667" s="90">
        <f t="shared" si="131"/>
        <v>914514.06</v>
      </c>
    </row>
    <row r="668" spans="1:27" s="15" customFormat="1" x14ac:dyDescent="0.2">
      <c r="A668" s="78">
        <v>106667</v>
      </c>
      <c r="B668" s="78" t="s">
        <v>1064</v>
      </c>
      <c r="C668" s="78" t="s">
        <v>126</v>
      </c>
      <c r="D668" s="78" t="s">
        <v>42</v>
      </c>
      <c r="E668" s="78" t="s">
        <v>188</v>
      </c>
      <c r="F668" s="78" t="s">
        <v>43</v>
      </c>
      <c r="G668" s="118">
        <v>676406</v>
      </c>
      <c r="H668" s="78"/>
      <c r="I668" s="79" t="s">
        <v>44</v>
      </c>
      <c r="J668" s="78">
        <v>1030976</v>
      </c>
      <c r="K668" s="79">
        <v>44562</v>
      </c>
      <c r="L668" s="79">
        <v>44926</v>
      </c>
      <c r="M668" s="84">
        <v>15138</v>
      </c>
      <c r="N668" s="84">
        <v>28370</v>
      </c>
      <c r="O668" s="95">
        <f t="shared" si="124"/>
        <v>0.5335918223475502</v>
      </c>
      <c r="P668" s="84">
        <f t="shared" si="135"/>
        <v>15138</v>
      </c>
      <c r="Q668" s="85">
        <f t="shared" si="132"/>
        <v>1.1022165366330698E-3</v>
      </c>
      <c r="R668" s="86">
        <f t="shared" si="125"/>
        <v>9.5300494024870943E-4</v>
      </c>
      <c r="S668" s="87">
        <f t="shared" si="126"/>
        <v>817941.11</v>
      </c>
      <c r="T668" s="88">
        <f t="shared" si="127"/>
        <v>321460.47999999998</v>
      </c>
      <c r="U668" s="88">
        <f t="shared" si="128"/>
        <v>321460.47999999998</v>
      </c>
      <c r="V668" s="88">
        <f t="shared" si="129"/>
        <v>297433.13</v>
      </c>
      <c r="W668" s="89">
        <f t="shared" si="130"/>
        <v>1758295.1999999997</v>
      </c>
      <c r="X668" s="83"/>
      <c r="Y668" s="90">
        <f t="shared" si="133"/>
        <v>416533.69</v>
      </c>
      <c r="Z668" s="90">
        <f t="shared" si="134"/>
        <v>416533.69</v>
      </c>
      <c r="AA668" s="90">
        <f t="shared" si="131"/>
        <v>833067.38</v>
      </c>
    </row>
    <row r="669" spans="1:27" s="15" customFormat="1" x14ac:dyDescent="0.2">
      <c r="A669" s="78">
        <v>4705</v>
      </c>
      <c r="B669" s="78" t="s">
        <v>1065</v>
      </c>
      <c r="C669" s="78" t="s">
        <v>1048</v>
      </c>
      <c r="D669" s="78" t="s">
        <v>42</v>
      </c>
      <c r="E669" s="78" t="s">
        <v>659</v>
      </c>
      <c r="F669" s="78" t="s">
        <v>52</v>
      </c>
      <c r="G669" s="118">
        <v>675495</v>
      </c>
      <c r="H669" s="78"/>
      <c r="I669" s="79" t="s">
        <v>44</v>
      </c>
      <c r="J669" s="78">
        <v>1026681</v>
      </c>
      <c r="K669" s="79">
        <v>44470</v>
      </c>
      <c r="L669" s="79">
        <v>44834</v>
      </c>
      <c r="M669" s="84">
        <v>20927</v>
      </c>
      <c r="N669" s="84">
        <v>29671</v>
      </c>
      <c r="O669" s="95">
        <f t="shared" si="124"/>
        <v>0.70530147281857702</v>
      </c>
      <c r="P669" s="84">
        <f t="shared" si="135"/>
        <v>20927</v>
      </c>
      <c r="Q669" s="85">
        <f t="shared" si="132"/>
        <v>1.5237207994530488E-3</v>
      </c>
      <c r="R669" s="86">
        <f t="shared" si="125"/>
        <v>1.3174484333851725E-3</v>
      </c>
      <c r="S669" s="87">
        <f t="shared" si="126"/>
        <v>1130734.1599999999</v>
      </c>
      <c r="T669" s="88">
        <f t="shared" si="127"/>
        <v>444391.82</v>
      </c>
      <c r="U669" s="88">
        <f t="shared" si="128"/>
        <v>444391.82</v>
      </c>
      <c r="V669" s="88">
        <f t="shared" si="129"/>
        <v>411176.06</v>
      </c>
      <c r="W669" s="89">
        <f t="shared" si="130"/>
        <v>2430693.86</v>
      </c>
      <c r="X669" s="83"/>
      <c r="Y669" s="90">
        <f t="shared" si="133"/>
        <v>575822.47</v>
      </c>
      <c r="Z669" s="90">
        <f t="shared" si="134"/>
        <v>575822.47</v>
      </c>
      <c r="AA669" s="90">
        <f t="shared" si="131"/>
        <v>1151644.94</v>
      </c>
    </row>
    <row r="670" spans="1:27" s="15" customFormat="1" x14ac:dyDescent="0.2">
      <c r="A670" s="78">
        <v>4515</v>
      </c>
      <c r="B670" s="78" t="s">
        <v>1066</v>
      </c>
      <c r="C670" s="78" t="s">
        <v>173</v>
      </c>
      <c r="D670" s="78" t="s">
        <v>42</v>
      </c>
      <c r="E670" s="78" t="s">
        <v>358</v>
      </c>
      <c r="F670" s="78" t="s">
        <v>63</v>
      </c>
      <c r="G670" s="118">
        <v>675814</v>
      </c>
      <c r="H670" s="78"/>
      <c r="I670" s="79" t="s">
        <v>44</v>
      </c>
      <c r="J670" s="78">
        <v>1029109</v>
      </c>
      <c r="K670" s="79">
        <v>44562</v>
      </c>
      <c r="L670" s="79">
        <v>44926</v>
      </c>
      <c r="M670" s="84">
        <v>9823</v>
      </c>
      <c r="N670" s="84">
        <v>21252</v>
      </c>
      <c r="O670" s="95">
        <f t="shared" si="124"/>
        <v>0.46221532091097306</v>
      </c>
      <c r="P670" s="84">
        <f t="shared" si="135"/>
        <v>9823</v>
      </c>
      <c r="Q670" s="85">
        <f t="shared" si="132"/>
        <v>7.1522480111947716E-4</v>
      </c>
      <c r="R670" s="86">
        <f t="shared" si="125"/>
        <v>6.1840187132138145E-4</v>
      </c>
      <c r="S670" s="87">
        <f t="shared" si="126"/>
        <v>530759.38</v>
      </c>
      <c r="T670" s="88">
        <f t="shared" si="127"/>
        <v>208594.68</v>
      </c>
      <c r="U670" s="88">
        <f t="shared" si="128"/>
        <v>208594.68</v>
      </c>
      <c r="V670" s="88">
        <f t="shared" si="129"/>
        <v>193003.41</v>
      </c>
      <c r="W670" s="89">
        <f t="shared" si="130"/>
        <v>1140952.1499999999</v>
      </c>
      <c r="X670" s="83"/>
      <c r="Y670" s="90">
        <f t="shared" si="133"/>
        <v>270287.39</v>
      </c>
      <c r="Z670" s="90">
        <f t="shared" si="134"/>
        <v>270287.39</v>
      </c>
      <c r="AA670" s="90">
        <f t="shared" si="131"/>
        <v>540574.78</v>
      </c>
    </row>
    <row r="671" spans="1:27" s="15" customFormat="1" x14ac:dyDescent="0.2">
      <c r="A671" s="78">
        <v>110280</v>
      </c>
      <c r="B671" s="78" t="s">
        <v>1067</v>
      </c>
      <c r="C671" s="78" t="s">
        <v>126</v>
      </c>
      <c r="D671" s="78" t="s">
        <v>42</v>
      </c>
      <c r="E671" s="78" t="s">
        <v>43</v>
      </c>
      <c r="F671" s="78" t="s">
        <v>43</v>
      </c>
      <c r="G671" s="118">
        <v>676478</v>
      </c>
      <c r="H671" s="78"/>
      <c r="I671" s="79" t="s">
        <v>44</v>
      </c>
      <c r="J671" s="78">
        <v>1032234</v>
      </c>
      <c r="K671" s="79">
        <v>44652</v>
      </c>
      <c r="L671" s="79">
        <v>44804</v>
      </c>
      <c r="M671" s="84">
        <v>7525</v>
      </c>
      <c r="N671" s="84">
        <v>11323</v>
      </c>
      <c r="O671" s="95">
        <f t="shared" si="124"/>
        <v>0.66457652565574499</v>
      </c>
      <c r="P671" s="84">
        <f t="shared" si="135"/>
        <v>17951.797385620914</v>
      </c>
      <c r="Q671" s="85">
        <f t="shared" si="132"/>
        <v>1.3070926106961078E-3</v>
      </c>
      <c r="R671" s="86">
        <f t="shared" si="125"/>
        <v>1.1301460955767339E-3</v>
      </c>
      <c r="S671" s="87">
        <f t="shared" si="126"/>
        <v>969977.09</v>
      </c>
      <c r="T671" s="88">
        <f t="shared" si="127"/>
        <v>381212.4</v>
      </c>
      <c r="U671" s="88">
        <f t="shared" si="128"/>
        <v>381212.4</v>
      </c>
      <c r="V671" s="88">
        <f t="shared" si="129"/>
        <v>352718.94</v>
      </c>
      <c r="W671" s="89">
        <f t="shared" si="130"/>
        <v>2085120.83</v>
      </c>
      <c r="X671" s="83"/>
      <c r="Y671" s="90">
        <f t="shared" si="133"/>
        <v>493957.49</v>
      </c>
      <c r="Z671" s="90">
        <f t="shared" si="134"/>
        <v>493957.49</v>
      </c>
      <c r="AA671" s="90">
        <f t="shared" si="131"/>
        <v>987914.98</v>
      </c>
    </row>
    <row r="672" spans="1:27" s="15" customFormat="1" x14ac:dyDescent="0.2">
      <c r="A672" s="78">
        <v>102537</v>
      </c>
      <c r="B672" s="78" t="s">
        <v>1068</v>
      </c>
      <c r="C672" s="78" t="s">
        <v>173</v>
      </c>
      <c r="D672" s="78" t="s">
        <v>42</v>
      </c>
      <c r="E672" s="78" t="s">
        <v>106</v>
      </c>
      <c r="F672" s="78" t="s">
        <v>106</v>
      </c>
      <c r="G672" s="118">
        <v>676095</v>
      </c>
      <c r="H672" s="78"/>
      <c r="I672" s="79" t="s">
        <v>44</v>
      </c>
      <c r="J672" s="78">
        <v>1030433</v>
      </c>
      <c r="K672" s="79">
        <v>44470</v>
      </c>
      <c r="L672" s="79">
        <v>44834</v>
      </c>
      <c r="M672" s="84">
        <v>19476</v>
      </c>
      <c r="N672" s="84">
        <v>28207</v>
      </c>
      <c r="O672" s="95">
        <f t="shared" si="124"/>
        <v>0.69046690537809763</v>
      </c>
      <c r="P672" s="84">
        <f t="shared" si="135"/>
        <v>19476</v>
      </c>
      <c r="Q672" s="85">
        <f t="shared" si="132"/>
        <v>1.4180716916016426E-3</v>
      </c>
      <c r="R672" s="86">
        <f t="shared" si="125"/>
        <v>1.2261014807956048E-3</v>
      </c>
      <c r="S672" s="87">
        <f t="shared" si="126"/>
        <v>1052333.28</v>
      </c>
      <c r="T672" s="88">
        <f t="shared" si="127"/>
        <v>413579.36</v>
      </c>
      <c r="U672" s="88">
        <f t="shared" si="128"/>
        <v>413579.36</v>
      </c>
      <c r="V672" s="88">
        <f t="shared" si="129"/>
        <v>382666.65</v>
      </c>
      <c r="W672" s="89">
        <f t="shared" si="130"/>
        <v>2262158.65</v>
      </c>
      <c r="X672" s="83"/>
      <c r="Y672" s="90">
        <f t="shared" si="133"/>
        <v>535897.09</v>
      </c>
      <c r="Z672" s="90">
        <f t="shared" si="134"/>
        <v>535897.09</v>
      </c>
      <c r="AA672" s="90">
        <f t="shared" si="131"/>
        <v>1071794.18</v>
      </c>
    </row>
    <row r="673" spans="1:27" s="15" customFormat="1" x14ac:dyDescent="0.2">
      <c r="A673" s="78">
        <v>103831</v>
      </c>
      <c r="B673" s="78" t="s">
        <v>1069</v>
      </c>
      <c r="C673" s="78" t="s">
        <v>126</v>
      </c>
      <c r="D673" s="78" t="s">
        <v>42</v>
      </c>
      <c r="E673" s="78" t="s">
        <v>296</v>
      </c>
      <c r="F673" s="78" t="s">
        <v>79</v>
      </c>
      <c r="G673" s="118">
        <v>676229</v>
      </c>
      <c r="H673" s="78"/>
      <c r="I673" s="79" t="s">
        <v>44</v>
      </c>
      <c r="J673" s="78">
        <v>1029292</v>
      </c>
      <c r="K673" s="79">
        <v>44562</v>
      </c>
      <c r="L673" s="79">
        <v>44926</v>
      </c>
      <c r="M673" s="84">
        <v>12305</v>
      </c>
      <c r="N673" s="84">
        <v>23513</v>
      </c>
      <c r="O673" s="95">
        <f t="shared" si="124"/>
        <v>0.52332752094585977</v>
      </c>
      <c r="P673" s="84">
        <f t="shared" si="135"/>
        <v>12305</v>
      </c>
      <c r="Q673" s="85">
        <f t="shared" si="132"/>
        <v>8.9594229642422538E-4</v>
      </c>
      <c r="R673" s="86">
        <f t="shared" si="125"/>
        <v>7.74654894289891E-4</v>
      </c>
      <c r="S673" s="87">
        <f t="shared" si="126"/>
        <v>664867.57999999996</v>
      </c>
      <c r="T673" s="88">
        <f t="shared" si="127"/>
        <v>261300.78</v>
      </c>
      <c r="U673" s="88">
        <f t="shared" si="128"/>
        <v>261300.78</v>
      </c>
      <c r="V673" s="88">
        <f t="shared" si="129"/>
        <v>241770.03</v>
      </c>
      <c r="W673" s="89">
        <f t="shared" si="130"/>
        <v>1429239.17</v>
      </c>
      <c r="X673" s="83"/>
      <c r="Y673" s="90">
        <f t="shared" si="133"/>
        <v>338581.52</v>
      </c>
      <c r="Z673" s="90">
        <f t="shared" si="134"/>
        <v>338581.52</v>
      </c>
      <c r="AA673" s="90">
        <f t="shared" si="131"/>
        <v>677163.04</v>
      </c>
    </row>
    <row r="674" spans="1:27" s="15" customFormat="1" x14ac:dyDescent="0.2">
      <c r="A674" s="78">
        <v>4860</v>
      </c>
      <c r="B674" s="78" t="s">
        <v>1070</v>
      </c>
      <c r="C674" s="78" t="s">
        <v>1071</v>
      </c>
      <c r="D674" s="78" t="s">
        <v>42</v>
      </c>
      <c r="E674" s="78" t="s">
        <v>699</v>
      </c>
      <c r="F674" s="78" t="s">
        <v>79</v>
      </c>
      <c r="G674" s="118">
        <v>675572</v>
      </c>
      <c r="H674" s="78"/>
      <c r="I674" s="79" t="s">
        <v>44</v>
      </c>
      <c r="J674" s="78">
        <v>1031834</v>
      </c>
      <c r="K674" s="79">
        <v>44562</v>
      </c>
      <c r="L674" s="79">
        <v>44926</v>
      </c>
      <c r="M674" s="84">
        <v>13295</v>
      </c>
      <c r="N674" s="84">
        <v>25414</v>
      </c>
      <c r="O674" s="95">
        <f t="shared" si="124"/>
        <v>0.52313685370268359</v>
      </c>
      <c r="P674" s="84">
        <f t="shared" si="135"/>
        <v>13295</v>
      </c>
      <c r="Q674" s="85">
        <f t="shared" si="132"/>
        <v>9.6802542307680424E-4</v>
      </c>
      <c r="R674" s="86">
        <f t="shared" si="125"/>
        <v>8.3697983092922393E-4</v>
      </c>
      <c r="S674" s="87">
        <f t="shared" si="126"/>
        <v>718359.57</v>
      </c>
      <c r="T674" s="88">
        <f t="shared" si="127"/>
        <v>282323.76</v>
      </c>
      <c r="U674" s="88">
        <f t="shared" si="128"/>
        <v>282323.76</v>
      </c>
      <c r="V674" s="88">
        <f t="shared" si="129"/>
        <v>261221.66</v>
      </c>
      <c r="W674" s="89">
        <f t="shared" si="130"/>
        <v>1544228.7499999998</v>
      </c>
      <c r="X674" s="83"/>
      <c r="Y674" s="90">
        <f t="shared" si="133"/>
        <v>365822.13</v>
      </c>
      <c r="Z674" s="90">
        <f t="shared" si="134"/>
        <v>365822.13</v>
      </c>
      <c r="AA674" s="90">
        <f t="shared" si="131"/>
        <v>731644.26</v>
      </c>
    </row>
    <row r="675" spans="1:27" s="15" customFormat="1" x14ac:dyDescent="0.2">
      <c r="A675" s="78">
        <v>4357</v>
      </c>
      <c r="B675" s="78" t="s">
        <v>1072</v>
      </c>
      <c r="C675" s="78" t="s">
        <v>173</v>
      </c>
      <c r="D675" s="78" t="s">
        <v>42</v>
      </c>
      <c r="E675" s="78" t="s">
        <v>72</v>
      </c>
      <c r="F675" s="78" t="s">
        <v>72</v>
      </c>
      <c r="G675" s="118">
        <v>675792</v>
      </c>
      <c r="H675" s="78"/>
      <c r="I675" s="79" t="s">
        <v>44</v>
      </c>
      <c r="J675" s="78">
        <v>1031592</v>
      </c>
      <c r="K675" s="79">
        <v>44470</v>
      </c>
      <c r="L675" s="79">
        <v>44834</v>
      </c>
      <c r="M675" s="84">
        <v>24323</v>
      </c>
      <c r="N675" s="84">
        <v>29842</v>
      </c>
      <c r="O675" s="95">
        <f t="shared" si="124"/>
        <v>0.81505931237852691</v>
      </c>
      <c r="P675" s="84">
        <f t="shared" si="135"/>
        <v>24323</v>
      </c>
      <c r="Q675" s="85">
        <f t="shared" si="132"/>
        <v>1.7709877672431071E-3</v>
      </c>
      <c r="R675" s="86">
        <f t="shared" si="125"/>
        <v>1.5312418524025208E-3</v>
      </c>
      <c r="S675" s="87">
        <f t="shared" si="126"/>
        <v>1314227.8799999999</v>
      </c>
      <c r="T675" s="88">
        <f t="shared" si="127"/>
        <v>516507.02</v>
      </c>
      <c r="U675" s="88">
        <f t="shared" si="128"/>
        <v>516507.02</v>
      </c>
      <c r="V675" s="88">
        <f t="shared" si="129"/>
        <v>477901.05</v>
      </c>
      <c r="W675" s="89">
        <f t="shared" si="130"/>
        <v>2825142.9699999997</v>
      </c>
      <c r="X675" s="83"/>
      <c r="Y675" s="90">
        <f t="shared" si="133"/>
        <v>669266.02</v>
      </c>
      <c r="Z675" s="90">
        <f t="shared" si="134"/>
        <v>669266.02</v>
      </c>
      <c r="AA675" s="90">
        <f t="shared" si="131"/>
        <v>1338532.04</v>
      </c>
    </row>
    <row r="676" spans="1:27" s="15" customFormat="1" x14ac:dyDescent="0.2">
      <c r="A676" s="78">
        <v>5194</v>
      </c>
      <c r="B676" s="78" t="s">
        <v>1073</v>
      </c>
      <c r="C676" s="78" t="s">
        <v>173</v>
      </c>
      <c r="D676" s="78" t="s">
        <v>42</v>
      </c>
      <c r="E676" s="78" t="s">
        <v>329</v>
      </c>
      <c r="F676" s="78" t="s">
        <v>43</v>
      </c>
      <c r="G676" s="118">
        <v>675871</v>
      </c>
      <c r="H676" s="78"/>
      <c r="I676" s="79" t="s">
        <v>44</v>
      </c>
      <c r="J676" s="78">
        <v>1031582</v>
      </c>
      <c r="K676" s="79">
        <v>44562</v>
      </c>
      <c r="L676" s="79">
        <v>44926</v>
      </c>
      <c r="M676" s="84">
        <v>3326</v>
      </c>
      <c r="N676" s="84">
        <v>9456</v>
      </c>
      <c r="O676" s="95">
        <f t="shared" si="124"/>
        <v>0.35173434856175972</v>
      </c>
      <c r="P676" s="84">
        <f t="shared" si="135"/>
        <v>3326</v>
      </c>
      <c r="Q676" s="85">
        <f t="shared" si="132"/>
        <v>2.4217018105704782E-4</v>
      </c>
      <c r="R676" s="86">
        <f t="shared" si="125"/>
        <v>2.0938660531557719E-4</v>
      </c>
      <c r="S676" s="87">
        <f t="shared" si="126"/>
        <v>179711.46</v>
      </c>
      <c r="T676" s="88">
        <f t="shared" si="127"/>
        <v>70628.72</v>
      </c>
      <c r="U676" s="88">
        <f t="shared" si="128"/>
        <v>70628.72</v>
      </c>
      <c r="V676" s="88">
        <f t="shared" si="129"/>
        <v>65349.62</v>
      </c>
      <c r="W676" s="89">
        <f t="shared" si="130"/>
        <v>386318.52</v>
      </c>
      <c r="X676" s="83"/>
      <c r="Y676" s="90">
        <f t="shared" si="133"/>
        <v>91517.440000000002</v>
      </c>
      <c r="Z676" s="90">
        <f t="shared" si="134"/>
        <v>91517.440000000002</v>
      </c>
      <c r="AA676" s="90">
        <f t="shared" si="131"/>
        <v>183034.88</v>
      </c>
    </row>
    <row r="677" spans="1:27" s="15" customFormat="1" x14ac:dyDescent="0.2">
      <c r="A677" s="78">
        <v>5246</v>
      </c>
      <c r="B677" s="78" t="s">
        <v>1074</v>
      </c>
      <c r="C677" s="78" t="s">
        <v>305</v>
      </c>
      <c r="D677" s="78" t="s">
        <v>42</v>
      </c>
      <c r="E677" s="78" t="s">
        <v>1075</v>
      </c>
      <c r="F677" s="78" t="s">
        <v>48</v>
      </c>
      <c r="G677" s="118" t="s">
        <v>1076</v>
      </c>
      <c r="H677" s="78"/>
      <c r="I677" s="79" t="s">
        <v>44</v>
      </c>
      <c r="J677" s="78">
        <v>524601</v>
      </c>
      <c r="K677" s="79">
        <v>44562</v>
      </c>
      <c r="L677" s="79">
        <v>44926</v>
      </c>
      <c r="M677" s="84">
        <v>6830</v>
      </c>
      <c r="N677" s="84">
        <v>7304</v>
      </c>
      <c r="O677" s="95">
        <f t="shared" si="124"/>
        <v>0.93510405257393214</v>
      </c>
      <c r="P677" s="84">
        <f t="shared" si="135"/>
        <v>6830</v>
      </c>
      <c r="Q677" s="85">
        <f t="shared" si="132"/>
        <v>4.9730076266375127E-4</v>
      </c>
      <c r="R677" s="86">
        <f t="shared" si="125"/>
        <v>4.2997910832994358E-4</v>
      </c>
      <c r="S677" s="87">
        <f t="shared" si="126"/>
        <v>369040.68</v>
      </c>
      <c r="T677" s="88">
        <f t="shared" si="127"/>
        <v>145037.32999999999</v>
      </c>
      <c r="U677" s="88">
        <f t="shared" si="128"/>
        <v>145037.32999999999</v>
      </c>
      <c r="V677" s="88">
        <f t="shared" si="129"/>
        <v>134196.60999999999</v>
      </c>
      <c r="W677" s="89">
        <f t="shared" si="130"/>
        <v>793311.95</v>
      </c>
      <c r="X677" s="83"/>
      <c r="Y677" s="90">
        <f t="shared" si="133"/>
        <v>187932.69</v>
      </c>
      <c r="Z677" s="90">
        <f t="shared" si="134"/>
        <v>187932.69</v>
      </c>
      <c r="AA677" s="90">
        <f t="shared" si="131"/>
        <v>375865.38</v>
      </c>
    </row>
    <row r="678" spans="1:27" s="15" customFormat="1" x14ac:dyDescent="0.2">
      <c r="A678" s="78">
        <v>5134</v>
      </c>
      <c r="B678" s="78" t="s">
        <v>1077</v>
      </c>
      <c r="C678" s="78" t="s">
        <v>126</v>
      </c>
      <c r="D678" s="78" t="s">
        <v>42</v>
      </c>
      <c r="E678" s="78" t="s">
        <v>729</v>
      </c>
      <c r="F678" s="78" t="s">
        <v>79</v>
      </c>
      <c r="G678" s="118">
        <v>676035</v>
      </c>
      <c r="H678" s="78"/>
      <c r="I678" s="79" t="s">
        <v>44</v>
      </c>
      <c r="J678" s="78">
        <v>1031391</v>
      </c>
      <c r="K678" s="79">
        <v>44562</v>
      </c>
      <c r="L678" s="79">
        <v>44926</v>
      </c>
      <c r="M678" s="84">
        <v>12840</v>
      </c>
      <c r="N678" s="84">
        <v>22962</v>
      </c>
      <c r="O678" s="95">
        <f t="shared" si="124"/>
        <v>0.559184740005226</v>
      </c>
      <c r="P678" s="84">
        <f t="shared" si="135"/>
        <v>12840</v>
      </c>
      <c r="Q678" s="85">
        <f t="shared" si="132"/>
        <v>9.3489630931223517E-4</v>
      </c>
      <c r="R678" s="86">
        <f t="shared" si="125"/>
        <v>8.0833554186771235E-4</v>
      </c>
      <c r="S678" s="87">
        <f t="shared" si="126"/>
        <v>693774.86</v>
      </c>
      <c r="T678" s="88">
        <f t="shared" si="127"/>
        <v>272661.68</v>
      </c>
      <c r="U678" s="88">
        <f t="shared" si="128"/>
        <v>272661.68</v>
      </c>
      <c r="V678" s="88">
        <f t="shared" si="129"/>
        <v>252281.77</v>
      </c>
      <c r="W678" s="89">
        <f t="shared" si="130"/>
        <v>1491379.99</v>
      </c>
      <c r="X678" s="83"/>
      <c r="Y678" s="90">
        <f t="shared" si="133"/>
        <v>353302.46</v>
      </c>
      <c r="Z678" s="90">
        <f t="shared" si="134"/>
        <v>353302.46</v>
      </c>
      <c r="AA678" s="90">
        <f t="shared" si="131"/>
        <v>706604.92</v>
      </c>
    </row>
    <row r="679" spans="1:27" s="15" customFormat="1" x14ac:dyDescent="0.2">
      <c r="A679" s="78">
        <v>5105</v>
      </c>
      <c r="B679" s="78" t="s">
        <v>1078</v>
      </c>
      <c r="C679" s="78" t="s">
        <v>173</v>
      </c>
      <c r="D679" s="78" t="s">
        <v>42</v>
      </c>
      <c r="E679" s="78" t="s">
        <v>67</v>
      </c>
      <c r="F679" s="78" t="s">
        <v>67</v>
      </c>
      <c r="G679" s="118">
        <v>675057</v>
      </c>
      <c r="H679" s="78"/>
      <c r="I679" s="79" t="s">
        <v>44</v>
      </c>
      <c r="J679" s="78">
        <v>1017867</v>
      </c>
      <c r="K679" s="79">
        <v>44562</v>
      </c>
      <c r="L679" s="79">
        <v>44926</v>
      </c>
      <c r="M679" s="84">
        <v>20310</v>
      </c>
      <c r="N679" s="84">
        <v>23117</v>
      </c>
      <c r="O679" s="95">
        <f t="shared" si="124"/>
        <v>0.87857420945624431</v>
      </c>
      <c r="P679" s="84">
        <f t="shared" si="135"/>
        <v>20310</v>
      </c>
      <c r="Q679" s="85">
        <f t="shared" si="132"/>
        <v>1.4787962649635122E-3</v>
      </c>
      <c r="R679" s="86">
        <f t="shared" si="125"/>
        <v>1.2786055183281338E-3</v>
      </c>
      <c r="S679" s="87">
        <f t="shared" si="126"/>
        <v>1097396.22</v>
      </c>
      <c r="T679" s="88">
        <f t="shared" si="127"/>
        <v>431289.62</v>
      </c>
      <c r="U679" s="88">
        <f t="shared" si="128"/>
        <v>431289.62</v>
      </c>
      <c r="V679" s="88">
        <f t="shared" si="129"/>
        <v>399053.17</v>
      </c>
      <c r="W679" s="89">
        <f t="shared" si="130"/>
        <v>2359028.63</v>
      </c>
      <c r="X679" s="83"/>
      <c r="Y679" s="90">
        <f t="shared" si="133"/>
        <v>558845.24</v>
      </c>
      <c r="Z679" s="90">
        <f t="shared" si="134"/>
        <v>558845.24</v>
      </c>
      <c r="AA679" s="90">
        <f t="shared" si="131"/>
        <v>1117690.48</v>
      </c>
    </row>
    <row r="680" spans="1:27" s="15" customFormat="1" x14ac:dyDescent="0.2">
      <c r="A680" s="78">
        <v>4865</v>
      </c>
      <c r="B680" s="78" t="s">
        <v>1079</v>
      </c>
      <c r="C680" s="78" t="s">
        <v>126</v>
      </c>
      <c r="D680" s="78" t="s">
        <v>42</v>
      </c>
      <c r="E680" s="78" t="s">
        <v>86</v>
      </c>
      <c r="F680" s="78" t="s">
        <v>72</v>
      </c>
      <c r="G680" s="118">
        <v>455574</v>
      </c>
      <c r="H680" s="78"/>
      <c r="I680" s="79" t="s">
        <v>44</v>
      </c>
      <c r="J680" s="78">
        <v>1032395</v>
      </c>
      <c r="K680" s="79">
        <v>44562</v>
      </c>
      <c r="L680" s="79">
        <v>44926</v>
      </c>
      <c r="M680" s="84">
        <v>4895</v>
      </c>
      <c r="N680" s="84">
        <v>7055</v>
      </c>
      <c r="O680" s="95">
        <f t="shared" si="124"/>
        <v>0.69383416017009214</v>
      </c>
      <c r="P680" s="84">
        <f t="shared" si="135"/>
        <v>4895</v>
      </c>
      <c r="Q680" s="85">
        <f t="shared" si="132"/>
        <v>3.5641101511552889E-4</v>
      </c>
      <c r="R680" s="86">
        <f t="shared" si="125"/>
        <v>3.0816218671670184E-4</v>
      </c>
      <c r="S680" s="87">
        <f t="shared" si="126"/>
        <v>264488.15999999997</v>
      </c>
      <c r="T680" s="88">
        <f t="shared" si="127"/>
        <v>103946.96</v>
      </c>
      <c r="U680" s="88">
        <f t="shared" si="128"/>
        <v>103946.96</v>
      </c>
      <c r="V680" s="88">
        <f t="shared" si="129"/>
        <v>96177.51</v>
      </c>
      <c r="W680" s="89">
        <f t="shared" si="130"/>
        <v>568559.59</v>
      </c>
      <c r="X680" s="83"/>
      <c r="Y680" s="90">
        <f t="shared" si="133"/>
        <v>134689.68</v>
      </c>
      <c r="Z680" s="90">
        <f t="shared" si="134"/>
        <v>134689.68</v>
      </c>
      <c r="AA680" s="90">
        <f t="shared" si="131"/>
        <v>269379.36</v>
      </c>
    </row>
    <row r="681" spans="1:27" s="15" customFormat="1" x14ac:dyDescent="0.2">
      <c r="A681" s="78">
        <v>4903</v>
      </c>
      <c r="B681" s="78" t="s">
        <v>1080</v>
      </c>
      <c r="C681" s="78" t="s">
        <v>173</v>
      </c>
      <c r="D681" s="78" t="s">
        <v>42</v>
      </c>
      <c r="E681" s="78" t="s">
        <v>1081</v>
      </c>
      <c r="F681" s="78" t="s">
        <v>79</v>
      </c>
      <c r="G681" s="118">
        <v>676486</v>
      </c>
      <c r="H681" s="78"/>
      <c r="I681" s="79" t="s">
        <v>44</v>
      </c>
      <c r="J681" s="78">
        <v>1031691</v>
      </c>
      <c r="K681" s="79">
        <v>44470</v>
      </c>
      <c r="L681" s="79">
        <v>44834</v>
      </c>
      <c r="M681" s="84">
        <v>8567</v>
      </c>
      <c r="N681" s="84">
        <v>13082</v>
      </c>
      <c r="O681" s="95">
        <f t="shared" si="124"/>
        <v>0.65486928604188965</v>
      </c>
      <c r="P681" s="84">
        <f t="shared" si="135"/>
        <v>8567</v>
      </c>
      <c r="Q681" s="85">
        <f t="shared" si="132"/>
        <v>6.2377388488145781E-4</v>
      </c>
      <c r="R681" s="86">
        <f t="shared" si="125"/>
        <v>5.3933104261531871E-4</v>
      </c>
      <c r="S681" s="87">
        <f t="shared" si="126"/>
        <v>462894.8</v>
      </c>
      <c r="T681" s="88">
        <f t="shared" si="127"/>
        <v>181923.1</v>
      </c>
      <c r="U681" s="88">
        <f t="shared" si="128"/>
        <v>181923.1</v>
      </c>
      <c r="V681" s="88">
        <f t="shared" si="129"/>
        <v>168325.38</v>
      </c>
      <c r="W681" s="89">
        <f t="shared" si="130"/>
        <v>995066.38</v>
      </c>
      <c r="X681" s="83"/>
      <c r="Y681" s="90">
        <f t="shared" si="133"/>
        <v>235727.58</v>
      </c>
      <c r="Z681" s="90">
        <f t="shared" si="134"/>
        <v>235727.58</v>
      </c>
      <c r="AA681" s="90">
        <f t="shared" si="131"/>
        <v>471455.16</v>
      </c>
    </row>
    <row r="682" spans="1:27" s="15" customFormat="1" x14ac:dyDescent="0.2">
      <c r="A682" s="78">
        <v>4848</v>
      </c>
      <c r="B682" s="78" t="s">
        <v>1082</v>
      </c>
      <c r="C682" s="78" t="s">
        <v>126</v>
      </c>
      <c r="D682" s="78" t="s">
        <v>42</v>
      </c>
      <c r="E682" s="78" t="s">
        <v>196</v>
      </c>
      <c r="F682" s="78" t="s">
        <v>63</v>
      </c>
      <c r="G682" s="118">
        <v>675958</v>
      </c>
      <c r="H682" s="78"/>
      <c r="I682" s="79" t="s">
        <v>44</v>
      </c>
      <c r="J682" s="78">
        <v>1004288</v>
      </c>
      <c r="K682" s="79">
        <v>44562</v>
      </c>
      <c r="L682" s="79">
        <v>44926</v>
      </c>
      <c r="M682" s="84">
        <v>11251</v>
      </c>
      <c r="N682" s="84">
        <v>17332</v>
      </c>
      <c r="O682" s="95">
        <f t="shared" si="124"/>
        <v>0.64914608816062769</v>
      </c>
      <c r="P682" s="84">
        <f t="shared" si="135"/>
        <v>11251</v>
      </c>
      <c r="Q682" s="85">
        <f t="shared" si="132"/>
        <v>8.1919925047289389E-4</v>
      </c>
      <c r="R682" s="86">
        <f t="shared" si="125"/>
        <v>7.0830087083751021E-4</v>
      </c>
      <c r="S682" s="87">
        <f t="shared" si="126"/>
        <v>607917.52</v>
      </c>
      <c r="T682" s="88">
        <f t="shared" si="127"/>
        <v>238918.74</v>
      </c>
      <c r="U682" s="88">
        <f t="shared" si="128"/>
        <v>238918.74</v>
      </c>
      <c r="V682" s="88">
        <f t="shared" si="129"/>
        <v>221060.92</v>
      </c>
      <c r="W682" s="89">
        <f t="shared" si="130"/>
        <v>1306815.92</v>
      </c>
      <c r="X682" s="83"/>
      <c r="Y682" s="90">
        <f t="shared" si="133"/>
        <v>309579.90000000002</v>
      </c>
      <c r="Z682" s="90">
        <f t="shared" si="134"/>
        <v>309579.90000000002</v>
      </c>
      <c r="AA682" s="90">
        <f t="shared" si="131"/>
        <v>619159.80000000005</v>
      </c>
    </row>
    <row r="683" spans="1:27" s="15" customFormat="1" x14ac:dyDescent="0.2">
      <c r="A683" s="78">
        <v>4896</v>
      </c>
      <c r="B683" s="78" t="s">
        <v>1083</v>
      </c>
      <c r="C683" s="78" t="s">
        <v>1084</v>
      </c>
      <c r="D683" s="78" t="s">
        <v>42</v>
      </c>
      <c r="E683" s="78" t="s">
        <v>1085</v>
      </c>
      <c r="F683" s="78" t="s">
        <v>48</v>
      </c>
      <c r="G683" s="118">
        <v>455555</v>
      </c>
      <c r="H683" s="78"/>
      <c r="I683" s="79" t="s">
        <v>44</v>
      </c>
      <c r="J683" s="78">
        <v>1026248</v>
      </c>
      <c r="K683" s="79">
        <v>44440</v>
      </c>
      <c r="L683" s="79">
        <v>44804</v>
      </c>
      <c r="M683" s="84">
        <v>7839</v>
      </c>
      <c r="N683" s="84">
        <v>16682</v>
      </c>
      <c r="O683" s="95">
        <f t="shared" si="124"/>
        <v>0.46990768492986451</v>
      </c>
      <c r="P683" s="84">
        <f t="shared" si="135"/>
        <v>7839.0000000000009</v>
      </c>
      <c r="Q683" s="85">
        <f t="shared" si="132"/>
        <v>5.7076730285814733E-4</v>
      </c>
      <c r="R683" s="86">
        <f t="shared" si="125"/>
        <v>4.9350018011690014E-4</v>
      </c>
      <c r="S683" s="87">
        <f t="shared" si="126"/>
        <v>423559.28</v>
      </c>
      <c r="T683" s="88">
        <f t="shared" si="127"/>
        <v>166463.78</v>
      </c>
      <c r="U683" s="88">
        <f t="shared" si="128"/>
        <v>166463.78</v>
      </c>
      <c r="V683" s="88">
        <f t="shared" si="129"/>
        <v>154021.56</v>
      </c>
      <c r="W683" s="89">
        <f t="shared" si="130"/>
        <v>910508.40000000014</v>
      </c>
      <c r="X683" s="83"/>
      <c r="Y683" s="90">
        <f t="shared" si="133"/>
        <v>215696.1</v>
      </c>
      <c r="Z683" s="90">
        <f t="shared" si="134"/>
        <v>215696.1</v>
      </c>
      <c r="AA683" s="90">
        <f t="shared" si="131"/>
        <v>431392.2</v>
      </c>
    </row>
    <row r="684" spans="1:27" s="15" customFormat="1" x14ac:dyDescent="0.2">
      <c r="A684" s="78">
        <v>103338</v>
      </c>
      <c r="B684" s="78" t="s">
        <v>1086</v>
      </c>
      <c r="C684" s="78" t="s">
        <v>173</v>
      </c>
      <c r="D684" s="78" t="s">
        <v>42</v>
      </c>
      <c r="E684" s="78" t="s">
        <v>67</v>
      </c>
      <c r="F684" s="78" t="s">
        <v>67</v>
      </c>
      <c r="G684" s="118">
        <v>676188</v>
      </c>
      <c r="H684" s="78"/>
      <c r="I684" s="79" t="s">
        <v>44</v>
      </c>
      <c r="J684" s="78">
        <v>1032447</v>
      </c>
      <c r="K684" s="79">
        <v>44562</v>
      </c>
      <c r="L684" s="79">
        <v>44926</v>
      </c>
      <c r="M684" s="84">
        <v>8610</v>
      </c>
      <c r="N684" s="84">
        <v>11684</v>
      </c>
      <c r="O684" s="95">
        <f t="shared" si="124"/>
        <v>0.73690516946251283</v>
      </c>
      <c r="P684" s="84">
        <f t="shared" si="135"/>
        <v>8610</v>
      </c>
      <c r="Q684" s="85">
        <f t="shared" si="132"/>
        <v>6.2690476816030724E-4</v>
      </c>
      <c r="R684" s="86">
        <f t="shared" si="125"/>
        <v>5.4203808531783516E-4</v>
      </c>
      <c r="S684" s="87">
        <f t="shared" si="126"/>
        <v>465218.19</v>
      </c>
      <c r="T684" s="88">
        <f t="shared" si="127"/>
        <v>182836.22</v>
      </c>
      <c r="U684" s="88">
        <f t="shared" si="128"/>
        <v>182836.22</v>
      </c>
      <c r="V684" s="88">
        <f t="shared" si="129"/>
        <v>169170.25</v>
      </c>
      <c r="W684" s="89">
        <f t="shared" si="130"/>
        <v>1000060.88</v>
      </c>
      <c r="X684" s="83"/>
      <c r="Y684" s="90">
        <f t="shared" si="133"/>
        <v>236910.76</v>
      </c>
      <c r="Z684" s="90">
        <f t="shared" si="134"/>
        <v>236910.76</v>
      </c>
      <c r="AA684" s="90">
        <f t="shared" si="131"/>
        <v>473821.52</v>
      </c>
    </row>
    <row r="685" spans="1:27" s="15" customFormat="1" x14ac:dyDescent="0.2">
      <c r="A685" s="78">
        <v>4626</v>
      </c>
      <c r="B685" s="78" t="s">
        <v>1087</v>
      </c>
      <c r="C685" s="78" t="s">
        <v>1084</v>
      </c>
      <c r="D685" s="78" t="s">
        <v>42</v>
      </c>
      <c r="E685" s="78" t="s">
        <v>1088</v>
      </c>
      <c r="F685" s="78" t="s">
        <v>48</v>
      </c>
      <c r="G685" s="118">
        <v>675014</v>
      </c>
      <c r="H685" s="78"/>
      <c r="I685" s="79" t="s">
        <v>44</v>
      </c>
      <c r="J685" s="78">
        <v>1026130</v>
      </c>
      <c r="K685" s="79">
        <v>44562</v>
      </c>
      <c r="L685" s="79">
        <v>44926</v>
      </c>
      <c r="M685" s="84">
        <v>9358</v>
      </c>
      <c r="N685" s="84">
        <v>13912</v>
      </c>
      <c r="O685" s="95">
        <f t="shared" si="124"/>
        <v>0.67265669925244398</v>
      </c>
      <c r="P685" s="84">
        <f t="shared" si="135"/>
        <v>9358</v>
      </c>
      <c r="Q685" s="85">
        <f t="shared" si="132"/>
        <v>6.8136757496447794E-4</v>
      </c>
      <c r="R685" s="86">
        <f t="shared" si="125"/>
        <v>5.8912803744533119E-4</v>
      </c>
      <c r="S685" s="87">
        <f t="shared" si="126"/>
        <v>505634.36</v>
      </c>
      <c r="T685" s="88">
        <f t="shared" si="127"/>
        <v>198720.25</v>
      </c>
      <c r="U685" s="88">
        <f t="shared" si="128"/>
        <v>198720.25</v>
      </c>
      <c r="V685" s="88">
        <f t="shared" si="129"/>
        <v>183867.04</v>
      </c>
      <c r="W685" s="89">
        <f t="shared" si="130"/>
        <v>1086941.8999999999</v>
      </c>
      <c r="X685" s="83"/>
      <c r="Y685" s="90">
        <f t="shared" si="133"/>
        <v>257492.55</v>
      </c>
      <c r="Z685" s="90">
        <f t="shared" si="134"/>
        <v>257492.55</v>
      </c>
      <c r="AA685" s="90">
        <f t="shared" si="131"/>
        <v>514985.1</v>
      </c>
    </row>
    <row r="686" spans="1:27" s="15" customFormat="1" x14ac:dyDescent="0.2">
      <c r="A686" s="78">
        <v>4320</v>
      </c>
      <c r="B686" s="78" t="s">
        <v>1089</v>
      </c>
      <c r="C686" s="78" t="s">
        <v>126</v>
      </c>
      <c r="D686" s="78" t="s">
        <v>42</v>
      </c>
      <c r="E686" s="78" t="s">
        <v>1090</v>
      </c>
      <c r="F686" s="78" t="s">
        <v>63</v>
      </c>
      <c r="G686" s="118">
        <v>455550</v>
      </c>
      <c r="H686" s="78"/>
      <c r="I686" s="79" t="s">
        <v>44</v>
      </c>
      <c r="J686" s="78">
        <v>1031689</v>
      </c>
      <c r="K686" s="79">
        <v>44562</v>
      </c>
      <c r="L686" s="79">
        <v>44926</v>
      </c>
      <c r="M686" s="84">
        <v>7045</v>
      </c>
      <c r="N686" s="84">
        <v>13112</v>
      </c>
      <c r="O686" s="95">
        <f t="shared" si="124"/>
        <v>0.53729408175716897</v>
      </c>
      <c r="P686" s="84">
        <f t="shared" si="135"/>
        <v>7044.9999999999991</v>
      </c>
      <c r="Q686" s="85">
        <f t="shared" si="132"/>
        <v>5.1295517905799808E-4</v>
      </c>
      <c r="R686" s="86">
        <f t="shared" si="125"/>
        <v>4.4351432184252593E-4</v>
      </c>
      <c r="S686" s="87">
        <f t="shared" si="126"/>
        <v>380657.63</v>
      </c>
      <c r="T686" s="88">
        <f t="shared" si="127"/>
        <v>149602.92000000001</v>
      </c>
      <c r="U686" s="88">
        <f t="shared" si="128"/>
        <v>149602.92000000001</v>
      </c>
      <c r="V686" s="88">
        <f t="shared" si="129"/>
        <v>138420.96</v>
      </c>
      <c r="W686" s="89">
        <f t="shared" si="130"/>
        <v>818284.43</v>
      </c>
      <c r="X686" s="83"/>
      <c r="Y686" s="90">
        <f t="shared" si="133"/>
        <v>193848.58</v>
      </c>
      <c r="Z686" s="90">
        <f t="shared" si="134"/>
        <v>193848.58</v>
      </c>
      <c r="AA686" s="90">
        <f t="shared" si="131"/>
        <v>387697.16</v>
      </c>
    </row>
    <row r="687" spans="1:27" s="15" customFormat="1" x14ac:dyDescent="0.2">
      <c r="A687" s="78">
        <v>5242</v>
      </c>
      <c r="B687" s="78" t="s">
        <v>1091</v>
      </c>
      <c r="C687" s="78" t="s">
        <v>199</v>
      </c>
      <c r="D687" s="78" t="s">
        <v>42</v>
      </c>
      <c r="E687" s="78" t="s">
        <v>918</v>
      </c>
      <c r="F687" s="78" t="s">
        <v>106</v>
      </c>
      <c r="G687" s="118">
        <v>675943</v>
      </c>
      <c r="H687" s="78"/>
      <c r="I687" s="79" t="s">
        <v>44</v>
      </c>
      <c r="J687" s="78">
        <v>1028826</v>
      </c>
      <c r="K687" s="79">
        <v>44440</v>
      </c>
      <c r="L687" s="79">
        <v>44804</v>
      </c>
      <c r="M687" s="84">
        <v>24208</v>
      </c>
      <c r="N687" s="84">
        <v>33275</v>
      </c>
      <c r="O687" s="95">
        <f t="shared" si="124"/>
        <v>0.72751314800901579</v>
      </c>
      <c r="P687" s="84">
        <f t="shared" si="135"/>
        <v>24208</v>
      </c>
      <c r="Q687" s="85">
        <f t="shared" si="132"/>
        <v>1.7626144747531611E-3</v>
      </c>
      <c r="R687" s="86">
        <f t="shared" si="125"/>
        <v>1.5240020870353256E-3</v>
      </c>
      <c r="S687" s="87">
        <f t="shared" si="126"/>
        <v>1308014.17</v>
      </c>
      <c r="T687" s="88">
        <f t="shared" si="127"/>
        <v>514064.95</v>
      </c>
      <c r="U687" s="88">
        <f t="shared" si="128"/>
        <v>514064.95</v>
      </c>
      <c r="V687" s="88">
        <f t="shared" si="129"/>
        <v>475641.52</v>
      </c>
      <c r="W687" s="89">
        <f t="shared" si="130"/>
        <v>2811785.59</v>
      </c>
      <c r="X687" s="83"/>
      <c r="Y687" s="90">
        <f t="shared" si="133"/>
        <v>666101.69999999995</v>
      </c>
      <c r="Z687" s="90">
        <f t="shared" si="134"/>
        <v>666101.69999999995</v>
      </c>
      <c r="AA687" s="90">
        <f t="shared" si="131"/>
        <v>1332203.3999999999</v>
      </c>
    </row>
    <row r="688" spans="1:27" s="15" customFormat="1" x14ac:dyDescent="0.2">
      <c r="A688" s="78">
        <v>106940</v>
      </c>
      <c r="B688" s="78" t="s">
        <v>1092</v>
      </c>
      <c r="C688" s="78" t="s">
        <v>173</v>
      </c>
      <c r="D688" s="78" t="s">
        <v>42</v>
      </c>
      <c r="E688" s="78" t="s">
        <v>918</v>
      </c>
      <c r="F688" s="78" t="s">
        <v>106</v>
      </c>
      <c r="G688" s="118">
        <v>676432</v>
      </c>
      <c r="H688" s="78"/>
      <c r="I688" s="79" t="s">
        <v>44</v>
      </c>
      <c r="J688" s="78">
        <v>1031900</v>
      </c>
      <c r="K688" s="79">
        <v>44562</v>
      </c>
      <c r="L688" s="79">
        <v>44926</v>
      </c>
      <c r="M688" s="84">
        <v>19375</v>
      </c>
      <c r="N688" s="84">
        <v>31222</v>
      </c>
      <c r="O688" s="95">
        <f t="shared" si="124"/>
        <v>0.62055601819230033</v>
      </c>
      <c r="P688" s="84">
        <f t="shared" si="135"/>
        <v>19375</v>
      </c>
      <c r="Q688" s="85">
        <f t="shared" si="132"/>
        <v>1.4107177564582987E-3</v>
      </c>
      <c r="R688" s="86">
        <f t="shared" si="125"/>
        <v>1.2197430781687637E-3</v>
      </c>
      <c r="S688" s="87">
        <f t="shared" si="126"/>
        <v>1046876.01</v>
      </c>
      <c r="T688" s="88">
        <f t="shared" si="127"/>
        <v>411434.59</v>
      </c>
      <c r="U688" s="88">
        <f t="shared" si="128"/>
        <v>411434.59</v>
      </c>
      <c r="V688" s="88">
        <f t="shared" si="129"/>
        <v>380682.19</v>
      </c>
      <c r="W688" s="89">
        <f t="shared" si="130"/>
        <v>2250427.3800000004</v>
      </c>
      <c r="X688" s="83"/>
      <c r="Y688" s="90">
        <f t="shared" si="133"/>
        <v>533118</v>
      </c>
      <c r="Z688" s="90">
        <f t="shared" si="134"/>
        <v>533118</v>
      </c>
      <c r="AA688" s="90">
        <f t="shared" si="131"/>
        <v>1066236</v>
      </c>
    </row>
    <row r="689" spans="1:27" s="15" customFormat="1" x14ac:dyDescent="0.2">
      <c r="A689" s="78">
        <v>103323</v>
      </c>
      <c r="B689" s="78" t="s">
        <v>1093</v>
      </c>
      <c r="C689" s="78" t="s">
        <v>126</v>
      </c>
      <c r="D689" s="78" t="s">
        <v>42</v>
      </c>
      <c r="E689" s="78" t="s">
        <v>62</v>
      </c>
      <c r="F689" s="78" t="s">
        <v>63</v>
      </c>
      <c r="G689" s="118">
        <v>676193</v>
      </c>
      <c r="H689" s="78"/>
      <c r="I689" s="79" t="s">
        <v>44</v>
      </c>
      <c r="J689" s="78">
        <v>1032323</v>
      </c>
      <c r="K689" s="79">
        <v>44562</v>
      </c>
      <c r="L689" s="79">
        <v>44926</v>
      </c>
      <c r="M689" s="84">
        <v>4941</v>
      </c>
      <c r="N689" s="84">
        <v>9734</v>
      </c>
      <c r="O689" s="95">
        <f t="shared" si="124"/>
        <v>0.50760221902609415</v>
      </c>
      <c r="P689" s="84">
        <f t="shared" si="135"/>
        <v>4941</v>
      </c>
      <c r="Q689" s="85">
        <f t="shared" si="132"/>
        <v>3.5976033211150733E-4</v>
      </c>
      <c r="R689" s="86">
        <f t="shared" si="125"/>
        <v>3.1105809286357996E-4</v>
      </c>
      <c r="S689" s="87">
        <f t="shared" si="126"/>
        <v>266973.65000000002</v>
      </c>
      <c r="T689" s="88">
        <f t="shared" si="127"/>
        <v>104923.78</v>
      </c>
      <c r="U689" s="88">
        <f t="shared" si="128"/>
        <v>104923.78</v>
      </c>
      <c r="V689" s="88">
        <f t="shared" si="129"/>
        <v>97081.33</v>
      </c>
      <c r="W689" s="89">
        <f t="shared" si="130"/>
        <v>573902.54</v>
      </c>
      <c r="X689" s="83"/>
      <c r="Y689" s="90">
        <f t="shared" si="133"/>
        <v>135955.41</v>
      </c>
      <c r="Z689" s="90">
        <f t="shared" si="134"/>
        <v>135955.41</v>
      </c>
      <c r="AA689" s="90">
        <f t="shared" si="131"/>
        <v>271910.82</v>
      </c>
    </row>
    <row r="690" spans="1:27" s="15" customFormat="1" x14ac:dyDescent="0.2">
      <c r="A690" s="78">
        <v>4998</v>
      </c>
      <c r="B690" s="78" t="s">
        <v>1094</v>
      </c>
      <c r="C690" s="78" t="s">
        <v>173</v>
      </c>
      <c r="D690" s="78" t="s">
        <v>42</v>
      </c>
      <c r="E690" s="78" t="s">
        <v>67</v>
      </c>
      <c r="F690" s="78" t="s">
        <v>67</v>
      </c>
      <c r="G690" s="118">
        <v>675809</v>
      </c>
      <c r="H690" s="78"/>
      <c r="I690" s="79" t="s">
        <v>44</v>
      </c>
      <c r="J690" s="78">
        <v>1031740</v>
      </c>
      <c r="K690" s="79">
        <v>44562</v>
      </c>
      <c r="L690" s="79">
        <v>44926</v>
      </c>
      <c r="M690" s="84">
        <v>18403</v>
      </c>
      <c r="N690" s="84">
        <v>20963</v>
      </c>
      <c r="O690" s="95">
        <f t="shared" si="124"/>
        <v>0.87788007441682969</v>
      </c>
      <c r="P690" s="84">
        <f t="shared" si="135"/>
        <v>18403</v>
      </c>
      <c r="Q690" s="85">
        <f t="shared" si="132"/>
        <v>1.339945232108494E-3</v>
      </c>
      <c r="R690" s="86">
        <f t="shared" si="125"/>
        <v>1.1585513221956006E-3</v>
      </c>
      <c r="S690" s="87">
        <f t="shared" si="126"/>
        <v>994356.61</v>
      </c>
      <c r="T690" s="88">
        <f t="shared" si="127"/>
        <v>390793.84</v>
      </c>
      <c r="U690" s="88">
        <f t="shared" si="128"/>
        <v>390793.84</v>
      </c>
      <c r="V690" s="88">
        <f t="shared" si="129"/>
        <v>361584.22</v>
      </c>
      <c r="W690" s="89">
        <f t="shared" si="130"/>
        <v>2137528.5099999998</v>
      </c>
      <c r="X690" s="83"/>
      <c r="Y690" s="90">
        <f t="shared" si="133"/>
        <v>506372.67</v>
      </c>
      <c r="Z690" s="90">
        <f t="shared" si="134"/>
        <v>506372.67</v>
      </c>
      <c r="AA690" s="90">
        <f t="shared" si="131"/>
        <v>1012745.34</v>
      </c>
    </row>
    <row r="691" spans="1:27" s="15" customFormat="1" x14ac:dyDescent="0.2">
      <c r="A691" s="78">
        <v>4783</v>
      </c>
      <c r="B691" s="78" t="s">
        <v>1095</v>
      </c>
      <c r="C691" s="78" t="s">
        <v>126</v>
      </c>
      <c r="D691" s="78" t="s">
        <v>42</v>
      </c>
      <c r="E691" s="78" t="s">
        <v>112</v>
      </c>
      <c r="F691" s="78" t="s">
        <v>112</v>
      </c>
      <c r="G691" s="118">
        <v>675689</v>
      </c>
      <c r="H691" s="78"/>
      <c r="I691" s="79" t="s">
        <v>44</v>
      </c>
      <c r="J691" s="78">
        <v>1030988</v>
      </c>
      <c r="K691" s="79">
        <v>44562</v>
      </c>
      <c r="L691" s="79">
        <v>44926</v>
      </c>
      <c r="M691" s="84">
        <v>17732</v>
      </c>
      <c r="N691" s="84">
        <v>28853</v>
      </c>
      <c r="O691" s="95">
        <f t="shared" si="124"/>
        <v>0.61456347693480751</v>
      </c>
      <c r="P691" s="84">
        <f t="shared" si="135"/>
        <v>17732</v>
      </c>
      <c r="Q691" s="85">
        <f t="shared" si="132"/>
        <v>1.2910888907106352E-3</v>
      </c>
      <c r="R691" s="86">
        <f t="shared" si="125"/>
        <v>1.1163088651400526E-3</v>
      </c>
      <c r="S691" s="87">
        <f t="shared" si="126"/>
        <v>958100.93</v>
      </c>
      <c r="T691" s="88">
        <f t="shared" si="127"/>
        <v>376544.93</v>
      </c>
      <c r="U691" s="88">
        <f t="shared" si="128"/>
        <v>376544.93</v>
      </c>
      <c r="V691" s="88">
        <f t="shared" si="129"/>
        <v>348400.34</v>
      </c>
      <c r="W691" s="89">
        <f t="shared" si="130"/>
        <v>2059591.1300000001</v>
      </c>
      <c r="X691" s="83"/>
      <c r="Y691" s="90">
        <f t="shared" si="133"/>
        <v>487909.59</v>
      </c>
      <c r="Z691" s="90">
        <f t="shared" si="134"/>
        <v>487909.59</v>
      </c>
      <c r="AA691" s="90">
        <f t="shared" si="131"/>
        <v>975819.18</v>
      </c>
    </row>
    <row r="692" spans="1:27" s="15" customFormat="1" x14ac:dyDescent="0.2">
      <c r="A692" s="78">
        <v>203</v>
      </c>
      <c r="B692" s="78" t="s">
        <v>1096</v>
      </c>
      <c r="C692" s="78" t="s">
        <v>173</v>
      </c>
      <c r="D692" s="78" t="s">
        <v>42</v>
      </c>
      <c r="E692" s="78" t="s">
        <v>788</v>
      </c>
      <c r="F692" s="78" t="s">
        <v>79</v>
      </c>
      <c r="G692" s="118">
        <v>676355</v>
      </c>
      <c r="H692" s="78"/>
      <c r="I692" s="79" t="s">
        <v>44</v>
      </c>
      <c r="J692" s="78">
        <v>1030998</v>
      </c>
      <c r="K692" s="79">
        <v>44470</v>
      </c>
      <c r="L692" s="79">
        <v>44834</v>
      </c>
      <c r="M692" s="84">
        <v>8464</v>
      </c>
      <c r="N692" s="84">
        <v>10784</v>
      </c>
      <c r="O692" s="95">
        <f t="shared" si="124"/>
        <v>0.78486646884272993</v>
      </c>
      <c r="P692" s="84">
        <f t="shared" si="135"/>
        <v>8464</v>
      </c>
      <c r="Q692" s="85">
        <f t="shared" si="132"/>
        <v>6.1627432726002788E-4</v>
      </c>
      <c r="R692" s="86">
        <f t="shared" si="125"/>
        <v>5.3284673102556984E-4</v>
      </c>
      <c r="S692" s="87">
        <f t="shared" si="126"/>
        <v>457329.47</v>
      </c>
      <c r="T692" s="88">
        <f t="shared" si="127"/>
        <v>179735.86</v>
      </c>
      <c r="U692" s="88">
        <f t="shared" si="128"/>
        <v>179735.86</v>
      </c>
      <c r="V692" s="88">
        <f t="shared" si="129"/>
        <v>166301.63</v>
      </c>
      <c r="W692" s="89">
        <f t="shared" si="130"/>
        <v>983102.82</v>
      </c>
      <c r="X692" s="83"/>
      <c r="Y692" s="90">
        <f t="shared" si="133"/>
        <v>232893.46</v>
      </c>
      <c r="Z692" s="90">
        <f t="shared" si="134"/>
        <v>232893.46</v>
      </c>
      <c r="AA692" s="90">
        <f t="shared" si="131"/>
        <v>465786.92</v>
      </c>
    </row>
    <row r="693" spans="1:27" s="15" customFormat="1" x14ac:dyDescent="0.2">
      <c r="A693" s="78">
        <v>4898</v>
      </c>
      <c r="B693" s="78" t="s">
        <v>1097</v>
      </c>
      <c r="C693" s="78" t="s">
        <v>126</v>
      </c>
      <c r="D693" s="78" t="s">
        <v>42</v>
      </c>
      <c r="E693" s="78" t="s">
        <v>112</v>
      </c>
      <c r="F693" s="78" t="s">
        <v>112</v>
      </c>
      <c r="G693" s="118">
        <v>455586</v>
      </c>
      <c r="H693" s="78"/>
      <c r="I693" s="79" t="s">
        <v>44</v>
      </c>
      <c r="J693" s="78">
        <v>1017924</v>
      </c>
      <c r="K693" s="79">
        <v>44562</v>
      </c>
      <c r="L693" s="79">
        <v>44926</v>
      </c>
      <c r="M693" s="84">
        <v>17271</v>
      </c>
      <c r="N693" s="84">
        <v>22156</v>
      </c>
      <c r="O693" s="95">
        <f t="shared" si="124"/>
        <v>0.7795179635313233</v>
      </c>
      <c r="P693" s="84">
        <f t="shared" si="135"/>
        <v>17271</v>
      </c>
      <c r="Q693" s="85">
        <f t="shared" si="132"/>
        <v>1.2575229095118079E-3</v>
      </c>
      <c r="R693" s="86">
        <f t="shared" si="125"/>
        <v>1.0872868491898177E-3</v>
      </c>
      <c r="S693" s="87">
        <f t="shared" si="126"/>
        <v>933192.03</v>
      </c>
      <c r="T693" s="88">
        <f t="shared" si="127"/>
        <v>366755.45</v>
      </c>
      <c r="U693" s="88">
        <f t="shared" si="128"/>
        <v>366755.45</v>
      </c>
      <c r="V693" s="88">
        <f t="shared" si="129"/>
        <v>339342.56</v>
      </c>
      <c r="W693" s="89">
        <f t="shared" si="130"/>
        <v>2006045.49</v>
      </c>
      <c r="X693" s="83"/>
      <c r="Y693" s="90">
        <f t="shared" si="133"/>
        <v>475224.82</v>
      </c>
      <c r="Z693" s="90">
        <f t="shared" si="134"/>
        <v>475224.82</v>
      </c>
      <c r="AA693" s="90">
        <f t="shared" si="131"/>
        <v>950449.64</v>
      </c>
    </row>
    <row r="694" spans="1:27" s="15" customFormat="1" x14ac:dyDescent="0.2">
      <c r="A694" s="78">
        <v>5087</v>
      </c>
      <c r="B694" s="78" t="s">
        <v>1098</v>
      </c>
      <c r="C694" s="78" t="s">
        <v>173</v>
      </c>
      <c r="D694" s="78" t="s">
        <v>42</v>
      </c>
      <c r="E694" s="78" t="s">
        <v>67</v>
      </c>
      <c r="F694" s="78" t="s">
        <v>67</v>
      </c>
      <c r="G694" s="118">
        <v>455996</v>
      </c>
      <c r="H694" s="78"/>
      <c r="I694" s="79" t="s">
        <v>44</v>
      </c>
      <c r="J694" s="78">
        <v>1017872</v>
      </c>
      <c r="K694" s="79">
        <v>44562</v>
      </c>
      <c r="L694" s="79">
        <v>44926</v>
      </c>
      <c r="M694" s="84">
        <v>19983</v>
      </c>
      <c r="N694" s="84">
        <v>24072</v>
      </c>
      <c r="O694" s="95">
        <f t="shared" si="124"/>
        <v>0.83013459621136587</v>
      </c>
      <c r="P694" s="84">
        <f t="shared" si="135"/>
        <v>19983</v>
      </c>
      <c r="Q694" s="85">
        <f t="shared" si="132"/>
        <v>1.4549869897964483E-3</v>
      </c>
      <c r="R694" s="86">
        <f t="shared" si="125"/>
        <v>1.2580194028927176E-3</v>
      </c>
      <c r="S694" s="87">
        <f t="shared" si="126"/>
        <v>1079727.6599999999</v>
      </c>
      <c r="T694" s="88">
        <f t="shared" si="127"/>
        <v>424345.67</v>
      </c>
      <c r="U694" s="88">
        <f t="shared" si="128"/>
        <v>424345.67</v>
      </c>
      <c r="V694" s="88">
        <f t="shared" si="129"/>
        <v>392628.24</v>
      </c>
      <c r="W694" s="89">
        <f t="shared" si="130"/>
        <v>2321047.2399999998</v>
      </c>
      <c r="X694" s="83"/>
      <c r="Y694" s="90">
        <f t="shared" si="133"/>
        <v>549847.59</v>
      </c>
      <c r="Z694" s="90">
        <f t="shared" si="134"/>
        <v>549847.59</v>
      </c>
      <c r="AA694" s="90">
        <f t="shared" si="131"/>
        <v>1099695.18</v>
      </c>
    </row>
    <row r="695" spans="1:27" s="15" customFormat="1" x14ac:dyDescent="0.2">
      <c r="A695" s="78">
        <v>4983</v>
      </c>
      <c r="B695" s="78" t="s">
        <v>1099</v>
      </c>
      <c r="C695" s="78" t="s">
        <v>126</v>
      </c>
      <c r="D695" s="78" t="s">
        <v>42</v>
      </c>
      <c r="E695" s="78" t="s">
        <v>220</v>
      </c>
      <c r="F695" s="78" t="s">
        <v>112</v>
      </c>
      <c r="G695" s="118">
        <v>675933</v>
      </c>
      <c r="H695" s="78"/>
      <c r="I695" s="79" t="s">
        <v>44</v>
      </c>
      <c r="J695" s="78">
        <v>1030833</v>
      </c>
      <c r="K695" s="79">
        <v>44562</v>
      </c>
      <c r="L695" s="79">
        <v>44926</v>
      </c>
      <c r="M695" s="84">
        <v>20564</v>
      </c>
      <c r="N695" s="84">
        <v>28938</v>
      </c>
      <c r="O695" s="95">
        <f t="shared" si="124"/>
        <v>0.71062271062271065</v>
      </c>
      <c r="P695" s="84">
        <f t="shared" si="135"/>
        <v>20564</v>
      </c>
      <c r="Q695" s="85">
        <f t="shared" si="132"/>
        <v>1.4972903196804365E-3</v>
      </c>
      <c r="R695" s="86">
        <f t="shared" si="125"/>
        <v>1.2945959566174172E-3</v>
      </c>
      <c r="S695" s="87">
        <f t="shared" si="126"/>
        <v>1111120.43</v>
      </c>
      <c r="T695" s="88">
        <f t="shared" si="127"/>
        <v>436683.4</v>
      </c>
      <c r="U695" s="88">
        <f t="shared" si="128"/>
        <v>436683.4</v>
      </c>
      <c r="V695" s="88">
        <f t="shared" si="129"/>
        <v>404043.79</v>
      </c>
      <c r="W695" s="89">
        <f t="shared" si="130"/>
        <v>2388531.02</v>
      </c>
      <c r="X695" s="83"/>
      <c r="Y695" s="90">
        <f t="shared" si="133"/>
        <v>565834.25</v>
      </c>
      <c r="Z695" s="90">
        <f t="shared" si="134"/>
        <v>565834.25</v>
      </c>
      <c r="AA695" s="90">
        <f t="shared" si="131"/>
        <v>1131668.5</v>
      </c>
    </row>
    <row r="696" spans="1:27" s="15" customFormat="1" x14ac:dyDescent="0.2">
      <c r="A696" s="78">
        <v>4700</v>
      </c>
      <c r="B696" s="78" t="s">
        <v>1100</v>
      </c>
      <c r="C696" s="78" t="s">
        <v>126</v>
      </c>
      <c r="D696" s="78" t="s">
        <v>42</v>
      </c>
      <c r="E696" s="78" t="s">
        <v>220</v>
      </c>
      <c r="F696" s="78" t="s">
        <v>112</v>
      </c>
      <c r="G696" s="118">
        <v>455625</v>
      </c>
      <c r="H696" s="78"/>
      <c r="I696" s="79" t="s">
        <v>44</v>
      </c>
      <c r="J696" s="78">
        <v>1017912</v>
      </c>
      <c r="K696" s="79">
        <v>44562</v>
      </c>
      <c r="L696" s="79">
        <v>44926</v>
      </c>
      <c r="M696" s="84">
        <v>24124</v>
      </c>
      <c r="N696" s="84">
        <v>31597</v>
      </c>
      <c r="O696" s="95">
        <f t="shared" si="124"/>
        <v>0.76349020476627527</v>
      </c>
      <c r="P696" s="84">
        <f t="shared" si="135"/>
        <v>24123.999999999996</v>
      </c>
      <c r="Q696" s="85">
        <f t="shared" si="132"/>
        <v>1.7564983306735482E-3</v>
      </c>
      <c r="R696" s="86">
        <f t="shared" si="125"/>
        <v>1.5187139105932001E-3</v>
      </c>
      <c r="S696" s="87">
        <f t="shared" si="126"/>
        <v>1303475.45</v>
      </c>
      <c r="T696" s="88">
        <f t="shared" si="127"/>
        <v>512281.19</v>
      </c>
      <c r="U696" s="88">
        <f t="shared" si="128"/>
        <v>512281.19</v>
      </c>
      <c r="V696" s="88">
        <f t="shared" si="129"/>
        <v>473991.07</v>
      </c>
      <c r="W696" s="89">
        <f t="shared" si="130"/>
        <v>2802028.9</v>
      </c>
      <c r="X696" s="83"/>
      <c r="Y696" s="90">
        <f t="shared" si="133"/>
        <v>663790.38</v>
      </c>
      <c r="Z696" s="90">
        <f t="shared" si="134"/>
        <v>663790.38</v>
      </c>
      <c r="AA696" s="90">
        <f t="shared" si="131"/>
        <v>1327580.76</v>
      </c>
    </row>
    <row r="697" spans="1:27" s="15" customFormat="1" x14ac:dyDescent="0.2">
      <c r="A697" s="78">
        <v>5356</v>
      </c>
      <c r="B697" s="78" t="s">
        <v>1101</v>
      </c>
      <c r="C697" s="78" t="s">
        <v>199</v>
      </c>
      <c r="D697" s="78" t="s">
        <v>42</v>
      </c>
      <c r="E697" s="78" t="s">
        <v>106</v>
      </c>
      <c r="F697" s="78" t="s">
        <v>106</v>
      </c>
      <c r="G697" s="118">
        <v>675914</v>
      </c>
      <c r="H697" s="78"/>
      <c r="I697" s="79" t="s">
        <v>44</v>
      </c>
      <c r="J697" s="78">
        <v>1028839</v>
      </c>
      <c r="K697" s="79">
        <v>44440</v>
      </c>
      <c r="L697" s="79">
        <v>44804</v>
      </c>
      <c r="M697" s="84">
        <v>22712</v>
      </c>
      <c r="N697" s="84">
        <v>31689</v>
      </c>
      <c r="O697" s="95">
        <f t="shared" si="124"/>
        <v>0.71671557953864118</v>
      </c>
      <c r="P697" s="84">
        <f t="shared" si="135"/>
        <v>22712</v>
      </c>
      <c r="Q697" s="85">
        <f t="shared" si="132"/>
        <v>1.6536888611448197E-3</v>
      </c>
      <c r="R697" s="86">
        <f t="shared" si="125"/>
        <v>1.4298221827803335E-3</v>
      </c>
      <c r="S697" s="87">
        <f t="shared" si="126"/>
        <v>1227181.83</v>
      </c>
      <c r="T697" s="88">
        <f t="shared" si="127"/>
        <v>482296.9</v>
      </c>
      <c r="U697" s="88">
        <f t="shared" si="128"/>
        <v>482296.9</v>
      </c>
      <c r="V697" s="88">
        <f t="shared" si="129"/>
        <v>446247.94</v>
      </c>
      <c r="W697" s="89">
        <f t="shared" si="130"/>
        <v>2638023.5699999998</v>
      </c>
      <c r="X697" s="83"/>
      <c r="Y697" s="90">
        <f t="shared" si="133"/>
        <v>624938.12</v>
      </c>
      <c r="Z697" s="90">
        <f t="shared" si="134"/>
        <v>624938.12</v>
      </c>
      <c r="AA697" s="90">
        <f t="shared" si="131"/>
        <v>1249876.24</v>
      </c>
    </row>
    <row r="698" spans="1:27" s="15" customFormat="1" x14ac:dyDescent="0.2">
      <c r="A698" s="78">
        <v>4363</v>
      </c>
      <c r="B698" s="78" t="s">
        <v>1102</v>
      </c>
      <c r="C698" s="78" t="s">
        <v>126</v>
      </c>
      <c r="D698" s="78" t="s">
        <v>42</v>
      </c>
      <c r="E698" s="78" t="s">
        <v>143</v>
      </c>
      <c r="F698" s="78" t="s">
        <v>63</v>
      </c>
      <c r="G698" s="118">
        <v>675898</v>
      </c>
      <c r="H698" s="78"/>
      <c r="I698" s="79" t="s">
        <v>44</v>
      </c>
      <c r="J698" s="78">
        <v>436301</v>
      </c>
      <c r="K698" s="79">
        <v>44562</v>
      </c>
      <c r="L698" s="79">
        <v>44926</v>
      </c>
      <c r="M698" s="84">
        <v>11988</v>
      </c>
      <c r="N698" s="84">
        <v>21193</v>
      </c>
      <c r="O698" s="95">
        <f t="shared" si="124"/>
        <v>0.56565847213702636</v>
      </c>
      <c r="P698" s="84">
        <f t="shared" si="135"/>
        <v>11988</v>
      </c>
      <c r="Q698" s="85">
        <f t="shared" si="132"/>
        <v>8.7286113364759153E-4</v>
      </c>
      <c r="R698" s="86">
        <f t="shared" si="125"/>
        <v>7.5469832366901362E-4</v>
      </c>
      <c r="S698" s="87">
        <f t="shared" si="126"/>
        <v>647739.34</v>
      </c>
      <c r="T698" s="88">
        <f t="shared" si="127"/>
        <v>254569.18</v>
      </c>
      <c r="U698" s="88">
        <f t="shared" si="128"/>
        <v>254569.18</v>
      </c>
      <c r="V698" s="88">
        <f t="shared" si="129"/>
        <v>235541.58</v>
      </c>
      <c r="W698" s="89">
        <f t="shared" si="130"/>
        <v>1392419.28</v>
      </c>
      <c r="X698" s="83"/>
      <c r="Y698" s="90">
        <f t="shared" si="133"/>
        <v>329859.02</v>
      </c>
      <c r="Z698" s="90">
        <f t="shared" si="134"/>
        <v>329859.02</v>
      </c>
      <c r="AA698" s="90">
        <f t="shared" si="131"/>
        <v>659718.04</v>
      </c>
    </row>
    <row r="699" spans="1:27" s="15" customFormat="1" x14ac:dyDescent="0.2">
      <c r="A699" s="78">
        <v>101801</v>
      </c>
      <c r="B699" s="78" t="s">
        <v>1103</v>
      </c>
      <c r="C699" s="78" t="s">
        <v>173</v>
      </c>
      <c r="D699" s="78" t="s">
        <v>42</v>
      </c>
      <c r="E699" s="78" t="s">
        <v>358</v>
      </c>
      <c r="F699" s="78" t="s">
        <v>63</v>
      </c>
      <c r="G699" s="118">
        <v>676007</v>
      </c>
      <c r="H699" s="78"/>
      <c r="I699" s="79" t="s">
        <v>44</v>
      </c>
      <c r="J699" s="78">
        <v>1020909</v>
      </c>
      <c r="K699" s="79">
        <v>44562</v>
      </c>
      <c r="L699" s="79">
        <v>44926</v>
      </c>
      <c r="M699" s="84">
        <v>16689</v>
      </c>
      <c r="N699" s="84">
        <v>27278</v>
      </c>
      <c r="O699" s="95">
        <f t="shared" si="124"/>
        <v>0.61181171640149568</v>
      </c>
      <c r="P699" s="84">
        <f t="shared" si="135"/>
        <v>16689</v>
      </c>
      <c r="Q699" s="85">
        <f t="shared" si="132"/>
        <v>1.2151467683887767E-3</v>
      </c>
      <c r="R699" s="86">
        <f t="shared" si="125"/>
        <v>1.0506473409836645E-3</v>
      </c>
      <c r="S699" s="87">
        <f t="shared" si="126"/>
        <v>901745.23</v>
      </c>
      <c r="T699" s="88">
        <f t="shared" si="127"/>
        <v>354396.48</v>
      </c>
      <c r="U699" s="88">
        <f t="shared" si="128"/>
        <v>354396.48</v>
      </c>
      <c r="V699" s="88">
        <f t="shared" si="129"/>
        <v>327907.36</v>
      </c>
      <c r="W699" s="89">
        <f t="shared" si="130"/>
        <v>1938445.5499999998</v>
      </c>
      <c r="X699" s="83"/>
      <c r="Y699" s="90">
        <f t="shared" si="133"/>
        <v>459210.65</v>
      </c>
      <c r="Z699" s="90">
        <f t="shared" si="134"/>
        <v>459210.65</v>
      </c>
      <c r="AA699" s="90">
        <f t="shared" si="131"/>
        <v>918421.3</v>
      </c>
    </row>
    <row r="700" spans="1:27" s="15" customFormat="1" x14ac:dyDescent="0.2">
      <c r="A700" s="78">
        <v>4361</v>
      </c>
      <c r="B700" s="78" t="s">
        <v>1104</v>
      </c>
      <c r="C700" s="78" t="s">
        <v>126</v>
      </c>
      <c r="D700" s="78" t="s">
        <v>42</v>
      </c>
      <c r="E700" s="78" t="s">
        <v>848</v>
      </c>
      <c r="F700" s="78" t="s">
        <v>48</v>
      </c>
      <c r="G700" s="118">
        <v>675327</v>
      </c>
      <c r="H700" s="78"/>
      <c r="I700" s="79" t="s">
        <v>44</v>
      </c>
      <c r="J700" s="78">
        <v>1032394</v>
      </c>
      <c r="K700" s="79">
        <v>44562</v>
      </c>
      <c r="L700" s="79">
        <v>44926</v>
      </c>
      <c r="M700" s="84">
        <v>3506</v>
      </c>
      <c r="N700" s="84">
        <v>6321</v>
      </c>
      <c r="O700" s="95">
        <f t="shared" si="124"/>
        <v>0.55465907293149819</v>
      </c>
      <c r="P700" s="84">
        <f t="shared" si="135"/>
        <v>3506</v>
      </c>
      <c r="Q700" s="85">
        <f t="shared" si="132"/>
        <v>2.5527620408478946E-4</v>
      </c>
      <c r="R700" s="86">
        <f t="shared" si="125"/>
        <v>2.2071841197727411E-4</v>
      </c>
      <c r="S700" s="87">
        <f t="shared" si="126"/>
        <v>189437.28</v>
      </c>
      <c r="T700" s="88">
        <f t="shared" si="127"/>
        <v>74451.08</v>
      </c>
      <c r="U700" s="88">
        <f t="shared" si="128"/>
        <v>74451.08</v>
      </c>
      <c r="V700" s="88">
        <f t="shared" si="129"/>
        <v>68886.28</v>
      </c>
      <c r="W700" s="89">
        <f t="shared" si="130"/>
        <v>407225.72</v>
      </c>
      <c r="X700" s="83"/>
      <c r="Y700" s="90">
        <f t="shared" si="133"/>
        <v>96470.28</v>
      </c>
      <c r="Z700" s="90">
        <f t="shared" si="134"/>
        <v>96470.28</v>
      </c>
      <c r="AA700" s="90">
        <f t="shared" si="131"/>
        <v>192940.56</v>
      </c>
    </row>
    <row r="701" spans="1:27" s="15" customFormat="1" x14ac:dyDescent="0.2">
      <c r="A701" s="78">
        <v>4562</v>
      </c>
      <c r="B701" s="78" t="s">
        <v>1105</v>
      </c>
      <c r="C701" s="78" t="s">
        <v>1084</v>
      </c>
      <c r="D701" s="78" t="s">
        <v>42</v>
      </c>
      <c r="E701" s="78" t="s">
        <v>93</v>
      </c>
      <c r="F701" s="78" t="s">
        <v>63</v>
      </c>
      <c r="G701" s="118">
        <v>675067</v>
      </c>
      <c r="H701" s="78"/>
      <c r="I701" s="79" t="s">
        <v>44</v>
      </c>
      <c r="J701" s="78">
        <v>1029330</v>
      </c>
      <c r="K701" s="79">
        <v>44562</v>
      </c>
      <c r="L701" s="79">
        <v>44926</v>
      </c>
      <c r="M701" s="84">
        <v>1433</v>
      </c>
      <c r="N701" s="84">
        <v>3322</v>
      </c>
      <c r="O701" s="95">
        <f t="shared" si="124"/>
        <v>0.43136664659843466</v>
      </c>
      <c r="P701" s="84">
        <f t="shared" si="135"/>
        <v>1433</v>
      </c>
      <c r="Q701" s="85">
        <f t="shared" si="132"/>
        <v>1.0433850554863185E-4</v>
      </c>
      <c r="R701" s="86">
        <f t="shared" si="125"/>
        <v>9.0213771923398111E-5</v>
      </c>
      <c r="S701" s="87">
        <f t="shared" si="126"/>
        <v>77428.3</v>
      </c>
      <c r="T701" s="88">
        <f t="shared" si="127"/>
        <v>30430.23</v>
      </c>
      <c r="U701" s="88">
        <f t="shared" si="128"/>
        <v>30430.23</v>
      </c>
      <c r="V701" s="88">
        <f t="shared" si="129"/>
        <v>28155.75</v>
      </c>
      <c r="W701" s="89">
        <f t="shared" si="130"/>
        <v>166444.51</v>
      </c>
      <c r="X701" s="83"/>
      <c r="Y701" s="90">
        <f t="shared" si="133"/>
        <v>39430.1</v>
      </c>
      <c r="Z701" s="90">
        <f t="shared" si="134"/>
        <v>39430.1</v>
      </c>
      <c r="AA701" s="90">
        <f t="shared" si="131"/>
        <v>78860.2</v>
      </c>
    </row>
    <row r="702" spans="1:27" s="15" customFormat="1" x14ac:dyDescent="0.2">
      <c r="A702" s="78">
        <v>4727</v>
      </c>
      <c r="B702" s="78" t="s">
        <v>1106</v>
      </c>
      <c r="C702" s="78" t="s">
        <v>173</v>
      </c>
      <c r="D702" s="78" t="s">
        <v>42</v>
      </c>
      <c r="E702" s="78" t="s">
        <v>43</v>
      </c>
      <c r="F702" s="78" t="s">
        <v>43</v>
      </c>
      <c r="G702" s="118">
        <v>675205</v>
      </c>
      <c r="H702" s="78"/>
      <c r="I702" s="79" t="s">
        <v>44</v>
      </c>
      <c r="J702" s="78">
        <v>472709</v>
      </c>
      <c r="K702" s="79">
        <v>44562</v>
      </c>
      <c r="L702" s="79">
        <v>44926</v>
      </c>
      <c r="M702" s="84">
        <v>5292</v>
      </c>
      <c r="N702" s="84">
        <v>12173</v>
      </c>
      <c r="O702" s="95">
        <f t="shared" si="124"/>
        <v>0.43473260494537092</v>
      </c>
      <c r="P702" s="84">
        <f t="shared" si="135"/>
        <v>5292</v>
      </c>
      <c r="Q702" s="85">
        <f t="shared" si="132"/>
        <v>3.8531707701560346E-4</v>
      </c>
      <c r="R702" s="86">
        <f t="shared" si="125"/>
        <v>3.3315511585388889E-4</v>
      </c>
      <c r="S702" s="87">
        <f t="shared" si="126"/>
        <v>285938.99</v>
      </c>
      <c r="T702" s="88">
        <f t="shared" si="127"/>
        <v>112377.39</v>
      </c>
      <c r="U702" s="88">
        <f t="shared" si="128"/>
        <v>112377.39</v>
      </c>
      <c r="V702" s="88">
        <f t="shared" si="129"/>
        <v>103977.81</v>
      </c>
      <c r="W702" s="89">
        <f t="shared" si="130"/>
        <v>614671.58000000007</v>
      </c>
      <c r="X702" s="83"/>
      <c r="Y702" s="90">
        <f t="shared" si="133"/>
        <v>145613.44</v>
      </c>
      <c r="Z702" s="90">
        <f t="shared" si="134"/>
        <v>145613.44</v>
      </c>
      <c r="AA702" s="90">
        <f t="shared" si="131"/>
        <v>291226.88</v>
      </c>
    </row>
    <row r="703" spans="1:27" s="15" customFormat="1" x14ac:dyDescent="0.2">
      <c r="A703" s="78">
        <v>4594</v>
      </c>
      <c r="B703" s="78" t="s">
        <v>1107</v>
      </c>
      <c r="C703" s="78" t="s">
        <v>126</v>
      </c>
      <c r="D703" s="78" t="s">
        <v>42</v>
      </c>
      <c r="E703" s="78" t="s">
        <v>514</v>
      </c>
      <c r="F703" s="78" t="s">
        <v>124</v>
      </c>
      <c r="G703" s="118">
        <v>675329</v>
      </c>
      <c r="H703" s="78"/>
      <c r="I703" s="79" t="s">
        <v>44</v>
      </c>
      <c r="J703" s="78">
        <v>1032309</v>
      </c>
      <c r="K703" s="79">
        <v>44562</v>
      </c>
      <c r="L703" s="79">
        <v>44926</v>
      </c>
      <c r="M703" s="84">
        <v>5785</v>
      </c>
      <c r="N703" s="84">
        <v>7966</v>
      </c>
      <c r="O703" s="95">
        <f t="shared" si="124"/>
        <v>0.72621139844338434</v>
      </c>
      <c r="P703" s="84">
        <f t="shared" si="135"/>
        <v>5785</v>
      </c>
      <c r="Q703" s="85">
        <f t="shared" si="132"/>
        <v>4.2121301786380688E-4</v>
      </c>
      <c r="R703" s="86">
        <f t="shared" si="125"/>
        <v>3.6419167521064763E-4</v>
      </c>
      <c r="S703" s="87">
        <f t="shared" si="126"/>
        <v>312576.92</v>
      </c>
      <c r="T703" s="88">
        <f t="shared" si="127"/>
        <v>122846.39999999999</v>
      </c>
      <c r="U703" s="88">
        <f t="shared" si="128"/>
        <v>122846.39999999999</v>
      </c>
      <c r="V703" s="88">
        <f t="shared" si="129"/>
        <v>113664.33</v>
      </c>
      <c r="W703" s="89">
        <f t="shared" si="130"/>
        <v>671934.04999999993</v>
      </c>
      <c r="X703" s="83"/>
      <c r="Y703" s="90">
        <f t="shared" si="133"/>
        <v>159178.72</v>
      </c>
      <c r="Z703" s="90">
        <f t="shared" si="134"/>
        <v>159178.72</v>
      </c>
      <c r="AA703" s="90">
        <f t="shared" si="131"/>
        <v>318357.44</v>
      </c>
    </row>
    <row r="704" spans="1:27" s="15" customFormat="1" x14ac:dyDescent="0.2">
      <c r="A704" s="78">
        <v>104756</v>
      </c>
      <c r="B704" s="78" t="s">
        <v>1108</v>
      </c>
      <c r="C704" s="78" t="s">
        <v>1109</v>
      </c>
      <c r="D704" s="78" t="s">
        <v>42</v>
      </c>
      <c r="E704" s="78" t="s">
        <v>166</v>
      </c>
      <c r="F704" s="78" t="s">
        <v>166</v>
      </c>
      <c r="G704" s="118">
        <v>676283</v>
      </c>
      <c r="H704" s="78"/>
      <c r="I704" s="79" t="s">
        <v>53</v>
      </c>
      <c r="J704" s="78">
        <v>1030437</v>
      </c>
      <c r="K704" s="79">
        <v>44562</v>
      </c>
      <c r="L704" s="79">
        <v>44926</v>
      </c>
      <c r="M704" s="84">
        <v>25261</v>
      </c>
      <c r="N704" s="84">
        <v>34380</v>
      </c>
      <c r="O704" s="95">
        <f t="shared" ref="O704:O715" si="136">M704/N704</f>
        <v>0.73475858057009891</v>
      </c>
      <c r="P704" s="84">
        <f t="shared" si="135"/>
        <v>25261</v>
      </c>
      <c r="Q704" s="85">
        <f t="shared" si="132"/>
        <v>1.8392847094654496E-3</v>
      </c>
      <c r="R704" s="86">
        <f t="shared" ref="R704:R766" si="137">P704/R$3</f>
        <v>1.5902931560062524E-3</v>
      </c>
      <c r="S704" s="87">
        <f t="shared" ref="S704:S766" si="138">IF(Q704&gt;0,ROUND($S$3*Q704,2),0)</f>
        <v>1364910.19</v>
      </c>
      <c r="T704" s="88">
        <f t="shared" ref="T704:T766" si="139">IF(R704&gt;0,ROUND($T$3*R704,2),0)</f>
        <v>536425.76</v>
      </c>
      <c r="U704" s="88">
        <f t="shared" ref="U704:U766" si="140">IF(R704&gt;0,ROUND($U$3*R704,2),0)</f>
        <v>536425.76</v>
      </c>
      <c r="V704" s="88">
        <f t="shared" ref="V704:V766" si="141">IF(Q704&gt;0,ROUND($V$3*Q704,2),0)</f>
        <v>496330.98</v>
      </c>
      <c r="W704" s="89">
        <f t="shared" ref="W704:W766" si="142">S704+T704+U704+V704</f>
        <v>2934092.69</v>
      </c>
      <c r="X704" s="83"/>
      <c r="Y704" s="90">
        <f t="shared" si="133"/>
        <v>695075.81</v>
      </c>
      <c r="Z704" s="90">
        <f t="shared" si="134"/>
        <v>695075.81</v>
      </c>
      <c r="AA704" s="90">
        <f t="shared" ref="AA704:AA766" si="143">SUM(Y704:Z704)</f>
        <v>1390151.62</v>
      </c>
    </row>
    <row r="705" spans="1:27" s="15" customFormat="1" x14ac:dyDescent="0.2">
      <c r="A705" s="78">
        <v>4370</v>
      </c>
      <c r="B705" s="78" t="s">
        <v>1110</v>
      </c>
      <c r="C705" s="78" t="s">
        <v>305</v>
      </c>
      <c r="D705" s="78" t="s">
        <v>42</v>
      </c>
      <c r="E705" s="78" t="s">
        <v>632</v>
      </c>
      <c r="F705" s="78" t="s">
        <v>124</v>
      </c>
      <c r="G705" s="118">
        <v>675291</v>
      </c>
      <c r="H705" s="78"/>
      <c r="I705" s="79" t="s">
        <v>44</v>
      </c>
      <c r="J705" s="78">
        <v>1028745</v>
      </c>
      <c r="K705" s="79">
        <v>44562</v>
      </c>
      <c r="L705" s="79">
        <v>44926</v>
      </c>
      <c r="M705" s="84">
        <v>3991</v>
      </c>
      <c r="N705" s="84">
        <v>5608</v>
      </c>
      <c r="O705" s="95">
        <f t="shared" si="136"/>
        <v>0.71166191155492153</v>
      </c>
      <c r="P705" s="84">
        <f t="shared" si="135"/>
        <v>3991</v>
      </c>
      <c r="Q705" s="85">
        <f t="shared" si="132"/>
        <v>2.9058965502064878E-4</v>
      </c>
      <c r="R705" s="86">
        <f t="shared" si="137"/>
        <v>2.5125133548240187E-4</v>
      </c>
      <c r="S705" s="87">
        <f t="shared" si="138"/>
        <v>215642.95</v>
      </c>
      <c r="T705" s="88">
        <f t="shared" si="139"/>
        <v>84750.22</v>
      </c>
      <c r="U705" s="88">
        <f t="shared" si="140"/>
        <v>84750.22</v>
      </c>
      <c r="V705" s="88">
        <f t="shared" si="141"/>
        <v>78415.62</v>
      </c>
      <c r="W705" s="89">
        <f t="shared" si="142"/>
        <v>463559.01</v>
      </c>
      <c r="X705" s="83"/>
      <c r="Y705" s="90">
        <f t="shared" si="133"/>
        <v>109815.43</v>
      </c>
      <c r="Z705" s="90">
        <f t="shared" si="134"/>
        <v>109815.43</v>
      </c>
      <c r="AA705" s="90">
        <f t="shared" si="143"/>
        <v>219630.86</v>
      </c>
    </row>
    <row r="706" spans="1:27" s="15" customFormat="1" x14ac:dyDescent="0.2">
      <c r="A706" s="78">
        <v>5241</v>
      </c>
      <c r="B706" s="78" t="s">
        <v>1111</v>
      </c>
      <c r="C706" s="78" t="s">
        <v>1084</v>
      </c>
      <c r="D706" s="78" t="s">
        <v>42</v>
      </c>
      <c r="E706" s="78" t="s">
        <v>1085</v>
      </c>
      <c r="F706" s="78" t="s">
        <v>48</v>
      </c>
      <c r="G706" s="118">
        <v>455968</v>
      </c>
      <c r="H706" s="78"/>
      <c r="I706" s="79" t="s">
        <v>44</v>
      </c>
      <c r="J706" s="78">
        <v>1026574</v>
      </c>
      <c r="K706" s="79">
        <v>44440</v>
      </c>
      <c r="L706" s="79">
        <v>44804</v>
      </c>
      <c r="M706" s="84">
        <v>16266</v>
      </c>
      <c r="N706" s="84">
        <v>26224</v>
      </c>
      <c r="O706" s="95">
        <f t="shared" si="136"/>
        <v>0.62027150701647349</v>
      </c>
      <c r="P706" s="84">
        <f t="shared" si="135"/>
        <v>16266</v>
      </c>
      <c r="Q706" s="85">
        <f t="shared" si="132"/>
        <v>1.1843476142735839E-3</v>
      </c>
      <c r="R706" s="86">
        <f t="shared" si="137"/>
        <v>1.0240175953286767E-3</v>
      </c>
      <c r="S706" s="87">
        <f t="shared" si="138"/>
        <v>878889.56</v>
      </c>
      <c r="T706" s="88">
        <f t="shared" si="139"/>
        <v>345413.94</v>
      </c>
      <c r="U706" s="88">
        <f t="shared" si="140"/>
        <v>345413.94</v>
      </c>
      <c r="V706" s="88">
        <f t="shared" si="141"/>
        <v>319596.2</v>
      </c>
      <c r="W706" s="89">
        <f t="shared" si="142"/>
        <v>1889313.64</v>
      </c>
      <c r="X706" s="83"/>
      <c r="Y706" s="90">
        <f t="shared" si="133"/>
        <v>447571.48</v>
      </c>
      <c r="Z706" s="90">
        <f t="shared" si="134"/>
        <v>447571.48</v>
      </c>
      <c r="AA706" s="90">
        <f t="shared" si="143"/>
        <v>895142.96</v>
      </c>
    </row>
    <row r="707" spans="1:27" s="15" customFormat="1" x14ac:dyDescent="0.2">
      <c r="A707" s="78">
        <v>105223</v>
      </c>
      <c r="B707" s="78" t="s">
        <v>1112</v>
      </c>
      <c r="C707" s="78" t="s">
        <v>41</v>
      </c>
      <c r="D707" s="78" t="s">
        <v>42</v>
      </c>
      <c r="E707" s="78" t="s">
        <v>918</v>
      </c>
      <c r="F707" s="78" t="s">
        <v>106</v>
      </c>
      <c r="G707" s="118">
        <v>676327</v>
      </c>
      <c r="H707" s="78"/>
      <c r="I707" s="79" t="s">
        <v>44</v>
      </c>
      <c r="J707" s="78">
        <v>1030464</v>
      </c>
      <c r="K707" s="79">
        <v>44470</v>
      </c>
      <c r="L707" s="79">
        <v>44834</v>
      </c>
      <c r="M707" s="84">
        <v>22721</v>
      </c>
      <c r="N707" s="84">
        <v>39765</v>
      </c>
      <c r="O707" s="95">
        <f t="shared" si="136"/>
        <v>0.57138186847730421</v>
      </c>
      <c r="P707" s="84">
        <f t="shared" si="135"/>
        <v>22721</v>
      </c>
      <c r="Q707" s="85">
        <f t="shared" si="132"/>
        <v>1.6543441622962067E-3</v>
      </c>
      <c r="R707" s="86">
        <f t="shared" si="137"/>
        <v>1.4303887731134184E-3</v>
      </c>
      <c r="S707" s="87">
        <f t="shared" si="138"/>
        <v>1227668.1200000001</v>
      </c>
      <c r="T707" s="88">
        <f t="shared" si="139"/>
        <v>482488.01</v>
      </c>
      <c r="U707" s="88">
        <f t="shared" si="140"/>
        <v>482488.01</v>
      </c>
      <c r="V707" s="88">
        <f t="shared" si="141"/>
        <v>446424.77</v>
      </c>
      <c r="W707" s="89">
        <f t="shared" si="142"/>
        <v>2639068.91</v>
      </c>
      <c r="X707" s="83"/>
      <c r="Y707" s="90">
        <f t="shared" si="133"/>
        <v>625185.76</v>
      </c>
      <c r="Z707" s="90">
        <f t="shared" si="134"/>
        <v>625185.76</v>
      </c>
      <c r="AA707" s="90">
        <f t="shared" si="143"/>
        <v>1250371.52</v>
      </c>
    </row>
    <row r="708" spans="1:27" s="15" customFormat="1" x14ac:dyDescent="0.2">
      <c r="A708" s="78">
        <v>4894</v>
      </c>
      <c r="B708" s="78" t="s">
        <v>1113</v>
      </c>
      <c r="C708" s="78" t="s">
        <v>41</v>
      </c>
      <c r="D708" s="78" t="s">
        <v>42</v>
      </c>
      <c r="E708" s="78" t="s">
        <v>59</v>
      </c>
      <c r="F708" s="78" t="s">
        <v>59</v>
      </c>
      <c r="G708" s="118">
        <v>455557</v>
      </c>
      <c r="H708" s="78"/>
      <c r="I708" s="79" t="s">
        <v>44</v>
      </c>
      <c r="J708" s="78">
        <v>1030917</v>
      </c>
      <c r="K708" s="79">
        <v>44562</v>
      </c>
      <c r="L708" s="79">
        <v>44926</v>
      </c>
      <c r="M708" s="84">
        <v>22522</v>
      </c>
      <c r="N708" s="84">
        <v>38243</v>
      </c>
      <c r="O708" s="95">
        <f t="shared" si="136"/>
        <v>0.58891823340219129</v>
      </c>
      <c r="P708" s="84">
        <f t="shared" si="135"/>
        <v>22522</v>
      </c>
      <c r="Q708" s="85">
        <f t="shared" si="132"/>
        <v>1.6398547257266481E-3</v>
      </c>
      <c r="R708" s="86">
        <f t="shared" si="137"/>
        <v>1.417860831304098E-3</v>
      </c>
      <c r="S708" s="87">
        <f t="shared" si="138"/>
        <v>1216915.69</v>
      </c>
      <c r="T708" s="88">
        <f t="shared" si="139"/>
        <v>478262.18</v>
      </c>
      <c r="U708" s="88">
        <f t="shared" si="140"/>
        <v>478262.18</v>
      </c>
      <c r="V708" s="88">
        <f t="shared" si="141"/>
        <v>442514.8</v>
      </c>
      <c r="W708" s="89">
        <f t="shared" si="142"/>
        <v>2615954.8499999996</v>
      </c>
      <c r="X708" s="83"/>
      <c r="Y708" s="90">
        <f t="shared" si="133"/>
        <v>619710.12</v>
      </c>
      <c r="Z708" s="90">
        <f t="shared" si="134"/>
        <v>619710.12</v>
      </c>
      <c r="AA708" s="90">
        <f t="shared" si="143"/>
        <v>1239420.24</v>
      </c>
    </row>
    <row r="709" spans="1:27" s="15" customFormat="1" x14ac:dyDescent="0.2">
      <c r="A709" s="78">
        <v>5112</v>
      </c>
      <c r="B709" s="78" t="s">
        <v>1114</v>
      </c>
      <c r="C709" s="78" t="s">
        <v>173</v>
      </c>
      <c r="D709" s="78" t="s">
        <v>42</v>
      </c>
      <c r="E709" s="78" t="s">
        <v>141</v>
      </c>
      <c r="F709" s="78" t="s">
        <v>52</v>
      </c>
      <c r="G709" s="118">
        <v>675046</v>
      </c>
      <c r="H709" s="78"/>
      <c r="I709" s="79" t="s">
        <v>44</v>
      </c>
      <c r="J709" s="78">
        <v>1017848</v>
      </c>
      <c r="K709" s="79">
        <v>44562</v>
      </c>
      <c r="L709" s="79">
        <v>44926</v>
      </c>
      <c r="M709" s="84">
        <v>19596</v>
      </c>
      <c r="N709" s="84">
        <v>29109</v>
      </c>
      <c r="O709" s="95">
        <f t="shared" si="136"/>
        <v>0.67319385756982375</v>
      </c>
      <c r="P709" s="84">
        <f t="shared" si="135"/>
        <v>19596</v>
      </c>
      <c r="Q709" s="85">
        <f t="shared" si="132"/>
        <v>1.4268090402868039E-3</v>
      </c>
      <c r="R709" s="86">
        <f t="shared" si="137"/>
        <v>1.2336560185700694E-3</v>
      </c>
      <c r="S709" s="87">
        <f t="shared" si="138"/>
        <v>1058817.1499999999</v>
      </c>
      <c r="T709" s="88">
        <f t="shared" si="139"/>
        <v>416127.6</v>
      </c>
      <c r="U709" s="88">
        <f t="shared" si="140"/>
        <v>416127.6</v>
      </c>
      <c r="V709" s="88">
        <f t="shared" si="141"/>
        <v>385024.42</v>
      </c>
      <c r="W709" s="89">
        <f t="shared" si="142"/>
        <v>2276096.77</v>
      </c>
      <c r="X709" s="83"/>
      <c r="Y709" s="90">
        <f t="shared" si="133"/>
        <v>539198.98</v>
      </c>
      <c r="Z709" s="90">
        <f t="shared" si="134"/>
        <v>539198.98</v>
      </c>
      <c r="AA709" s="90">
        <f t="shared" si="143"/>
        <v>1078397.96</v>
      </c>
    </row>
    <row r="710" spans="1:27" s="15" customFormat="1" x14ac:dyDescent="0.2">
      <c r="A710" s="78">
        <v>5329</v>
      </c>
      <c r="B710" s="78" t="s">
        <v>1115</v>
      </c>
      <c r="C710" s="78" t="s">
        <v>82</v>
      </c>
      <c r="D710" s="78" t="s">
        <v>42</v>
      </c>
      <c r="E710" s="78" t="s">
        <v>499</v>
      </c>
      <c r="F710" s="78" t="s">
        <v>63</v>
      </c>
      <c r="G710" s="118">
        <v>676051</v>
      </c>
      <c r="H710" s="78"/>
      <c r="I710" s="79" t="s">
        <v>44</v>
      </c>
      <c r="J710" s="78">
        <v>1028674</v>
      </c>
      <c r="K710" s="79">
        <v>44562</v>
      </c>
      <c r="L710" s="79">
        <v>44926</v>
      </c>
      <c r="M710" s="84">
        <v>16494</v>
      </c>
      <c r="N710" s="84">
        <v>25108</v>
      </c>
      <c r="O710" s="95">
        <f t="shared" si="136"/>
        <v>0.65692209654293454</v>
      </c>
      <c r="P710" s="84">
        <f t="shared" si="135"/>
        <v>16494</v>
      </c>
      <c r="Q710" s="85">
        <f t="shared" ref="Q710:Q773" si="144">IF(D710="NSGO",P710/Q$3,0)</f>
        <v>1.2009485767753899E-3</v>
      </c>
      <c r="R710" s="86">
        <f t="shared" si="137"/>
        <v>1.0383712171001594E-3</v>
      </c>
      <c r="S710" s="87">
        <f t="shared" si="138"/>
        <v>891208.93</v>
      </c>
      <c r="T710" s="88">
        <f t="shared" si="139"/>
        <v>350255.59</v>
      </c>
      <c r="U710" s="88">
        <f t="shared" si="140"/>
        <v>350255.59</v>
      </c>
      <c r="V710" s="88">
        <f t="shared" si="141"/>
        <v>324075.96999999997</v>
      </c>
      <c r="W710" s="89">
        <f t="shared" si="142"/>
        <v>1915796.08</v>
      </c>
      <c r="X710" s="83"/>
      <c r="Y710" s="90">
        <f t="shared" ref="Y710:Y773" si="145">IF($D710="NSGO",ROUND($Q710*$Y$3,2),0)</f>
        <v>453845.07</v>
      </c>
      <c r="Z710" s="90">
        <f t="shared" ref="Z710:Z773" si="146">IF($D710="NSGO",ROUND($Q710*$Z$3,2),0)</f>
        <v>453845.07</v>
      </c>
      <c r="AA710" s="90">
        <f t="shared" si="143"/>
        <v>907690.14</v>
      </c>
    </row>
    <row r="711" spans="1:27" s="15" customFormat="1" x14ac:dyDescent="0.2">
      <c r="A711" s="78">
        <v>4170</v>
      </c>
      <c r="B711" s="78" t="s">
        <v>1116</v>
      </c>
      <c r="C711" s="78" t="s">
        <v>82</v>
      </c>
      <c r="D711" s="78" t="s">
        <v>42</v>
      </c>
      <c r="E711" s="78" t="s">
        <v>258</v>
      </c>
      <c r="F711" s="78" t="s">
        <v>63</v>
      </c>
      <c r="G711" s="118">
        <v>675358</v>
      </c>
      <c r="H711" s="78"/>
      <c r="I711" s="79" t="s">
        <v>44</v>
      </c>
      <c r="J711" s="78">
        <v>1028767</v>
      </c>
      <c r="K711" s="79">
        <v>44562</v>
      </c>
      <c r="L711" s="79">
        <v>44926</v>
      </c>
      <c r="M711" s="84">
        <v>15265</v>
      </c>
      <c r="N711" s="84">
        <v>22760</v>
      </c>
      <c r="O711" s="95">
        <f t="shared" si="136"/>
        <v>0.67069420035149385</v>
      </c>
      <c r="P711" s="84">
        <f t="shared" ref="P711:P774" si="147">IFERROR((M711/((L711-K711)+1)*365),0)</f>
        <v>15265</v>
      </c>
      <c r="Q711" s="85">
        <f t="shared" si="144"/>
        <v>1.1114635639915319E-3</v>
      </c>
      <c r="R711" s="86">
        <f t="shared" si="137"/>
        <v>9.6100015939335111E-4</v>
      </c>
      <c r="S711" s="87">
        <f t="shared" si="138"/>
        <v>824803.22</v>
      </c>
      <c r="T711" s="88">
        <f t="shared" si="139"/>
        <v>324157.37</v>
      </c>
      <c r="U711" s="88">
        <f t="shared" si="140"/>
        <v>324157.37</v>
      </c>
      <c r="V711" s="88">
        <f t="shared" si="141"/>
        <v>299928.44</v>
      </c>
      <c r="W711" s="89">
        <f t="shared" si="142"/>
        <v>1773046.4</v>
      </c>
      <c r="X711" s="83"/>
      <c r="Y711" s="90">
        <f t="shared" si="145"/>
        <v>420028.19</v>
      </c>
      <c r="Z711" s="90">
        <f t="shared" si="146"/>
        <v>420028.19</v>
      </c>
      <c r="AA711" s="90">
        <f t="shared" si="143"/>
        <v>840056.38</v>
      </c>
    </row>
    <row r="712" spans="1:27" s="15" customFormat="1" x14ac:dyDescent="0.2">
      <c r="A712" s="78">
        <v>5222</v>
      </c>
      <c r="B712" s="78" t="s">
        <v>1117</v>
      </c>
      <c r="C712" s="78" t="s">
        <v>82</v>
      </c>
      <c r="D712" s="78" t="s">
        <v>42</v>
      </c>
      <c r="E712" s="78" t="s">
        <v>1090</v>
      </c>
      <c r="F712" s="78" t="s">
        <v>63</v>
      </c>
      <c r="G712" s="118">
        <v>675230</v>
      </c>
      <c r="H712" s="78"/>
      <c r="I712" s="79" t="s">
        <v>44</v>
      </c>
      <c r="J712" s="78">
        <v>1028743</v>
      </c>
      <c r="K712" s="79">
        <v>44562</v>
      </c>
      <c r="L712" s="79">
        <v>44926</v>
      </c>
      <c r="M712" s="84">
        <v>16790</v>
      </c>
      <c r="N712" s="84">
        <v>24791</v>
      </c>
      <c r="O712" s="95">
        <f t="shared" si="136"/>
        <v>0.67726190956395471</v>
      </c>
      <c r="P712" s="84">
        <f t="shared" si="147"/>
        <v>16790</v>
      </c>
      <c r="Q712" s="85">
        <f t="shared" si="144"/>
        <v>1.2225007035321206E-3</v>
      </c>
      <c r="R712" s="86">
        <f t="shared" si="137"/>
        <v>1.0570057436105054E-3</v>
      </c>
      <c r="S712" s="87">
        <f t="shared" si="138"/>
        <v>907202.49</v>
      </c>
      <c r="T712" s="88">
        <f t="shared" si="139"/>
        <v>356541.25</v>
      </c>
      <c r="U712" s="88">
        <f t="shared" si="140"/>
        <v>356541.25</v>
      </c>
      <c r="V712" s="88">
        <f t="shared" si="141"/>
        <v>329891.81</v>
      </c>
      <c r="W712" s="89">
        <f t="shared" si="142"/>
        <v>1950176.8</v>
      </c>
      <c r="X712" s="83"/>
      <c r="Y712" s="90">
        <f t="shared" si="145"/>
        <v>461989.74</v>
      </c>
      <c r="Z712" s="90">
        <f t="shared" si="146"/>
        <v>461989.74</v>
      </c>
      <c r="AA712" s="90">
        <f t="shared" si="143"/>
        <v>923979.48</v>
      </c>
    </row>
    <row r="713" spans="1:27" s="15" customFormat="1" x14ac:dyDescent="0.2">
      <c r="A713" s="78">
        <v>5107</v>
      </c>
      <c r="B713" s="78" t="s">
        <v>1118</v>
      </c>
      <c r="C713" s="78" t="s">
        <v>173</v>
      </c>
      <c r="D713" s="78" t="s">
        <v>42</v>
      </c>
      <c r="E713" s="78" t="s">
        <v>217</v>
      </c>
      <c r="F713" s="78" t="s">
        <v>67</v>
      </c>
      <c r="G713" s="118">
        <v>675020</v>
      </c>
      <c r="H713" s="78"/>
      <c r="I713" s="79" t="s">
        <v>44</v>
      </c>
      <c r="J713" s="78">
        <v>1017868</v>
      </c>
      <c r="K713" s="79">
        <v>44562</v>
      </c>
      <c r="L713" s="79">
        <v>44926</v>
      </c>
      <c r="M713" s="84">
        <v>21225</v>
      </c>
      <c r="N713" s="84">
        <v>31427</v>
      </c>
      <c r="O713" s="95">
        <f t="shared" si="136"/>
        <v>0.67537467782480032</v>
      </c>
      <c r="P713" s="84">
        <f t="shared" si="147"/>
        <v>21225</v>
      </c>
      <c r="Q713" s="85">
        <f t="shared" si="144"/>
        <v>1.5454185486878653E-3</v>
      </c>
      <c r="R713" s="86">
        <f t="shared" si="137"/>
        <v>1.3362088688584264E-3</v>
      </c>
      <c r="S713" s="87">
        <f t="shared" si="138"/>
        <v>1146835.79</v>
      </c>
      <c r="T713" s="88">
        <f t="shared" si="139"/>
        <v>450719.95</v>
      </c>
      <c r="U713" s="88">
        <f t="shared" si="140"/>
        <v>450719.95</v>
      </c>
      <c r="V713" s="88">
        <f t="shared" si="141"/>
        <v>417031.2</v>
      </c>
      <c r="W713" s="89">
        <f t="shared" si="142"/>
        <v>2465306.89</v>
      </c>
      <c r="X713" s="83"/>
      <c r="Y713" s="90">
        <f t="shared" si="145"/>
        <v>584022.17000000004</v>
      </c>
      <c r="Z713" s="90">
        <f t="shared" si="146"/>
        <v>584022.17000000004</v>
      </c>
      <c r="AA713" s="90">
        <f t="shared" si="143"/>
        <v>1168044.3400000001</v>
      </c>
    </row>
    <row r="714" spans="1:27" s="15" customFormat="1" x14ac:dyDescent="0.2">
      <c r="A714" s="78">
        <v>5019</v>
      </c>
      <c r="B714" s="78" t="s">
        <v>1119</v>
      </c>
      <c r="C714" s="78" t="s">
        <v>173</v>
      </c>
      <c r="D714" s="78" t="s">
        <v>42</v>
      </c>
      <c r="E714" s="78" t="s">
        <v>66</v>
      </c>
      <c r="F714" s="78" t="s">
        <v>67</v>
      </c>
      <c r="G714" s="118">
        <v>675453</v>
      </c>
      <c r="H714" s="78"/>
      <c r="I714" s="79" t="s">
        <v>44</v>
      </c>
      <c r="J714" s="78">
        <v>501905</v>
      </c>
      <c r="K714" s="79">
        <v>44562</v>
      </c>
      <c r="L714" s="79">
        <v>44926</v>
      </c>
      <c r="M714" s="84">
        <v>16783</v>
      </c>
      <c r="N714" s="84">
        <v>26089</v>
      </c>
      <c r="O714" s="95">
        <f t="shared" si="136"/>
        <v>0.64329794166123655</v>
      </c>
      <c r="P714" s="84">
        <f t="shared" si="147"/>
        <v>16783</v>
      </c>
      <c r="Q714" s="85">
        <f t="shared" si="144"/>
        <v>1.2219910248588196E-3</v>
      </c>
      <c r="R714" s="86">
        <f t="shared" si="137"/>
        <v>1.0565650622403283E-3</v>
      </c>
      <c r="S714" s="87">
        <f t="shared" si="138"/>
        <v>906824.26</v>
      </c>
      <c r="T714" s="88">
        <f t="shared" si="139"/>
        <v>356392.6</v>
      </c>
      <c r="U714" s="88">
        <f t="shared" si="140"/>
        <v>356392.6</v>
      </c>
      <c r="V714" s="88">
        <f t="shared" si="141"/>
        <v>329754.28000000003</v>
      </c>
      <c r="W714" s="89">
        <f t="shared" si="142"/>
        <v>1949363.74</v>
      </c>
      <c r="X714" s="83"/>
      <c r="Y714" s="90">
        <f t="shared" si="145"/>
        <v>461797.13</v>
      </c>
      <c r="Z714" s="90">
        <f t="shared" si="146"/>
        <v>461797.13</v>
      </c>
      <c r="AA714" s="90">
        <f t="shared" si="143"/>
        <v>923594.26</v>
      </c>
    </row>
    <row r="715" spans="1:27" s="15" customFormat="1" x14ac:dyDescent="0.2">
      <c r="A715" s="78">
        <v>5396</v>
      </c>
      <c r="B715" s="78" t="s">
        <v>1120</v>
      </c>
      <c r="C715" s="78" t="s">
        <v>282</v>
      </c>
      <c r="D715" s="78" t="s">
        <v>42</v>
      </c>
      <c r="E715" s="78" t="s">
        <v>986</v>
      </c>
      <c r="F715" s="78" t="s">
        <v>79</v>
      </c>
      <c r="G715" s="118">
        <v>675885</v>
      </c>
      <c r="H715" s="78"/>
      <c r="I715" s="79" t="s">
        <v>44</v>
      </c>
      <c r="J715" s="78">
        <v>1025829</v>
      </c>
      <c r="K715" s="79">
        <v>44562</v>
      </c>
      <c r="L715" s="79">
        <v>44926</v>
      </c>
      <c r="M715" s="84">
        <v>8533</v>
      </c>
      <c r="N715" s="84">
        <v>21606</v>
      </c>
      <c r="O715" s="95">
        <f t="shared" si="136"/>
        <v>0.39493659168749423</v>
      </c>
      <c r="P715" s="84">
        <f t="shared" si="147"/>
        <v>8533</v>
      </c>
      <c r="Q715" s="85">
        <f t="shared" si="144"/>
        <v>6.2129830275399554E-4</v>
      </c>
      <c r="R715" s="86">
        <f t="shared" si="137"/>
        <v>5.37190590245887E-4</v>
      </c>
      <c r="S715" s="87">
        <f t="shared" si="138"/>
        <v>461057.7</v>
      </c>
      <c r="T715" s="88">
        <f t="shared" si="139"/>
        <v>181201.1</v>
      </c>
      <c r="U715" s="88">
        <f t="shared" si="140"/>
        <v>181201.1</v>
      </c>
      <c r="V715" s="88">
        <f t="shared" si="141"/>
        <v>167657.35</v>
      </c>
      <c r="W715" s="89">
        <f t="shared" si="142"/>
        <v>991117.25</v>
      </c>
      <c r="X715" s="83"/>
      <c r="Y715" s="90">
        <f t="shared" si="145"/>
        <v>234792.05</v>
      </c>
      <c r="Z715" s="90">
        <f t="shared" si="146"/>
        <v>234792.05</v>
      </c>
      <c r="AA715" s="90">
        <f t="shared" si="143"/>
        <v>469584.1</v>
      </c>
    </row>
    <row r="716" spans="1:27" s="15" customFormat="1" x14ac:dyDescent="0.2">
      <c r="A716" s="78">
        <v>4540</v>
      </c>
      <c r="B716" s="78" t="s">
        <v>1121</v>
      </c>
      <c r="C716" s="78" t="s">
        <v>1122</v>
      </c>
      <c r="D716" s="78" t="s">
        <v>71</v>
      </c>
      <c r="E716" s="78" t="s">
        <v>112</v>
      </c>
      <c r="F716" s="78" t="s">
        <v>112</v>
      </c>
      <c r="G716" s="118">
        <v>455484</v>
      </c>
      <c r="H716" s="78"/>
      <c r="I716" s="79" t="s">
        <v>44</v>
      </c>
      <c r="J716" s="78">
        <v>454002</v>
      </c>
      <c r="K716" s="79">
        <v>44562</v>
      </c>
      <c r="L716" s="79">
        <v>44926</v>
      </c>
      <c r="M716" s="84">
        <v>19025</v>
      </c>
      <c r="N716" s="84">
        <v>23438</v>
      </c>
      <c r="O716" s="95">
        <f t="shared" ref="O716:O779" si="148">M716/N716</f>
        <v>0.81171601672497651</v>
      </c>
      <c r="P716" s="84">
        <f t="shared" si="147"/>
        <v>19025</v>
      </c>
      <c r="Q716" s="85">
        <f t="shared" si="144"/>
        <v>0</v>
      </c>
      <c r="R716" s="86">
        <f t="shared" si="137"/>
        <v>1.1977090096599087E-3</v>
      </c>
      <c r="S716" s="87">
        <f t="shared" si="138"/>
        <v>0</v>
      </c>
      <c r="T716" s="88">
        <f t="shared" si="139"/>
        <v>404002.22</v>
      </c>
      <c r="U716" s="88">
        <f t="shared" si="140"/>
        <v>404002.22</v>
      </c>
      <c r="V716" s="88">
        <f t="shared" si="141"/>
        <v>0</v>
      </c>
      <c r="W716" s="89">
        <f t="shared" si="142"/>
        <v>808004.44</v>
      </c>
      <c r="X716" s="82"/>
      <c r="Y716" s="90">
        <f t="shared" si="145"/>
        <v>0</v>
      </c>
      <c r="Z716" s="90">
        <f t="shared" si="146"/>
        <v>0</v>
      </c>
      <c r="AA716" s="90">
        <f t="shared" si="143"/>
        <v>0</v>
      </c>
    </row>
    <row r="717" spans="1:27" s="15" customFormat="1" x14ac:dyDescent="0.2">
      <c r="A717" s="78">
        <v>5012</v>
      </c>
      <c r="B717" s="78" t="s">
        <v>1123</v>
      </c>
      <c r="C717" s="78" t="s">
        <v>1124</v>
      </c>
      <c r="D717" s="78" t="s">
        <v>42</v>
      </c>
      <c r="E717" s="78" t="s">
        <v>431</v>
      </c>
      <c r="F717" s="78" t="s">
        <v>48</v>
      </c>
      <c r="G717" s="118">
        <v>675751</v>
      </c>
      <c r="H717" s="78"/>
      <c r="I717" s="79" t="s">
        <v>44</v>
      </c>
      <c r="J717" s="78">
        <v>1028618</v>
      </c>
      <c r="K717" s="79">
        <v>44562</v>
      </c>
      <c r="L717" s="79">
        <v>44926</v>
      </c>
      <c r="M717" s="84">
        <v>10133</v>
      </c>
      <c r="N717" s="84">
        <v>14879</v>
      </c>
      <c r="O717" s="95">
        <f t="shared" si="148"/>
        <v>0.68102695073593655</v>
      </c>
      <c r="P717" s="84">
        <f t="shared" si="147"/>
        <v>10133</v>
      </c>
      <c r="Q717" s="85">
        <f t="shared" si="144"/>
        <v>7.3779628522280987E-4</v>
      </c>
      <c r="R717" s="86">
        <f t="shared" si="137"/>
        <v>6.3791776057208166E-4</v>
      </c>
      <c r="S717" s="87">
        <f t="shared" si="138"/>
        <v>547509.4</v>
      </c>
      <c r="T717" s="88">
        <f t="shared" si="139"/>
        <v>215177.63</v>
      </c>
      <c r="U717" s="88">
        <f t="shared" si="140"/>
        <v>215177.63</v>
      </c>
      <c r="V717" s="88">
        <f t="shared" si="141"/>
        <v>199094.33</v>
      </c>
      <c r="W717" s="89">
        <f t="shared" si="142"/>
        <v>1176958.99</v>
      </c>
      <c r="X717" s="81"/>
      <c r="Y717" s="90">
        <f t="shared" si="145"/>
        <v>278817.27</v>
      </c>
      <c r="Z717" s="90">
        <f t="shared" si="146"/>
        <v>278817.27</v>
      </c>
      <c r="AA717" s="90">
        <f t="shared" si="143"/>
        <v>557634.54</v>
      </c>
    </row>
    <row r="718" spans="1:27" s="15" customFormat="1" x14ac:dyDescent="0.2">
      <c r="A718" s="78">
        <v>4401</v>
      </c>
      <c r="B718" s="78" t="s">
        <v>1125</v>
      </c>
      <c r="C718" s="78" t="s">
        <v>222</v>
      </c>
      <c r="D718" s="78" t="s">
        <v>42</v>
      </c>
      <c r="E718" s="78" t="s">
        <v>509</v>
      </c>
      <c r="F718" s="78" t="s">
        <v>79</v>
      </c>
      <c r="G718" s="118">
        <v>455497</v>
      </c>
      <c r="H718" s="78"/>
      <c r="I718" s="79" t="s">
        <v>44</v>
      </c>
      <c r="J718" s="78">
        <v>1028761</v>
      </c>
      <c r="K718" s="79">
        <v>44470</v>
      </c>
      <c r="L718" s="79">
        <v>44834</v>
      </c>
      <c r="M718" s="84">
        <v>19297</v>
      </c>
      <c r="N718" s="84">
        <v>35298</v>
      </c>
      <c r="O718" s="95">
        <f t="shared" si="148"/>
        <v>0.54668819763159382</v>
      </c>
      <c r="P718" s="84">
        <f t="shared" si="147"/>
        <v>19297</v>
      </c>
      <c r="Q718" s="85">
        <f t="shared" si="144"/>
        <v>1.4050384798129441E-3</v>
      </c>
      <c r="R718" s="86">
        <f t="shared" si="137"/>
        <v>1.2148326286153617E-3</v>
      </c>
      <c r="S718" s="87">
        <f t="shared" si="138"/>
        <v>1042661.49</v>
      </c>
      <c r="T718" s="88">
        <f t="shared" si="139"/>
        <v>409778.23</v>
      </c>
      <c r="U718" s="88">
        <f t="shared" si="140"/>
        <v>409778.23</v>
      </c>
      <c r="V718" s="88">
        <f t="shared" si="141"/>
        <v>379149.63</v>
      </c>
      <c r="W718" s="89">
        <f t="shared" si="142"/>
        <v>2241367.58</v>
      </c>
      <c r="X718" s="81"/>
      <c r="Y718" s="90">
        <f t="shared" si="145"/>
        <v>530971.77</v>
      </c>
      <c r="Z718" s="90">
        <f t="shared" si="146"/>
        <v>530971.77</v>
      </c>
      <c r="AA718" s="90">
        <f t="shared" si="143"/>
        <v>1061943.54</v>
      </c>
    </row>
    <row r="719" spans="1:27" s="15" customFormat="1" x14ac:dyDescent="0.2">
      <c r="A719" s="78">
        <v>50680</v>
      </c>
      <c r="B719" s="78" t="s">
        <v>1126</v>
      </c>
      <c r="C719" s="78" t="s">
        <v>199</v>
      </c>
      <c r="D719" s="78" t="s">
        <v>42</v>
      </c>
      <c r="E719" s="78" t="s">
        <v>43</v>
      </c>
      <c r="F719" s="78" t="s">
        <v>43</v>
      </c>
      <c r="G719" s="118">
        <v>675833</v>
      </c>
      <c r="H719" s="78"/>
      <c r="I719" s="79" t="s">
        <v>44</v>
      </c>
      <c r="J719" s="78">
        <v>1031050</v>
      </c>
      <c r="K719" s="79">
        <v>44440</v>
      </c>
      <c r="L719" s="79">
        <v>44804</v>
      </c>
      <c r="M719" s="84">
        <v>16733</v>
      </c>
      <c r="N719" s="84">
        <v>27869</v>
      </c>
      <c r="O719" s="95">
        <f t="shared" si="148"/>
        <v>0.60041623309053072</v>
      </c>
      <c r="P719" s="84">
        <f t="shared" si="147"/>
        <v>16733</v>
      </c>
      <c r="Q719" s="85">
        <f t="shared" si="144"/>
        <v>1.2183504629066691E-3</v>
      </c>
      <c r="R719" s="86">
        <f t="shared" si="137"/>
        <v>1.0534173381676348E-3</v>
      </c>
      <c r="S719" s="87">
        <f t="shared" si="138"/>
        <v>904122.65</v>
      </c>
      <c r="T719" s="88">
        <f t="shared" si="139"/>
        <v>355330.84</v>
      </c>
      <c r="U719" s="88">
        <f t="shared" si="140"/>
        <v>355330.84</v>
      </c>
      <c r="V719" s="88">
        <f t="shared" si="141"/>
        <v>328771.87</v>
      </c>
      <c r="W719" s="89">
        <f t="shared" si="142"/>
        <v>1943556.2000000002</v>
      </c>
      <c r="X719" s="81"/>
      <c r="Y719" s="90">
        <f t="shared" si="145"/>
        <v>460421.34</v>
      </c>
      <c r="Z719" s="90">
        <f t="shared" si="146"/>
        <v>460421.34</v>
      </c>
      <c r="AA719" s="90">
        <f t="shared" si="143"/>
        <v>920842.68</v>
      </c>
    </row>
    <row r="720" spans="1:27" s="15" customFormat="1" x14ac:dyDescent="0.2">
      <c r="A720" s="78">
        <v>106146</v>
      </c>
      <c r="B720" s="78" t="s">
        <v>1127</v>
      </c>
      <c r="C720" s="78" t="s">
        <v>222</v>
      </c>
      <c r="D720" s="78" t="s">
        <v>42</v>
      </c>
      <c r="E720" s="78" t="s">
        <v>918</v>
      </c>
      <c r="F720" s="78" t="s">
        <v>106</v>
      </c>
      <c r="G720" s="118">
        <v>676382</v>
      </c>
      <c r="H720" s="78"/>
      <c r="I720" s="79" t="s">
        <v>44</v>
      </c>
      <c r="J720" s="78">
        <v>1030454</v>
      </c>
      <c r="K720" s="79">
        <v>44470</v>
      </c>
      <c r="L720" s="79">
        <v>44834</v>
      </c>
      <c r="M720" s="84">
        <v>16691</v>
      </c>
      <c r="N720" s="84">
        <v>25173</v>
      </c>
      <c r="O720" s="95">
        <f t="shared" si="148"/>
        <v>0.6630516823580821</v>
      </c>
      <c r="P720" s="84">
        <f t="shared" si="147"/>
        <v>16691</v>
      </c>
      <c r="Q720" s="85">
        <f t="shared" si="144"/>
        <v>1.2152923908668627E-3</v>
      </c>
      <c r="R720" s="86">
        <f t="shared" si="137"/>
        <v>1.0507732499465722E-3</v>
      </c>
      <c r="S720" s="87">
        <f t="shared" si="138"/>
        <v>901853.29</v>
      </c>
      <c r="T720" s="88">
        <f t="shared" si="139"/>
        <v>354438.95</v>
      </c>
      <c r="U720" s="88">
        <f t="shared" si="140"/>
        <v>354438.95</v>
      </c>
      <c r="V720" s="88">
        <f t="shared" si="141"/>
        <v>327946.65000000002</v>
      </c>
      <c r="W720" s="89">
        <f t="shared" si="142"/>
        <v>1938677.8399999999</v>
      </c>
      <c r="X720" s="81"/>
      <c r="Y720" s="90">
        <f t="shared" si="145"/>
        <v>459265.68</v>
      </c>
      <c r="Z720" s="90">
        <f t="shared" si="146"/>
        <v>459265.68</v>
      </c>
      <c r="AA720" s="90">
        <f t="shared" si="143"/>
        <v>918531.36</v>
      </c>
    </row>
    <row r="721" spans="1:27" s="15" customFormat="1" x14ac:dyDescent="0.2">
      <c r="A721" s="78">
        <v>105009</v>
      </c>
      <c r="B721" s="78" t="s">
        <v>1128</v>
      </c>
      <c r="C721" s="78" t="s">
        <v>222</v>
      </c>
      <c r="D721" s="78" t="s">
        <v>42</v>
      </c>
      <c r="E721" s="78" t="s">
        <v>918</v>
      </c>
      <c r="F721" s="78" t="s">
        <v>106</v>
      </c>
      <c r="G721" s="118">
        <v>676308</v>
      </c>
      <c r="H721" s="78"/>
      <c r="I721" s="79" t="s">
        <v>53</v>
      </c>
      <c r="J721" s="78">
        <v>1028818</v>
      </c>
      <c r="K721" s="79">
        <v>43739</v>
      </c>
      <c r="L721" s="79">
        <v>44104</v>
      </c>
      <c r="M721" s="84">
        <v>20755</v>
      </c>
      <c r="N721" s="84">
        <v>32500</v>
      </c>
      <c r="O721" s="95">
        <f t="shared" si="148"/>
        <v>0.63861538461538458</v>
      </c>
      <c r="P721" s="84">
        <f t="shared" si="147"/>
        <v>20698.292349726777</v>
      </c>
      <c r="Q721" s="85">
        <f t="shared" si="144"/>
        <v>1.5070683120580401E-3</v>
      </c>
      <c r="R721" s="86">
        <f t="shared" si="137"/>
        <v>1.3030502618576884E-3</v>
      </c>
      <c r="S721" s="87">
        <f t="shared" si="138"/>
        <v>1118376.56</v>
      </c>
      <c r="T721" s="88">
        <f t="shared" si="139"/>
        <v>439535.14</v>
      </c>
      <c r="U721" s="88">
        <f t="shared" si="140"/>
        <v>439535.14</v>
      </c>
      <c r="V721" s="88">
        <f t="shared" si="141"/>
        <v>406682.38</v>
      </c>
      <c r="W721" s="89">
        <f t="shared" si="142"/>
        <v>2404129.2200000002</v>
      </c>
      <c r="X721" s="81"/>
      <c r="Y721" s="90">
        <f t="shared" si="145"/>
        <v>569529.4</v>
      </c>
      <c r="Z721" s="90">
        <f t="shared" si="146"/>
        <v>569529.4</v>
      </c>
      <c r="AA721" s="90">
        <f t="shared" si="143"/>
        <v>1139058.8</v>
      </c>
    </row>
    <row r="722" spans="1:27" s="15" customFormat="1" x14ac:dyDescent="0.2">
      <c r="A722" s="78">
        <v>4593</v>
      </c>
      <c r="B722" s="78" t="s">
        <v>1129</v>
      </c>
      <c r="C722" s="78" t="s">
        <v>82</v>
      </c>
      <c r="D722" s="78" t="s">
        <v>42</v>
      </c>
      <c r="E722" s="78" t="s">
        <v>83</v>
      </c>
      <c r="F722" s="78" t="s">
        <v>83</v>
      </c>
      <c r="G722" s="118">
        <v>675695</v>
      </c>
      <c r="H722" s="78"/>
      <c r="I722" s="79" t="s">
        <v>44</v>
      </c>
      <c r="J722" s="78">
        <v>1026705</v>
      </c>
      <c r="K722" s="79">
        <v>44562</v>
      </c>
      <c r="L722" s="79">
        <v>44926</v>
      </c>
      <c r="M722" s="84">
        <v>23422</v>
      </c>
      <c r="N722" s="84">
        <v>33356</v>
      </c>
      <c r="O722" s="95">
        <f t="shared" si="148"/>
        <v>0.70218251588919534</v>
      </c>
      <c r="P722" s="84">
        <f t="shared" si="147"/>
        <v>23422</v>
      </c>
      <c r="Q722" s="85">
        <f t="shared" si="144"/>
        <v>1.7053848408653562E-3</v>
      </c>
      <c r="R722" s="86">
        <f t="shared" si="137"/>
        <v>1.4745198646125824E-3</v>
      </c>
      <c r="S722" s="87">
        <f t="shared" si="138"/>
        <v>1265544.77</v>
      </c>
      <c r="T722" s="88">
        <f t="shared" si="139"/>
        <v>497373.98</v>
      </c>
      <c r="U722" s="88">
        <f t="shared" si="140"/>
        <v>497373.98</v>
      </c>
      <c r="V722" s="88">
        <f t="shared" si="141"/>
        <v>460198.1</v>
      </c>
      <c r="W722" s="89">
        <f t="shared" si="142"/>
        <v>2720490.83</v>
      </c>
      <c r="X722" s="81"/>
      <c r="Y722" s="90">
        <f t="shared" si="145"/>
        <v>644474.31000000006</v>
      </c>
      <c r="Z722" s="90">
        <f t="shared" si="146"/>
        <v>644474.31000000006</v>
      </c>
      <c r="AA722" s="90">
        <f t="shared" si="143"/>
        <v>1288948.6200000001</v>
      </c>
    </row>
    <row r="723" spans="1:27" s="15" customFormat="1" x14ac:dyDescent="0.2">
      <c r="A723" s="78">
        <v>5201</v>
      </c>
      <c r="B723" s="78" t="s">
        <v>1130</v>
      </c>
      <c r="C723" s="78" t="s">
        <v>82</v>
      </c>
      <c r="D723" s="78" t="s">
        <v>42</v>
      </c>
      <c r="E723" s="78" t="s">
        <v>209</v>
      </c>
      <c r="F723" s="78" t="s">
        <v>83</v>
      </c>
      <c r="G723" s="118">
        <v>675220</v>
      </c>
      <c r="H723" s="78"/>
      <c r="I723" s="79" t="s">
        <v>44</v>
      </c>
      <c r="J723" s="78">
        <v>1028811</v>
      </c>
      <c r="K723" s="79">
        <v>44562</v>
      </c>
      <c r="L723" s="79">
        <v>44926</v>
      </c>
      <c r="M723" s="84">
        <v>16205</v>
      </c>
      <c r="N723" s="84">
        <v>20386</v>
      </c>
      <c r="O723" s="95">
        <f t="shared" si="148"/>
        <v>0.79490827038163447</v>
      </c>
      <c r="P723" s="84">
        <f t="shared" si="147"/>
        <v>16205.000000000002</v>
      </c>
      <c r="Q723" s="85">
        <f t="shared" si="144"/>
        <v>1.1799061286919604E-3</v>
      </c>
      <c r="R723" s="86">
        <f t="shared" si="137"/>
        <v>1.0201773719599907E-3</v>
      </c>
      <c r="S723" s="87">
        <f t="shared" si="138"/>
        <v>875593.59</v>
      </c>
      <c r="T723" s="88">
        <f t="shared" si="139"/>
        <v>344118.58</v>
      </c>
      <c r="U723" s="88">
        <f t="shared" si="140"/>
        <v>344118.58</v>
      </c>
      <c r="V723" s="88">
        <f t="shared" si="141"/>
        <v>318397.67</v>
      </c>
      <c r="W723" s="89">
        <f t="shared" si="142"/>
        <v>1882228.42</v>
      </c>
      <c r="X723" s="81"/>
      <c r="Y723" s="90">
        <f t="shared" si="145"/>
        <v>445893.02</v>
      </c>
      <c r="Z723" s="90">
        <f t="shared" si="146"/>
        <v>445893.02</v>
      </c>
      <c r="AA723" s="90">
        <f t="shared" si="143"/>
        <v>891786.04</v>
      </c>
    </row>
    <row r="724" spans="1:27" s="15" customFormat="1" x14ac:dyDescent="0.2">
      <c r="A724" s="78">
        <v>4907</v>
      </c>
      <c r="B724" s="78" t="s">
        <v>1131</v>
      </c>
      <c r="C724" s="78" t="s">
        <v>82</v>
      </c>
      <c r="D724" s="78" t="s">
        <v>42</v>
      </c>
      <c r="E724" s="78" t="s">
        <v>1132</v>
      </c>
      <c r="F724" s="78" t="s">
        <v>79</v>
      </c>
      <c r="G724" s="118">
        <v>675065</v>
      </c>
      <c r="H724" s="78"/>
      <c r="I724" s="79" t="s">
        <v>44</v>
      </c>
      <c r="J724" s="78">
        <v>1028838</v>
      </c>
      <c r="K724" s="79">
        <v>44562</v>
      </c>
      <c r="L724" s="79">
        <v>44926</v>
      </c>
      <c r="M724" s="84">
        <v>6847</v>
      </c>
      <c r="N724" s="84">
        <v>10185</v>
      </c>
      <c r="O724" s="95">
        <f t="shared" si="148"/>
        <v>0.67226313205694654</v>
      </c>
      <c r="P724" s="84">
        <f t="shared" si="147"/>
        <v>6846.9999999999991</v>
      </c>
      <c r="Q724" s="85">
        <f t="shared" si="144"/>
        <v>4.9853855372748235E-4</v>
      </c>
      <c r="R724" s="86">
        <f t="shared" si="137"/>
        <v>4.3104933451465933E-4</v>
      </c>
      <c r="S724" s="87">
        <f t="shared" si="138"/>
        <v>369959.23</v>
      </c>
      <c r="T724" s="88">
        <f t="shared" si="139"/>
        <v>145398.32999999999</v>
      </c>
      <c r="U724" s="88">
        <f t="shared" si="140"/>
        <v>145398.32999999999</v>
      </c>
      <c r="V724" s="88">
        <f t="shared" si="141"/>
        <v>134530.63</v>
      </c>
      <c r="W724" s="89">
        <f t="shared" si="142"/>
        <v>795286.5199999999</v>
      </c>
      <c r="X724" s="81"/>
      <c r="Y724" s="90">
        <f t="shared" si="145"/>
        <v>188400.46</v>
      </c>
      <c r="Z724" s="90">
        <f t="shared" si="146"/>
        <v>188400.46</v>
      </c>
      <c r="AA724" s="90">
        <f t="shared" si="143"/>
        <v>376800.92</v>
      </c>
    </row>
    <row r="725" spans="1:27" s="15" customFormat="1" x14ac:dyDescent="0.2">
      <c r="A725" s="78">
        <v>4868</v>
      </c>
      <c r="B725" s="78" t="s">
        <v>1133</v>
      </c>
      <c r="C725" s="78" t="s">
        <v>222</v>
      </c>
      <c r="D725" s="78" t="s">
        <v>42</v>
      </c>
      <c r="E725" s="78" t="s">
        <v>583</v>
      </c>
      <c r="F725" s="78" t="s">
        <v>79</v>
      </c>
      <c r="G725" s="118">
        <v>675903</v>
      </c>
      <c r="H725" s="78"/>
      <c r="I725" s="79" t="s">
        <v>44</v>
      </c>
      <c r="J725" s="78">
        <v>1029346</v>
      </c>
      <c r="K725" s="79">
        <v>44562</v>
      </c>
      <c r="L725" s="79">
        <v>44926</v>
      </c>
      <c r="M725" s="84">
        <v>9837</v>
      </c>
      <c r="N725" s="84">
        <v>16698</v>
      </c>
      <c r="O725" s="95">
        <f t="shared" si="148"/>
        <v>0.58911246855910893</v>
      </c>
      <c r="P725" s="84">
        <f t="shared" si="147"/>
        <v>9837</v>
      </c>
      <c r="Q725" s="85">
        <f t="shared" si="144"/>
        <v>7.1624415846607923E-4</v>
      </c>
      <c r="R725" s="86">
        <f t="shared" si="137"/>
        <v>6.1928323406173569E-4</v>
      </c>
      <c r="S725" s="87">
        <f t="shared" si="138"/>
        <v>531515.84</v>
      </c>
      <c r="T725" s="88">
        <f t="shared" si="139"/>
        <v>208891.98</v>
      </c>
      <c r="U725" s="88">
        <f t="shared" si="140"/>
        <v>208891.98</v>
      </c>
      <c r="V725" s="88">
        <f t="shared" si="141"/>
        <v>193278.49</v>
      </c>
      <c r="W725" s="89">
        <f t="shared" si="142"/>
        <v>1142578.29</v>
      </c>
      <c r="X725" s="81"/>
      <c r="Y725" s="90">
        <f t="shared" si="145"/>
        <v>270672.61</v>
      </c>
      <c r="Z725" s="90">
        <f t="shared" si="146"/>
        <v>270672.61</v>
      </c>
      <c r="AA725" s="90">
        <f t="shared" si="143"/>
        <v>541345.22</v>
      </c>
    </row>
    <row r="726" spans="1:27" s="15" customFormat="1" x14ac:dyDescent="0.2">
      <c r="A726" s="78">
        <v>103739</v>
      </c>
      <c r="B726" s="78" t="s">
        <v>1134</v>
      </c>
      <c r="C726" s="78" t="s">
        <v>82</v>
      </c>
      <c r="D726" s="78" t="s">
        <v>42</v>
      </c>
      <c r="E726" s="78" t="s">
        <v>83</v>
      </c>
      <c r="F726" s="78" t="s">
        <v>83</v>
      </c>
      <c r="G726" s="118">
        <v>676218</v>
      </c>
      <c r="H726" s="78"/>
      <c r="I726" s="79" t="s">
        <v>44</v>
      </c>
      <c r="J726" s="78">
        <v>1026494</v>
      </c>
      <c r="K726" s="79">
        <v>44562</v>
      </c>
      <c r="L726" s="79">
        <v>44926</v>
      </c>
      <c r="M726" s="84">
        <v>15047</v>
      </c>
      <c r="N726" s="84">
        <v>31990</v>
      </c>
      <c r="O726" s="95">
        <f t="shared" si="148"/>
        <v>0.47036573929352921</v>
      </c>
      <c r="P726" s="84">
        <f t="shared" si="147"/>
        <v>15047</v>
      </c>
      <c r="Q726" s="85">
        <f t="shared" si="144"/>
        <v>1.095590713880156E-3</v>
      </c>
      <c r="R726" s="86">
        <f t="shared" si="137"/>
        <v>9.4727608243640714E-4</v>
      </c>
      <c r="S726" s="87">
        <f t="shared" si="138"/>
        <v>813024.17</v>
      </c>
      <c r="T726" s="88">
        <f t="shared" si="139"/>
        <v>319528.06</v>
      </c>
      <c r="U726" s="88">
        <f t="shared" si="140"/>
        <v>319528.06</v>
      </c>
      <c r="V726" s="88">
        <f t="shared" si="141"/>
        <v>295645.15000000002</v>
      </c>
      <c r="W726" s="89">
        <f t="shared" si="142"/>
        <v>1747725.44</v>
      </c>
      <c r="X726" s="81"/>
      <c r="Y726" s="90">
        <f t="shared" si="145"/>
        <v>414029.76</v>
      </c>
      <c r="Z726" s="90">
        <f t="shared" si="146"/>
        <v>414029.76</v>
      </c>
      <c r="AA726" s="90">
        <f t="shared" si="143"/>
        <v>828059.52</v>
      </c>
    </row>
    <row r="727" spans="1:27" s="15" customFormat="1" x14ac:dyDescent="0.2">
      <c r="A727" s="78">
        <v>5196</v>
      </c>
      <c r="B727" s="78" t="s">
        <v>1135</v>
      </c>
      <c r="C727" s="78" t="s">
        <v>211</v>
      </c>
      <c r="D727" s="78" t="s">
        <v>42</v>
      </c>
      <c r="E727" s="78" t="s">
        <v>52</v>
      </c>
      <c r="F727" s="78" t="s">
        <v>52</v>
      </c>
      <c r="G727" s="118">
        <v>455703</v>
      </c>
      <c r="H727" s="78"/>
      <c r="I727" s="79" t="s">
        <v>44</v>
      </c>
      <c r="J727" s="78">
        <v>1031636</v>
      </c>
      <c r="K727" s="79">
        <v>44562</v>
      </c>
      <c r="L727" s="79">
        <v>44926</v>
      </c>
      <c r="M727" s="84">
        <v>11763</v>
      </c>
      <c r="N727" s="84">
        <v>28880</v>
      </c>
      <c r="O727" s="95">
        <f t="shared" si="148"/>
        <v>0.40730609418282548</v>
      </c>
      <c r="P727" s="84">
        <f t="shared" si="147"/>
        <v>11763</v>
      </c>
      <c r="Q727" s="85">
        <f t="shared" si="144"/>
        <v>8.5647860486291446E-4</v>
      </c>
      <c r="R727" s="86">
        <f t="shared" si="137"/>
        <v>7.4053356534189258E-4</v>
      </c>
      <c r="S727" s="87">
        <f t="shared" si="138"/>
        <v>635582.06999999995</v>
      </c>
      <c r="T727" s="88">
        <f t="shared" si="139"/>
        <v>249791.23</v>
      </c>
      <c r="U727" s="88">
        <f t="shared" si="140"/>
        <v>249791.23</v>
      </c>
      <c r="V727" s="88">
        <f t="shared" si="141"/>
        <v>231120.75</v>
      </c>
      <c r="W727" s="89">
        <f t="shared" si="142"/>
        <v>1366285.28</v>
      </c>
      <c r="X727" s="81"/>
      <c r="Y727" s="90">
        <f t="shared" si="145"/>
        <v>323667.98</v>
      </c>
      <c r="Z727" s="90">
        <f t="shared" si="146"/>
        <v>323667.98</v>
      </c>
      <c r="AA727" s="90">
        <f t="shared" si="143"/>
        <v>647335.96</v>
      </c>
    </row>
    <row r="728" spans="1:27" s="15" customFormat="1" x14ac:dyDescent="0.2">
      <c r="A728" s="78">
        <v>186</v>
      </c>
      <c r="B728" s="78" t="s">
        <v>1136</v>
      </c>
      <c r="C728" s="78" t="s">
        <v>1137</v>
      </c>
      <c r="D728" s="78" t="s">
        <v>42</v>
      </c>
      <c r="E728" s="78" t="s">
        <v>67</v>
      </c>
      <c r="F728" s="78" t="s">
        <v>67</v>
      </c>
      <c r="G728" s="118">
        <v>675281</v>
      </c>
      <c r="H728" s="78"/>
      <c r="I728" s="79" t="s">
        <v>53</v>
      </c>
      <c r="J728" s="78">
        <v>1026891</v>
      </c>
      <c r="K728" s="79">
        <v>44562</v>
      </c>
      <c r="L728" s="79">
        <v>44926</v>
      </c>
      <c r="M728" s="84">
        <v>13747</v>
      </c>
      <c r="N728" s="84">
        <v>22095</v>
      </c>
      <c r="O728" s="95">
        <f t="shared" si="148"/>
        <v>0.62217696311382664</v>
      </c>
      <c r="P728" s="84">
        <f t="shared" si="147"/>
        <v>13747</v>
      </c>
      <c r="Q728" s="85">
        <f t="shared" si="144"/>
        <v>1.0009361031242444E-3</v>
      </c>
      <c r="R728" s="86">
        <f t="shared" si="137"/>
        <v>8.65435256546374E-4</v>
      </c>
      <c r="S728" s="87">
        <f t="shared" si="138"/>
        <v>742782.17</v>
      </c>
      <c r="T728" s="88">
        <f t="shared" si="139"/>
        <v>291922.13</v>
      </c>
      <c r="U728" s="88">
        <f t="shared" si="140"/>
        <v>291922.13</v>
      </c>
      <c r="V728" s="88">
        <f t="shared" si="141"/>
        <v>270102.61</v>
      </c>
      <c r="W728" s="89">
        <f t="shared" si="142"/>
        <v>1596729.04</v>
      </c>
      <c r="X728" s="81"/>
      <c r="Y728" s="90">
        <f t="shared" si="145"/>
        <v>378259.26</v>
      </c>
      <c r="Z728" s="90">
        <f t="shared" si="146"/>
        <v>378259.26</v>
      </c>
      <c r="AA728" s="90">
        <f t="shared" si="143"/>
        <v>756518.52</v>
      </c>
    </row>
    <row r="729" spans="1:27" s="15" customFormat="1" x14ac:dyDescent="0.2">
      <c r="A729" s="78">
        <v>110116</v>
      </c>
      <c r="B729" s="78" t="s">
        <v>1138</v>
      </c>
      <c r="C729" s="78" t="s">
        <v>173</v>
      </c>
      <c r="D729" s="78" t="s">
        <v>42</v>
      </c>
      <c r="E729" s="78" t="s">
        <v>67</v>
      </c>
      <c r="F729" s="78" t="s">
        <v>67</v>
      </c>
      <c r="G729" s="118">
        <v>455731</v>
      </c>
      <c r="H729" s="78"/>
      <c r="I729" s="79" t="s">
        <v>53</v>
      </c>
      <c r="J729" s="78">
        <v>1018315</v>
      </c>
      <c r="K729" s="79">
        <v>44562</v>
      </c>
      <c r="L729" s="79">
        <v>44926</v>
      </c>
      <c r="M729" s="84">
        <v>32652</v>
      </c>
      <c r="N729" s="84">
        <v>40406</v>
      </c>
      <c r="O729" s="95">
        <f t="shared" si="148"/>
        <v>0.80809780725634806</v>
      </c>
      <c r="P729" s="84">
        <f t="shared" si="147"/>
        <v>32652.000000000004</v>
      </c>
      <c r="Q729" s="85">
        <f t="shared" si="144"/>
        <v>2.3774325772323293E-3</v>
      </c>
      <c r="R729" s="86">
        <f t="shared" si="137"/>
        <v>2.0555897284318184E-3</v>
      </c>
      <c r="S729" s="87">
        <f t="shared" si="138"/>
        <v>1764263</v>
      </c>
      <c r="T729" s="88">
        <f t="shared" si="139"/>
        <v>693376.11</v>
      </c>
      <c r="U729" s="88">
        <f t="shared" si="140"/>
        <v>693376.11</v>
      </c>
      <c r="V729" s="88">
        <f t="shared" si="141"/>
        <v>641550.18000000005</v>
      </c>
      <c r="W729" s="89">
        <f t="shared" si="142"/>
        <v>3792565.4</v>
      </c>
      <c r="X729" s="81"/>
      <c r="Y729" s="90">
        <f t="shared" si="145"/>
        <v>898444.85</v>
      </c>
      <c r="Z729" s="90">
        <f t="shared" si="146"/>
        <v>898444.85</v>
      </c>
      <c r="AA729" s="90">
        <f t="shared" si="143"/>
        <v>1796889.7</v>
      </c>
    </row>
    <row r="730" spans="1:27" s="15" customFormat="1" x14ac:dyDescent="0.2">
      <c r="A730" s="78">
        <v>4919</v>
      </c>
      <c r="B730" s="78" t="s">
        <v>1139</v>
      </c>
      <c r="C730" s="78" t="s">
        <v>173</v>
      </c>
      <c r="D730" s="78" t="s">
        <v>42</v>
      </c>
      <c r="E730" s="78" t="s">
        <v>213</v>
      </c>
      <c r="F730" s="78" t="s">
        <v>79</v>
      </c>
      <c r="G730" s="118">
        <v>675134</v>
      </c>
      <c r="H730" s="78"/>
      <c r="I730" s="79" t="s">
        <v>44</v>
      </c>
      <c r="J730" s="78">
        <v>1021148</v>
      </c>
      <c r="K730" s="79">
        <v>44562</v>
      </c>
      <c r="L730" s="79">
        <v>44926</v>
      </c>
      <c r="M730" s="84">
        <v>9932</v>
      </c>
      <c r="N730" s="84">
        <v>15026</v>
      </c>
      <c r="O730" s="95">
        <f t="shared" si="148"/>
        <v>0.66098762145614265</v>
      </c>
      <c r="P730" s="84">
        <f t="shared" si="147"/>
        <v>9932</v>
      </c>
      <c r="Q730" s="85">
        <f t="shared" si="144"/>
        <v>7.2316122617516513E-4</v>
      </c>
      <c r="R730" s="86">
        <f t="shared" si="137"/>
        <v>6.2526390979985354E-4</v>
      </c>
      <c r="S730" s="87">
        <f t="shared" si="138"/>
        <v>536648.91</v>
      </c>
      <c r="T730" s="88">
        <f t="shared" si="139"/>
        <v>210909.33</v>
      </c>
      <c r="U730" s="88">
        <f t="shared" si="140"/>
        <v>210909.33</v>
      </c>
      <c r="V730" s="88">
        <f t="shared" si="141"/>
        <v>195145.06</v>
      </c>
      <c r="W730" s="89">
        <f t="shared" si="142"/>
        <v>1153612.6299999999</v>
      </c>
      <c r="X730" s="81"/>
      <c r="Y730" s="90">
        <f t="shared" si="145"/>
        <v>273286.59999999998</v>
      </c>
      <c r="Z730" s="90">
        <f t="shared" si="146"/>
        <v>273286.59999999998</v>
      </c>
      <c r="AA730" s="90">
        <f t="shared" si="143"/>
        <v>546573.19999999995</v>
      </c>
    </row>
    <row r="731" spans="1:27" s="15" customFormat="1" x14ac:dyDescent="0.2">
      <c r="A731" s="78">
        <v>4547</v>
      </c>
      <c r="B731" s="78" t="s">
        <v>1140</v>
      </c>
      <c r="C731" s="78" t="s">
        <v>173</v>
      </c>
      <c r="D731" s="78" t="s">
        <v>42</v>
      </c>
      <c r="E731" s="78" t="s">
        <v>112</v>
      </c>
      <c r="F731" s="78" t="s">
        <v>112</v>
      </c>
      <c r="G731" s="118">
        <v>675044</v>
      </c>
      <c r="H731" s="78"/>
      <c r="I731" s="79" t="s">
        <v>44</v>
      </c>
      <c r="J731" s="78">
        <v>1017863</v>
      </c>
      <c r="K731" s="79">
        <v>44562</v>
      </c>
      <c r="L731" s="79">
        <v>44926</v>
      </c>
      <c r="M731" s="84">
        <v>26960</v>
      </c>
      <c r="N731" s="84">
        <v>40592</v>
      </c>
      <c r="O731" s="95">
        <f t="shared" si="148"/>
        <v>0.66417027985810007</v>
      </c>
      <c r="P731" s="84">
        <f t="shared" si="147"/>
        <v>26960</v>
      </c>
      <c r="Q731" s="85">
        <f t="shared" si="144"/>
        <v>1.962991004599522E-3</v>
      </c>
      <c r="R731" s="86">
        <f t="shared" si="137"/>
        <v>1.6972528199963805E-3</v>
      </c>
      <c r="S731" s="87">
        <f t="shared" si="138"/>
        <v>1456711.09</v>
      </c>
      <c r="T731" s="88">
        <f t="shared" si="139"/>
        <v>572504.59</v>
      </c>
      <c r="U731" s="88">
        <f t="shared" si="140"/>
        <v>572504.59</v>
      </c>
      <c r="V731" s="88">
        <f t="shared" si="141"/>
        <v>529713.12</v>
      </c>
      <c r="W731" s="89">
        <f t="shared" si="142"/>
        <v>3131433.39</v>
      </c>
      <c r="X731" s="81"/>
      <c r="Y731" s="90">
        <f t="shared" si="145"/>
        <v>741825.1</v>
      </c>
      <c r="Z731" s="90">
        <f t="shared" si="146"/>
        <v>741825.1</v>
      </c>
      <c r="AA731" s="90">
        <f t="shared" si="143"/>
        <v>1483650.2</v>
      </c>
    </row>
    <row r="732" spans="1:27" s="15" customFormat="1" x14ac:dyDescent="0.2">
      <c r="A732" s="78">
        <v>105682</v>
      </c>
      <c r="B732" s="78" t="s">
        <v>1141</v>
      </c>
      <c r="C732" s="78" t="s">
        <v>82</v>
      </c>
      <c r="D732" s="78" t="s">
        <v>42</v>
      </c>
      <c r="E732" s="78" t="s">
        <v>52</v>
      </c>
      <c r="F732" s="78" t="s">
        <v>52</v>
      </c>
      <c r="G732" s="118">
        <v>676356</v>
      </c>
      <c r="H732" s="78"/>
      <c r="I732" s="79" t="s">
        <v>44</v>
      </c>
      <c r="J732" s="78">
        <v>1028847</v>
      </c>
      <c r="K732" s="79">
        <v>44562</v>
      </c>
      <c r="L732" s="79">
        <v>44926</v>
      </c>
      <c r="M732" s="84">
        <v>22102</v>
      </c>
      <c r="N732" s="84">
        <v>31302</v>
      </c>
      <c r="O732" s="95">
        <f t="shared" si="148"/>
        <v>0.7060890677911954</v>
      </c>
      <c r="P732" s="84">
        <f t="shared" si="147"/>
        <v>22102</v>
      </c>
      <c r="Q732" s="85">
        <f t="shared" si="144"/>
        <v>1.6092740053285843E-3</v>
      </c>
      <c r="R732" s="86">
        <f t="shared" si="137"/>
        <v>1.3914199490934719E-3</v>
      </c>
      <c r="S732" s="87">
        <f t="shared" si="138"/>
        <v>1194222.1200000001</v>
      </c>
      <c r="T732" s="88">
        <f t="shared" si="139"/>
        <v>469343.34</v>
      </c>
      <c r="U732" s="88">
        <f t="shared" si="140"/>
        <v>469343.34</v>
      </c>
      <c r="V732" s="88">
        <f t="shared" si="141"/>
        <v>434262.59</v>
      </c>
      <c r="W732" s="89">
        <f t="shared" si="142"/>
        <v>2567171.39</v>
      </c>
      <c r="X732" s="81"/>
      <c r="Y732" s="90">
        <f t="shared" si="145"/>
        <v>608153.5</v>
      </c>
      <c r="Z732" s="90">
        <f t="shared" si="146"/>
        <v>608153.5</v>
      </c>
      <c r="AA732" s="90">
        <f t="shared" si="143"/>
        <v>1216307</v>
      </c>
    </row>
    <row r="733" spans="1:27" s="15" customFormat="1" x14ac:dyDescent="0.2">
      <c r="A733" s="78">
        <v>105652</v>
      </c>
      <c r="B733" s="78" t="s">
        <v>1142</v>
      </c>
      <c r="C733" s="78" t="s">
        <v>82</v>
      </c>
      <c r="D733" s="78" t="s">
        <v>42</v>
      </c>
      <c r="E733" s="78" t="s">
        <v>52</v>
      </c>
      <c r="F733" s="78" t="s">
        <v>52</v>
      </c>
      <c r="G733" s="118">
        <v>676350</v>
      </c>
      <c r="H733" s="78"/>
      <c r="I733" s="79" t="s">
        <v>44</v>
      </c>
      <c r="J733" s="78">
        <v>1028751</v>
      </c>
      <c r="K733" s="79">
        <v>44562</v>
      </c>
      <c r="L733" s="79">
        <v>44926</v>
      </c>
      <c r="M733" s="84">
        <v>19428</v>
      </c>
      <c r="N733" s="84">
        <v>36329</v>
      </c>
      <c r="O733" s="95">
        <f t="shared" si="148"/>
        <v>0.53477937735693248</v>
      </c>
      <c r="P733" s="84">
        <f t="shared" si="147"/>
        <v>19428</v>
      </c>
      <c r="Q733" s="85">
        <f t="shared" si="144"/>
        <v>1.4145767521275782E-3</v>
      </c>
      <c r="R733" s="86">
        <f t="shared" si="137"/>
        <v>1.2230796656858189E-3</v>
      </c>
      <c r="S733" s="87">
        <f t="shared" si="138"/>
        <v>1049739.73</v>
      </c>
      <c r="T733" s="88">
        <f t="shared" si="139"/>
        <v>412560.06</v>
      </c>
      <c r="U733" s="88">
        <f t="shared" si="140"/>
        <v>412560.06</v>
      </c>
      <c r="V733" s="88">
        <f t="shared" si="141"/>
        <v>381723.54</v>
      </c>
      <c r="W733" s="89">
        <f t="shared" si="142"/>
        <v>2256583.39</v>
      </c>
      <c r="X733" s="81"/>
      <c r="Y733" s="90">
        <f t="shared" si="145"/>
        <v>534576.32999999996</v>
      </c>
      <c r="Z733" s="90">
        <f t="shared" si="146"/>
        <v>534576.32999999996</v>
      </c>
      <c r="AA733" s="90">
        <f t="shared" si="143"/>
        <v>1069152.6599999999</v>
      </c>
    </row>
    <row r="734" spans="1:27" s="15" customFormat="1" x14ac:dyDescent="0.2">
      <c r="A734" s="78">
        <v>104599</v>
      </c>
      <c r="B734" s="78" t="s">
        <v>1143</v>
      </c>
      <c r="C734" s="78" t="s">
        <v>82</v>
      </c>
      <c r="D734" s="78" t="s">
        <v>42</v>
      </c>
      <c r="E734" s="78" t="s">
        <v>62</v>
      </c>
      <c r="F734" s="78" t="s">
        <v>63</v>
      </c>
      <c r="G734" s="118">
        <v>676262</v>
      </c>
      <c r="H734" s="78"/>
      <c r="I734" s="79" t="s">
        <v>98</v>
      </c>
      <c r="J734" s="78">
        <v>1028770</v>
      </c>
      <c r="K734" s="79">
        <v>44562</v>
      </c>
      <c r="L734" s="79">
        <v>44926</v>
      </c>
      <c r="M734" s="84">
        <v>1892</v>
      </c>
      <c r="N734" s="84">
        <v>3125</v>
      </c>
      <c r="O734" s="95">
        <f t="shared" si="148"/>
        <v>0.60543999999999998</v>
      </c>
      <c r="P734" s="84">
        <f t="shared" si="147"/>
        <v>1891.9999999999998</v>
      </c>
      <c r="Q734" s="85">
        <f t="shared" si="144"/>
        <v>1.3775886426937295E-4</v>
      </c>
      <c r="R734" s="86">
        <f t="shared" si="137"/>
        <v>1.1910987891072519E-4</v>
      </c>
      <c r="S734" s="87">
        <f t="shared" si="138"/>
        <v>102229.13</v>
      </c>
      <c r="T734" s="88">
        <f t="shared" si="139"/>
        <v>40177.25</v>
      </c>
      <c r="U734" s="88">
        <f t="shared" si="140"/>
        <v>40177.25</v>
      </c>
      <c r="V734" s="88">
        <f t="shared" si="141"/>
        <v>37174.230000000003</v>
      </c>
      <c r="W734" s="89">
        <f t="shared" si="142"/>
        <v>219757.86000000002</v>
      </c>
      <c r="X734" s="81"/>
      <c r="Y734" s="90">
        <f t="shared" si="145"/>
        <v>52059.83</v>
      </c>
      <c r="Z734" s="90">
        <f t="shared" si="146"/>
        <v>52059.83</v>
      </c>
      <c r="AA734" s="90">
        <f t="shared" si="143"/>
        <v>104119.66</v>
      </c>
    </row>
    <row r="735" spans="1:27" s="15" customFormat="1" x14ac:dyDescent="0.2">
      <c r="A735" s="78">
        <v>5161</v>
      </c>
      <c r="B735" s="78" t="s">
        <v>1144</v>
      </c>
      <c r="C735" s="78" t="s">
        <v>82</v>
      </c>
      <c r="D735" s="78" t="s">
        <v>42</v>
      </c>
      <c r="E735" s="78" t="s">
        <v>402</v>
      </c>
      <c r="F735" s="78" t="s">
        <v>79</v>
      </c>
      <c r="G735" s="118">
        <v>675132</v>
      </c>
      <c r="H735" s="78"/>
      <c r="I735" s="79" t="s">
        <v>44</v>
      </c>
      <c r="J735" s="78">
        <v>1028835</v>
      </c>
      <c r="K735" s="79">
        <v>44562</v>
      </c>
      <c r="L735" s="79">
        <v>44926</v>
      </c>
      <c r="M735" s="84">
        <v>8101</v>
      </c>
      <c r="N735" s="84">
        <v>9648</v>
      </c>
      <c r="O735" s="95">
        <f t="shared" si="148"/>
        <v>0.8396558872305141</v>
      </c>
      <c r="P735" s="84">
        <f t="shared" si="147"/>
        <v>8101</v>
      </c>
      <c r="Q735" s="85">
        <f t="shared" si="144"/>
        <v>5.8984384748741569E-4</v>
      </c>
      <c r="R735" s="86">
        <f t="shared" si="137"/>
        <v>5.0999425425781451E-4</v>
      </c>
      <c r="S735" s="87">
        <f t="shared" si="138"/>
        <v>437715.75</v>
      </c>
      <c r="T735" s="88">
        <f t="shared" si="139"/>
        <v>172027.44</v>
      </c>
      <c r="U735" s="88">
        <f t="shared" si="140"/>
        <v>172027.44</v>
      </c>
      <c r="V735" s="88">
        <f t="shared" si="141"/>
        <v>159169.35999999999</v>
      </c>
      <c r="W735" s="89">
        <f t="shared" si="142"/>
        <v>940939.98999999987</v>
      </c>
      <c r="X735" s="81"/>
      <c r="Y735" s="90">
        <f t="shared" si="145"/>
        <v>222905.23</v>
      </c>
      <c r="Z735" s="90">
        <f t="shared" si="146"/>
        <v>222905.23</v>
      </c>
      <c r="AA735" s="90">
        <f t="shared" si="143"/>
        <v>445810.46</v>
      </c>
    </row>
    <row r="736" spans="1:27" s="15" customFormat="1" x14ac:dyDescent="0.2">
      <c r="A736" s="78">
        <v>105594</v>
      </c>
      <c r="B736" s="78" t="s">
        <v>1145</v>
      </c>
      <c r="C736" s="78" t="s">
        <v>82</v>
      </c>
      <c r="D736" s="78" t="s">
        <v>42</v>
      </c>
      <c r="E736" s="78" t="s">
        <v>52</v>
      </c>
      <c r="F736" s="78" t="s">
        <v>52</v>
      </c>
      <c r="G736" s="118">
        <v>676362</v>
      </c>
      <c r="H736" s="78"/>
      <c r="I736" s="79" t="s">
        <v>44</v>
      </c>
      <c r="J736" s="78">
        <v>1028812</v>
      </c>
      <c r="K736" s="79">
        <v>44562</v>
      </c>
      <c r="L736" s="79">
        <v>44926</v>
      </c>
      <c r="M736" s="84">
        <v>20079</v>
      </c>
      <c r="N736" s="84">
        <v>28400</v>
      </c>
      <c r="O736" s="95">
        <f t="shared" si="148"/>
        <v>0.70700704225352118</v>
      </c>
      <c r="P736" s="84">
        <f t="shared" si="147"/>
        <v>20079</v>
      </c>
      <c r="Q736" s="85">
        <f t="shared" si="144"/>
        <v>1.4619768687445772E-3</v>
      </c>
      <c r="R736" s="86">
        <f t="shared" si="137"/>
        <v>1.2640630331122893E-3</v>
      </c>
      <c r="S736" s="87">
        <f t="shared" si="138"/>
        <v>1084914.76</v>
      </c>
      <c r="T736" s="88">
        <f t="shared" si="139"/>
        <v>426384.26</v>
      </c>
      <c r="U736" s="88">
        <f t="shared" si="140"/>
        <v>426384.26</v>
      </c>
      <c r="V736" s="88">
        <f t="shared" si="141"/>
        <v>394514.46</v>
      </c>
      <c r="W736" s="89">
        <f t="shared" si="142"/>
        <v>2332197.7400000002</v>
      </c>
      <c r="X736" s="81"/>
      <c r="Y736" s="90">
        <f t="shared" si="145"/>
        <v>552489.1</v>
      </c>
      <c r="Z736" s="90">
        <f t="shared" si="146"/>
        <v>552489.1</v>
      </c>
      <c r="AA736" s="90">
        <f t="shared" si="143"/>
        <v>1104978.2</v>
      </c>
    </row>
    <row r="737" spans="1:27" s="15" customFormat="1" x14ac:dyDescent="0.2">
      <c r="A737" s="78">
        <v>103086</v>
      </c>
      <c r="B737" s="78" t="s">
        <v>1146</v>
      </c>
      <c r="C737" s="78" t="s">
        <v>82</v>
      </c>
      <c r="D737" s="78" t="s">
        <v>42</v>
      </c>
      <c r="E737" s="78" t="s">
        <v>52</v>
      </c>
      <c r="F737" s="78" t="s">
        <v>52</v>
      </c>
      <c r="G737" s="118">
        <v>676155</v>
      </c>
      <c r="H737" s="78"/>
      <c r="I737" s="79" t="s">
        <v>44</v>
      </c>
      <c r="J737" s="78">
        <v>1028678</v>
      </c>
      <c r="K737" s="79">
        <v>44562</v>
      </c>
      <c r="L737" s="79">
        <v>44926</v>
      </c>
      <c r="M737" s="84">
        <v>17905</v>
      </c>
      <c r="N737" s="84">
        <v>36097</v>
      </c>
      <c r="O737" s="95">
        <f t="shared" si="148"/>
        <v>0.49602460038230323</v>
      </c>
      <c r="P737" s="84">
        <f t="shared" si="147"/>
        <v>17905</v>
      </c>
      <c r="Q737" s="85">
        <f t="shared" si="144"/>
        <v>1.3036852350650757E-3</v>
      </c>
      <c r="R737" s="86">
        <f t="shared" si="137"/>
        <v>1.1271999904315724E-3</v>
      </c>
      <c r="S737" s="87">
        <f t="shared" si="138"/>
        <v>967448.52</v>
      </c>
      <c r="T737" s="88">
        <f t="shared" si="139"/>
        <v>380218.65</v>
      </c>
      <c r="U737" s="88">
        <f t="shared" si="140"/>
        <v>380218.65</v>
      </c>
      <c r="V737" s="88">
        <f t="shared" si="141"/>
        <v>351799.46</v>
      </c>
      <c r="W737" s="89">
        <f t="shared" si="142"/>
        <v>2079685.2799999998</v>
      </c>
      <c r="X737" s="81"/>
      <c r="Y737" s="90">
        <f t="shared" si="145"/>
        <v>492669.82</v>
      </c>
      <c r="Z737" s="90">
        <f t="shared" si="146"/>
        <v>492669.82</v>
      </c>
      <c r="AA737" s="90">
        <f t="shared" si="143"/>
        <v>985339.64</v>
      </c>
    </row>
    <row r="738" spans="1:27" s="15" customFormat="1" x14ac:dyDescent="0.2">
      <c r="A738" s="78">
        <v>5325</v>
      </c>
      <c r="B738" s="78" t="s">
        <v>1147</v>
      </c>
      <c r="C738" s="78" t="s">
        <v>82</v>
      </c>
      <c r="D738" s="78" t="s">
        <v>42</v>
      </c>
      <c r="E738" s="78" t="s">
        <v>550</v>
      </c>
      <c r="F738" s="78" t="s">
        <v>52</v>
      </c>
      <c r="G738" s="118">
        <v>675214</v>
      </c>
      <c r="H738" s="78"/>
      <c r="I738" s="79" t="s">
        <v>44</v>
      </c>
      <c r="J738" s="78">
        <v>1028671</v>
      </c>
      <c r="K738" s="79">
        <v>44562</v>
      </c>
      <c r="L738" s="79">
        <v>44926</v>
      </c>
      <c r="M738" s="84">
        <v>18010</v>
      </c>
      <c r="N738" s="84">
        <v>25186</v>
      </c>
      <c r="O738" s="95">
        <f t="shared" si="148"/>
        <v>0.71507980624156275</v>
      </c>
      <c r="P738" s="84">
        <f t="shared" si="147"/>
        <v>18010</v>
      </c>
      <c r="Q738" s="85">
        <f t="shared" si="144"/>
        <v>1.3113304151645916E-3</v>
      </c>
      <c r="R738" s="86">
        <f t="shared" si="137"/>
        <v>1.1338102109842289E-3</v>
      </c>
      <c r="S738" s="87">
        <f t="shared" si="138"/>
        <v>973121.91</v>
      </c>
      <c r="T738" s="88">
        <f t="shared" si="139"/>
        <v>382448.36</v>
      </c>
      <c r="U738" s="88">
        <f t="shared" si="140"/>
        <v>382448.36</v>
      </c>
      <c r="V738" s="88">
        <f t="shared" si="141"/>
        <v>353862.51</v>
      </c>
      <c r="W738" s="89">
        <f t="shared" si="142"/>
        <v>2091881.14</v>
      </c>
      <c r="X738" s="81"/>
      <c r="Y738" s="90">
        <f t="shared" si="145"/>
        <v>495558.98</v>
      </c>
      <c r="Z738" s="90">
        <f t="shared" si="146"/>
        <v>495558.98</v>
      </c>
      <c r="AA738" s="90">
        <f t="shared" si="143"/>
        <v>991117.96</v>
      </c>
    </row>
    <row r="739" spans="1:27" s="15" customFormat="1" x14ac:dyDescent="0.2">
      <c r="A739" s="78">
        <v>5048</v>
      </c>
      <c r="B739" s="78" t="s">
        <v>1148</v>
      </c>
      <c r="C739" s="78" t="s">
        <v>82</v>
      </c>
      <c r="D739" s="78" t="s">
        <v>42</v>
      </c>
      <c r="E739" s="78" t="s">
        <v>52</v>
      </c>
      <c r="F739" s="78" t="s">
        <v>52</v>
      </c>
      <c r="G739" s="118">
        <v>675365</v>
      </c>
      <c r="H739" s="78"/>
      <c r="I739" s="79" t="s">
        <v>44</v>
      </c>
      <c r="J739" s="78">
        <v>1032236</v>
      </c>
      <c r="K739" s="79">
        <v>44562</v>
      </c>
      <c r="L739" s="79">
        <v>44926</v>
      </c>
      <c r="M739" s="84">
        <v>12808</v>
      </c>
      <c r="N739" s="84">
        <v>14784</v>
      </c>
      <c r="O739" s="95">
        <f t="shared" si="148"/>
        <v>0.8663419913419913</v>
      </c>
      <c r="P739" s="84">
        <f t="shared" si="147"/>
        <v>12808</v>
      </c>
      <c r="Q739" s="85">
        <f t="shared" si="144"/>
        <v>9.325663496628589E-4</v>
      </c>
      <c r="R739" s="86">
        <f t="shared" si="137"/>
        <v>8.0632099846118842E-4</v>
      </c>
      <c r="S739" s="87">
        <f t="shared" si="138"/>
        <v>692045.83</v>
      </c>
      <c r="T739" s="88">
        <f t="shared" si="139"/>
        <v>271982.15000000002</v>
      </c>
      <c r="U739" s="88">
        <f t="shared" si="140"/>
        <v>271982.15000000002</v>
      </c>
      <c r="V739" s="88">
        <f t="shared" si="141"/>
        <v>251653.03</v>
      </c>
      <c r="W739" s="89">
        <f t="shared" si="142"/>
        <v>1487663.16</v>
      </c>
      <c r="X739" s="81"/>
      <c r="Y739" s="90">
        <f t="shared" si="145"/>
        <v>352421.95</v>
      </c>
      <c r="Z739" s="90">
        <f t="shared" si="146"/>
        <v>352421.95</v>
      </c>
      <c r="AA739" s="90">
        <f t="shared" si="143"/>
        <v>704843.9</v>
      </c>
    </row>
    <row r="740" spans="1:27" s="15" customFormat="1" x14ac:dyDescent="0.2">
      <c r="A740" s="78">
        <v>5383</v>
      </c>
      <c r="B740" s="78" t="s">
        <v>1149</v>
      </c>
      <c r="C740" s="78" t="s">
        <v>82</v>
      </c>
      <c r="D740" s="78" t="s">
        <v>42</v>
      </c>
      <c r="E740" s="78" t="s">
        <v>52</v>
      </c>
      <c r="F740" s="78" t="s">
        <v>52</v>
      </c>
      <c r="G740" s="118">
        <v>675764</v>
      </c>
      <c r="H740" s="78"/>
      <c r="I740" s="79" t="s">
        <v>44</v>
      </c>
      <c r="J740" s="78">
        <v>1026028</v>
      </c>
      <c r="K740" s="79">
        <v>44562</v>
      </c>
      <c r="L740" s="79">
        <v>44926</v>
      </c>
      <c r="M740" s="84">
        <v>54612</v>
      </c>
      <c r="N740" s="84">
        <v>65131</v>
      </c>
      <c r="O740" s="95">
        <f t="shared" si="148"/>
        <v>0.83849472601372621</v>
      </c>
      <c r="P740" s="84">
        <f t="shared" si="147"/>
        <v>54611.999999999993</v>
      </c>
      <c r="Q740" s="85">
        <f t="shared" si="144"/>
        <v>3.9763673866168052E-3</v>
      </c>
      <c r="R740" s="86">
        <f t="shared" si="137"/>
        <v>3.4380701411588395E-3</v>
      </c>
      <c r="S740" s="87">
        <f t="shared" si="138"/>
        <v>2950812.53</v>
      </c>
      <c r="T740" s="88">
        <f t="shared" si="139"/>
        <v>1159704.03</v>
      </c>
      <c r="U740" s="88">
        <f t="shared" si="140"/>
        <v>1159704.03</v>
      </c>
      <c r="V740" s="88">
        <f t="shared" si="141"/>
        <v>1073022.74</v>
      </c>
      <c r="W740" s="89">
        <f t="shared" si="142"/>
        <v>6343243.3300000001</v>
      </c>
      <c r="X740" s="81"/>
      <c r="Y740" s="90">
        <f t="shared" si="145"/>
        <v>1502691.11</v>
      </c>
      <c r="Z740" s="90">
        <f t="shared" si="146"/>
        <v>1502691.11</v>
      </c>
      <c r="AA740" s="90">
        <f t="shared" si="143"/>
        <v>3005382.22</v>
      </c>
    </row>
    <row r="741" spans="1:27" s="15" customFormat="1" x14ac:dyDescent="0.2">
      <c r="A741" s="78">
        <v>5264</v>
      </c>
      <c r="B741" s="78" t="s">
        <v>1150</v>
      </c>
      <c r="C741" s="78" t="s">
        <v>135</v>
      </c>
      <c r="D741" s="78" t="s">
        <v>42</v>
      </c>
      <c r="E741" s="78" t="s">
        <v>918</v>
      </c>
      <c r="F741" s="78" t="s">
        <v>106</v>
      </c>
      <c r="G741" s="118">
        <v>455771</v>
      </c>
      <c r="H741" s="78"/>
      <c r="I741" s="79" t="s">
        <v>44</v>
      </c>
      <c r="J741" s="78">
        <v>1031091</v>
      </c>
      <c r="K741" s="79">
        <v>44440</v>
      </c>
      <c r="L741" s="79">
        <v>44804</v>
      </c>
      <c r="M741" s="84">
        <v>11827</v>
      </c>
      <c r="N741" s="84">
        <v>18478</v>
      </c>
      <c r="O741" s="95">
        <f t="shared" si="148"/>
        <v>0.64005844788397015</v>
      </c>
      <c r="P741" s="84">
        <f t="shared" si="147"/>
        <v>11827</v>
      </c>
      <c r="Q741" s="85">
        <f t="shared" si="144"/>
        <v>8.6113852416166709E-4</v>
      </c>
      <c r="R741" s="86">
        <f t="shared" si="137"/>
        <v>7.4456265215494034E-4</v>
      </c>
      <c r="S741" s="87">
        <f t="shared" si="138"/>
        <v>639040.13</v>
      </c>
      <c r="T741" s="88">
        <f t="shared" si="139"/>
        <v>251150.29</v>
      </c>
      <c r="U741" s="88">
        <f t="shared" si="140"/>
        <v>251150.29</v>
      </c>
      <c r="V741" s="88">
        <f t="shared" si="141"/>
        <v>232378.23</v>
      </c>
      <c r="W741" s="89">
        <f t="shared" si="142"/>
        <v>1373718.94</v>
      </c>
      <c r="X741" s="81"/>
      <c r="Y741" s="90">
        <f t="shared" si="145"/>
        <v>325428.98</v>
      </c>
      <c r="Z741" s="90">
        <f t="shared" si="146"/>
        <v>325428.98</v>
      </c>
      <c r="AA741" s="90">
        <f t="shared" si="143"/>
        <v>650857.96</v>
      </c>
    </row>
    <row r="742" spans="1:27" s="15" customFormat="1" x14ac:dyDescent="0.2">
      <c r="A742" s="78">
        <v>100244</v>
      </c>
      <c r="B742" s="78" t="s">
        <v>1151</v>
      </c>
      <c r="C742" s="78" t="s">
        <v>135</v>
      </c>
      <c r="D742" s="78" t="s">
        <v>42</v>
      </c>
      <c r="E742" s="78" t="s">
        <v>106</v>
      </c>
      <c r="F742" s="78" t="s">
        <v>106</v>
      </c>
      <c r="G742" s="118">
        <v>675862</v>
      </c>
      <c r="H742" s="78"/>
      <c r="I742" s="79" t="s">
        <v>53</v>
      </c>
      <c r="J742" s="78">
        <v>1031093</v>
      </c>
      <c r="K742" s="79">
        <v>43983</v>
      </c>
      <c r="L742" s="79">
        <v>44074</v>
      </c>
      <c r="M742" s="84">
        <v>6379</v>
      </c>
      <c r="N742" s="84">
        <v>8805</v>
      </c>
      <c r="O742" s="95">
        <f t="shared" si="148"/>
        <v>0.7244747302668938</v>
      </c>
      <c r="P742" s="84">
        <f t="shared" si="147"/>
        <v>25307.98913043478</v>
      </c>
      <c r="Q742" s="85">
        <f t="shared" si="144"/>
        <v>1.8427060462739594E-3</v>
      </c>
      <c r="R742" s="86">
        <f t="shared" si="137"/>
        <v>1.5932513323467423E-3</v>
      </c>
      <c r="S742" s="87">
        <f t="shared" si="138"/>
        <v>1367449.12</v>
      </c>
      <c r="T742" s="88">
        <f t="shared" si="139"/>
        <v>537423.59</v>
      </c>
      <c r="U742" s="88">
        <f t="shared" si="140"/>
        <v>537423.59</v>
      </c>
      <c r="V742" s="88">
        <f t="shared" si="141"/>
        <v>497254.23</v>
      </c>
      <c r="W742" s="89">
        <f t="shared" si="142"/>
        <v>2939550.53</v>
      </c>
      <c r="X742" s="81"/>
      <c r="Y742" s="90">
        <f t="shared" si="145"/>
        <v>696368.75</v>
      </c>
      <c r="Z742" s="90">
        <f t="shared" si="146"/>
        <v>696368.75</v>
      </c>
      <c r="AA742" s="90">
        <f t="shared" si="143"/>
        <v>1392737.5</v>
      </c>
    </row>
    <row r="743" spans="1:27" s="15" customFormat="1" x14ac:dyDescent="0.2">
      <c r="A743" s="78">
        <v>5310</v>
      </c>
      <c r="B743" s="78" t="s">
        <v>1152</v>
      </c>
      <c r="C743" s="78" t="s">
        <v>1124</v>
      </c>
      <c r="D743" s="78" t="s">
        <v>42</v>
      </c>
      <c r="E743" s="78" t="s">
        <v>1153</v>
      </c>
      <c r="F743" s="78" t="s">
        <v>48</v>
      </c>
      <c r="G743" s="118">
        <v>675722</v>
      </c>
      <c r="H743" s="78"/>
      <c r="I743" s="79" t="s">
        <v>44</v>
      </c>
      <c r="J743" s="78">
        <v>1028614</v>
      </c>
      <c r="K743" s="79">
        <v>44562</v>
      </c>
      <c r="L743" s="79">
        <v>44926</v>
      </c>
      <c r="M743" s="84">
        <v>18449</v>
      </c>
      <c r="N743" s="84">
        <v>24153</v>
      </c>
      <c r="O743" s="95">
        <f t="shared" si="148"/>
        <v>0.76383886059702732</v>
      </c>
      <c r="P743" s="84">
        <f t="shared" si="147"/>
        <v>18449</v>
      </c>
      <c r="Q743" s="85">
        <f t="shared" si="144"/>
        <v>1.3432945491044725E-3</v>
      </c>
      <c r="R743" s="86">
        <f t="shared" si="137"/>
        <v>1.1614472283424785E-3</v>
      </c>
      <c r="S743" s="87">
        <f t="shared" si="138"/>
        <v>996842.09</v>
      </c>
      <c r="T743" s="88">
        <f t="shared" si="139"/>
        <v>391770.67</v>
      </c>
      <c r="U743" s="88">
        <f t="shared" si="140"/>
        <v>391770.67</v>
      </c>
      <c r="V743" s="88">
        <f t="shared" si="141"/>
        <v>362488.03</v>
      </c>
      <c r="W743" s="89">
        <f t="shared" si="142"/>
        <v>2142871.46</v>
      </c>
      <c r="X743" s="81"/>
      <c r="Y743" s="90">
        <f t="shared" si="145"/>
        <v>507638.4</v>
      </c>
      <c r="Z743" s="90">
        <f t="shared" si="146"/>
        <v>507638.4</v>
      </c>
      <c r="AA743" s="90">
        <f t="shared" si="143"/>
        <v>1015276.8</v>
      </c>
    </row>
    <row r="744" spans="1:27" s="15" customFormat="1" x14ac:dyDescent="0.2">
      <c r="A744" s="78">
        <v>4280</v>
      </c>
      <c r="B744" s="78" t="s">
        <v>1154</v>
      </c>
      <c r="C744" s="78" t="s">
        <v>1124</v>
      </c>
      <c r="D744" s="78" t="s">
        <v>42</v>
      </c>
      <c r="E744" s="78" t="s">
        <v>997</v>
      </c>
      <c r="F744" s="78" t="s">
        <v>48</v>
      </c>
      <c r="G744" s="118">
        <v>675910</v>
      </c>
      <c r="H744" s="78"/>
      <c r="I744" s="79" t="s">
        <v>44</v>
      </c>
      <c r="J744" s="78">
        <v>1028619</v>
      </c>
      <c r="K744" s="79">
        <v>44562</v>
      </c>
      <c r="L744" s="79">
        <v>44926</v>
      </c>
      <c r="M744" s="84">
        <v>14748</v>
      </c>
      <c r="N744" s="84">
        <v>19270</v>
      </c>
      <c r="O744" s="95">
        <f t="shared" si="148"/>
        <v>0.765334717176959</v>
      </c>
      <c r="P744" s="84">
        <f t="shared" si="147"/>
        <v>14747.999999999998</v>
      </c>
      <c r="Q744" s="85">
        <f t="shared" si="144"/>
        <v>1.0738201534062962E-3</v>
      </c>
      <c r="R744" s="86">
        <f t="shared" si="137"/>
        <v>9.2845269248169934E-4</v>
      </c>
      <c r="S744" s="87">
        <f t="shared" si="138"/>
        <v>796868.51</v>
      </c>
      <c r="T744" s="88">
        <f t="shared" si="139"/>
        <v>313178.7</v>
      </c>
      <c r="U744" s="88">
        <f t="shared" si="140"/>
        <v>313178.7</v>
      </c>
      <c r="V744" s="88">
        <f t="shared" si="141"/>
        <v>289770.37</v>
      </c>
      <c r="W744" s="89">
        <f t="shared" si="142"/>
        <v>1712996.2799999998</v>
      </c>
      <c r="X744" s="81"/>
      <c r="Y744" s="90">
        <f t="shared" si="145"/>
        <v>405802.54</v>
      </c>
      <c r="Z744" s="90">
        <f t="shared" si="146"/>
        <v>405802.54</v>
      </c>
      <c r="AA744" s="90">
        <f t="shared" si="143"/>
        <v>811605.08</v>
      </c>
    </row>
    <row r="745" spans="1:27" s="15" customFormat="1" x14ac:dyDescent="0.2">
      <c r="A745" s="78">
        <v>4982</v>
      </c>
      <c r="B745" s="78" t="s">
        <v>1155</v>
      </c>
      <c r="C745" s="78" t="s">
        <v>1124</v>
      </c>
      <c r="D745" s="78" t="s">
        <v>42</v>
      </c>
      <c r="E745" s="78" t="s">
        <v>997</v>
      </c>
      <c r="F745" s="78" t="s">
        <v>48</v>
      </c>
      <c r="G745" s="118">
        <v>675985</v>
      </c>
      <c r="H745" s="78"/>
      <c r="I745" s="79" t="s">
        <v>44</v>
      </c>
      <c r="J745" s="78">
        <v>1028622</v>
      </c>
      <c r="K745" s="79">
        <v>44562</v>
      </c>
      <c r="L745" s="79">
        <v>44926</v>
      </c>
      <c r="M745" s="84">
        <v>23335</v>
      </c>
      <c r="N745" s="84">
        <v>27390</v>
      </c>
      <c r="O745" s="95">
        <f t="shared" si="148"/>
        <v>0.85195326761591816</v>
      </c>
      <c r="P745" s="84">
        <f t="shared" si="147"/>
        <v>23335</v>
      </c>
      <c r="Q745" s="85">
        <f t="shared" si="144"/>
        <v>1.6990502630686143E-3</v>
      </c>
      <c r="R745" s="86">
        <f t="shared" si="137"/>
        <v>1.4690428247260956E-3</v>
      </c>
      <c r="S745" s="87">
        <f t="shared" si="138"/>
        <v>1260843.96</v>
      </c>
      <c r="T745" s="88">
        <f t="shared" si="139"/>
        <v>495526.51</v>
      </c>
      <c r="U745" s="88">
        <f t="shared" si="140"/>
        <v>495526.51</v>
      </c>
      <c r="V745" s="88">
        <f t="shared" si="141"/>
        <v>458488.71</v>
      </c>
      <c r="W745" s="89">
        <f t="shared" si="142"/>
        <v>2710385.69</v>
      </c>
      <c r="X745" s="81"/>
      <c r="Y745" s="90">
        <f t="shared" si="145"/>
        <v>642080.43999999994</v>
      </c>
      <c r="Z745" s="90">
        <f t="shared" si="146"/>
        <v>642080.43999999994</v>
      </c>
      <c r="AA745" s="90">
        <f t="shared" si="143"/>
        <v>1284160.8799999999</v>
      </c>
    </row>
    <row r="746" spans="1:27" s="15" customFormat="1" x14ac:dyDescent="0.2">
      <c r="A746" s="78">
        <v>5202</v>
      </c>
      <c r="B746" s="78" t="s">
        <v>1156</v>
      </c>
      <c r="C746" s="78" t="s">
        <v>1137</v>
      </c>
      <c r="D746" s="78" t="s">
        <v>42</v>
      </c>
      <c r="E746" s="78" t="s">
        <v>74</v>
      </c>
      <c r="F746" s="78" t="s">
        <v>72</v>
      </c>
      <c r="G746" s="118">
        <v>455412</v>
      </c>
      <c r="H746" s="78"/>
      <c r="I746" s="79" t="s">
        <v>44</v>
      </c>
      <c r="J746" s="78">
        <v>1031699</v>
      </c>
      <c r="K746" s="79">
        <v>44562</v>
      </c>
      <c r="L746" s="79">
        <v>44926</v>
      </c>
      <c r="M746" s="84">
        <v>18727</v>
      </c>
      <c r="N746" s="84">
        <v>30099</v>
      </c>
      <c r="O746" s="95">
        <f t="shared" si="148"/>
        <v>0.62218013887504564</v>
      </c>
      <c r="P746" s="84">
        <f t="shared" si="147"/>
        <v>18727</v>
      </c>
      <c r="Q746" s="85">
        <f t="shared" si="144"/>
        <v>1.3635360735584289E-3</v>
      </c>
      <c r="R746" s="86">
        <f t="shared" si="137"/>
        <v>1.1789485741866548E-3</v>
      </c>
      <c r="S746" s="87">
        <f t="shared" si="138"/>
        <v>1011863.08</v>
      </c>
      <c r="T746" s="88">
        <f t="shared" si="139"/>
        <v>397674.09</v>
      </c>
      <c r="U746" s="88">
        <f t="shared" si="140"/>
        <v>397674.09</v>
      </c>
      <c r="V746" s="88">
        <f t="shared" si="141"/>
        <v>367950.21</v>
      </c>
      <c r="W746" s="89">
        <f t="shared" si="142"/>
        <v>2175161.4700000002</v>
      </c>
      <c r="X746" s="81"/>
      <c r="Y746" s="90">
        <f t="shared" si="145"/>
        <v>515287.78</v>
      </c>
      <c r="Z746" s="90">
        <f t="shared" si="146"/>
        <v>515287.78</v>
      </c>
      <c r="AA746" s="90">
        <f t="shared" si="143"/>
        <v>1030575.56</v>
      </c>
    </row>
    <row r="747" spans="1:27" s="15" customFormat="1" x14ac:dyDescent="0.2">
      <c r="A747" s="78">
        <v>5164</v>
      </c>
      <c r="B747" s="78" t="s">
        <v>1157</v>
      </c>
      <c r="C747" s="78" t="s">
        <v>1124</v>
      </c>
      <c r="D747" s="78" t="s">
        <v>42</v>
      </c>
      <c r="E747" s="78" t="s">
        <v>1158</v>
      </c>
      <c r="F747" s="78" t="s">
        <v>48</v>
      </c>
      <c r="G747" s="118">
        <v>675522</v>
      </c>
      <c r="H747" s="78"/>
      <c r="I747" s="79" t="s">
        <v>44</v>
      </c>
      <c r="J747" s="78">
        <v>1028608</v>
      </c>
      <c r="K747" s="79">
        <v>44470</v>
      </c>
      <c r="L747" s="79">
        <v>44834</v>
      </c>
      <c r="M747" s="84">
        <v>10864</v>
      </c>
      <c r="N747" s="84">
        <v>13605</v>
      </c>
      <c r="O747" s="95">
        <f t="shared" si="148"/>
        <v>0.79852995222344725</v>
      </c>
      <c r="P747" s="84">
        <f t="shared" si="147"/>
        <v>10864</v>
      </c>
      <c r="Q747" s="85">
        <f t="shared" si="144"/>
        <v>7.9102130096324948E-4</v>
      </c>
      <c r="R747" s="86">
        <f t="shared" si="137"/>
        <v>6.8393748651486195E-4</v>
      </c>
      <c r="S747" s="87">
        <f t="shared" si="138"/>
        <v>587007.02</v>
      </c>
      <c r="T747" s="88">
        <f t="shared" si="139"/>
        <v>230700.66</v>
      </c>
      <c r="U747" s="88">
        <f t="shared" si="140"/>
        <v>230700.66</v>
      </c>
      <c r="V747" s="88">
        <f t="shared" si="141"/>
        <v>213457.1</v>
      </c>
      <c r="W747" s="89">
        <f t="shared" si="142"/>
        <v>1261865.4400000002</v>
      </c>
      <c r="X747" s="81"/>
      <c r="Y747" s="90">
        <f t="shared" si="145"/>
        <v>298931.3</v>
      </c>
      <c r="Z747" s="90">
        <f t="shared" si="146"/>
        <v>298931.3</v>
      </c>
      <c r="AA747" s="90">
        <f t="shared" si="143"/>
        <v>597862.6</v>
      </c>
    </row>
    <row r="748" spans="1:27" s="15" customFormat="1" x14ac:dyDescent="0.2">
      <c r="A748" s="78">
        <v>106965</v>
      </c>
      <c r="B748" s="78" t="s">
        <v>1159</v>
      </c>
      <c r="C748" s="78" t="s">
        <v>1124</v>
      </c>
      <c r="D748" s="78" t="s">
        <v>42</v>
      </c>
      <c r="E748" s="78" t="s">
        <v>997</v>
      </c>
      <c r="F748" s="78" t="s">
        <v>48</v>
      </c>
      <c r="G748" s="118">
        <v>676430</v>
      </c>
      <c r="H748" s="78"/>
      <c r="I748" s="79" t="s">
        <v>44</v>
      </c>
      <c r="J748" s="78">
        <v>1029051</v>
      </c>
      <c r="K748" s="79">
        <v>44562</v>
      </c>
      <c r="L748" s="79">
        <v>44926</v>
      </c>
      <c r="M748" s="84">
        <v>22634</v>
      </c>
      <c r="N748" s="84">
        <v>40890</v>
      </c>
      <c r="O748" s="95">
        <f t="shared" si="148"/>
        <v>0.55353387136219123</v>
      </c>
      <c r="P748" s="84">
        <f t="shared" si="147"/>
        <v>22634</v>
      </c>
      <c r="Q748" s="85">
        <f t="shared" si="144"/>
        <v>1.6480095844994651E-3</v>
      </c>
      <c r="R748" s="86">
        <f t="shared" si="137"/>
        <v>1.4249117332269315E-3</v>
      </c>
      <c r="S748" s="87">
        <f t="shared" si="138"/>
        <v>1222967.31</v>
      </c>
      <c r="T748" s="88">
        <f t="shared" si="139"/>
        <v>480640.54</v>
      </c>
      <c r="U748" s="88">
        <f t="shared" si="140"/>
        <v>480640.54</v>
      </c>
      <c r="V748" s="88">
        <f t="shared" si="141"/>
        <v>444715.39</v>
      </c>
      <c r="W748" s="89">
        <f t="shared" si="142"/>
        <v>2628963.7800000003</v>
      </c>
      <c r="X748" s="81"/>
      <c r="Y748" s="90">
        <f t="shared" si="145"/>
        <v>622791.89</v>
      </c>
      <c r="Z748" s="90">
        <f t="shared" si="146"/>
        <v>622791.89</v>
      </c>
      <c r="AA748" s="90">
        <f t="shared" si="143"/>
        <v>1245583.78</v>
      </c>
    </row>
    <row r="749" spans="1:27" s="15" customFormat="1" x14ac:dyDescent="0.2">
      <c r="A749" s="78">
        <v>5370</v>
      </c>
      <c r="B749" s="78" t="s">
        <v>1160</v>
      </c>
      <c r="C749" s="78" t="s">
        <v>135</v>
      </c>
      <c r="D749" s="78" t="s">
        <v>42</v>
      </c>
      <c r="E749" s="78" t="s">
        <v>136</v>
      </c>
      <c r="F749" s="78" t="s">
        <v>48</v>
      </c>
      <c r="G749" s="118">
        <v>675767</v>
      </c>
      <c r="H749" s="78"/>
      <c r="I749" s="79" t="s">
        <v>44</v>
      </c>
      <c r="J749" s="78">
        <v>1031073</v>
      </c>
      <c r="K749" s="79">
        <v>44440</v>
      </c>
      <c r="L749" s="79">
        <v>44804</v>
      </c>
      <c r="M749" s="84">
        <v>13923</v>
      </c>
      <c r="N749" s="84">
        <v>24942</v>
      </c>
      <c r="O749" s="95">
        <f t="shared" si="148"/>
        <v>0.55821505893673318</v>
      </c>
      <c r="P749" s="84">
        <f t="shared" si="147"/>
        <v>13922.999999999998</v>
      </c>
      <c r="Q749" s="85">
        <f t="shared" si="144"/>
        <v>1.0137508811958137E-3</v>
      </c>
      <c r="R749" s="86">
        <f t="shared" si="137"/>
        <v>8.7651524528225525E-4</v>
      </c>
      <c r="S749" s="87">
        <f t="shared" si="138"/>
        <v>752291.86</v>
      </c>
      <c r="T749" s="88">
        <f t="shared" si="139"/>
        <v>295659.55</v>
      </c>
      <c r="U749" s="88">
        <f t="shared" si="140"/>
        <v>295659.55</v>
      </c>
      <c r="V749" s="88">
        <f t="shared" si="141"/>
        <v>273560.68</v>
      </c>
      <c r="W749" s="89">
        <f t="shared" si="142"/>
        <v>1617171.64</v>
      </c>
      <c r="X749" s="81"/>
      <c r="Y749" s="90">
        <f t="shared" si="145"/>
        <v>383102.03</v>
      </c>
      <c r="Z749" s="90">
        <f t="shared" si="146"/>
        <v>383102.03</v>
      </c>
      <c r="AA749" s="90">
        <f t="shared" si="143"/>
        <v>766204.06</v>
      </c>
    </row>
    <row r="750" spans="1:27" s="15" customFormat="1" x14ac:dyDescent="0.2">
      <c r="A750" s="78">
        <v>5064</v>
      </c>
      <c r="B750" s="78" t="s">
        <v>1161</v>
      </c>
      <c r="C750" s="78" t="s">
        <v>1161</v>
      </c>
      <c r="D750" s="78" t="s">
        <v>42</v>
      </c>
      <c r="E750" s="78" t="s">
        <v>1162</v>
      </c>
      <c r="F750" s="78" t="s">
        <v>48</v>
      </c>
      <c r="G750" s="118" t="s">
        <v>1163</v>
      </c>
      <c r="H750" s="78"/>
      <c r="I750" s="79" t="s">
        <v>44</v>
      </c>
      <c r="J750" s="78">
        <v>506401</v>
      </c>
      <c r="K750" s="79">
        <v>44562</v>
      </c>
      <c r="L750" s="79">
        <v>44926</v>
      </c>
      <c r="M750" s="84">
        <v>4840</v>
      </c>
      <c r="N750" s="84">
        <v>10209</v>
      </c>
      <c r="O750" s="95">
        <f t="shared" si="148"/>
        <v>0.47409148790283084</v>
      </c>
      <c r="P750" s="84">
        <f t="shared" si="147"/>
        <v>4840</v>
      </c>
      <c r="Q750" s="85">
        <f t="shared" si="144"/>
        <v>3.5240639696816341E-4</v>
      </c>
      <c r="R750" s="86">
        <f t="shared" si="137"/>
        <v>3.0469969023673893E-4</v>
      </c>
      <c r="S750" s="87">
        <f t="shared" si="138"/>
        <v>261516.38</v>
      </c>
      <c r="T750" s="88">
        <f t="shared" si="139"/>
        <v>102779.01</v>
      </c>
      <c r="U750" s="88">
        <f t="shared" si="140"/>
        <v>102779.01</v>
      </c>
      <c r="V750" s="88">
        <f t="shared" si="141"/>
        <v>95096.87</v>
      </c>
      <c r="W750" s="89">
        <f t="shared" si="142"/>
        <v>562171.27</v>
      </c>
      <c r="X750" s="81"/>
      <c r="Y750" s="90">
        <f t="shared" si="145"/>
        <v>133176.32000000001</v>
      </c>
      <c r="Z750" s="90">
        <f t="shared" si="146"/>
        <v>133176.32000000001</v>
      </c>
      <c r="AA750" s="90">
        <f t="shared" si="143"/>
        <v>266352.64000000001</v>
      </c>
    </row>
    <row r="751" spans="1:27" s="15" customFormat="1" x14ac:dyDescent="0.2">
      <c r="A751" s="78">
        <v>5170</v>
      </c>
      <c r="B751" s="78" t="s">
        <v>1164</v>
      </c>
      <c r="C751" s="78" t="s">
        <v>1137</v>
      </c>
      <c r="D751" s="78" t="s">
        <v>42</v>
      </c>
      <c r="E751" s="78" t="s">
        <v>91</v>
      </c>
      <c r="F751" s="78" t="s">
        <v>48</v>
      </c>
      <c r="G751" s="118">
        <v>455965</v>
      </c>
      <c r="H751" s="78"/>
      <c r="I751" s="79" t="s">
        <v>44</v>
      </c>
      <c r="J751" s="78">
        <v>1028620</v>
      </c>
      <c r="K751" s="79">
        <v>44440</v>
      </c>
      <c r="L751" s="79">
        <v>44804</v>
      </c>
      <c r="M751" s="84">
        <v>27962</v>
      </c>
      <c r="N751" s="84">
        <v>47700</v>
      </c>
      <c r="O751" s="95">
        <f t="shared" si="148"/>
        <v>0.58620545073375263</v>
      </c>
      <c r="P751" s="84">
        <f t="shared" si="147"/>
        <v>27962</v>
      </c>
      <c r="Q751" s="85">
        <f t="shared" si="144"/>
        <v>2.0359478661206168E-3</v>
      </c>
      <c r="R751" s="86">
        <f t="shared" si="137"/>
        <v>1.7603332104131598E-3</v>
      </c>
      <c r="S751" s="87">
        <f t="shared" si="138"/>
        <v>1510851.46</v>
      </c>
      <c r="T751" s="88">
        <f t="shared" si="139"/>
        <v>593782.4</v>
      </c>
      <c r="U751" s="88">
        <f t="shared" si="140"/>
        <v>593782.4</v>
      </c>
      <c r="V751" s="88">
        <f t="shared" si="141"/>
        <v>549400.53</v>
      </c>
      <c r="W751" s="89">
        <f t="shared" si="142"/>
        <v>3247816.79</v>
      </c>
      <c r="X751" s="81"/>
      <c r="Y751" s="90">
        <f t="shared" si="145"/>
        <v>769395.9</v>
      </c>
      <c r="Z751" s="90">
        <f t="shared" si="146"/>
        <v>769395.9</v>
      </c>
      <c r="AA751" s="90">
        <f t="shared" si="143"/>
        <v>1538791.8</v>
      </c>
    </row>
    <row r="752" spans="1:27" s="15" customFormat="1" x14ac:dyDescent="0.2">
      <c r="A752" s="78">
        <v>101151</v>
      </c>
      <c r="B752" s="78" t="s">
        <v>1165</v>
      </c>
      <c r="C752" s="78" t="s">
        <v>135</v>
      </c>
      <c r="D752" s="78" t="s">
        <v>42</v>
      </c>
      <c r="E752" s="78" t="s">
        <v>918</v>
      </c>
      <c r="F752" s="78" t="s">
        <v>106</v>
      </c>
      <c r="G752" s="118">
        <v>675937</v>
      </c>
      <c r="H752" s="78"/>
      <c r="I752" s="79" t="s">
        <v>68</v>
      </c>
      <c r="J752" s="78">
        <v>1030854</v>
      </c>
      <c r="K752" s="79">
        <v>43831</v>
      </c>
      <c r="L752" s="79">
        <v>43982</v>
      </c>
      <c r="M752" s="84">
        <v>9623</v>
      </c>
      <c r="N752" s="84">
        <v>14538</v>
      </c>
      <c r="O752" s="95">
        <f t="shared" si="148"/>
        <v>0.66192048424817718</v>
      </c>
      <c r="P752" s="84">
        <f t="shared" si="147"/>
        <v>23107.861842105263</v>
      </c>
      <c r="Q752" s="85">
        <f t="shared" si="144"/>
        <v>1.682512052358352E-3</v>
      </c>
      <c r="R752" s="86">
        <f t="shared" si="137"/>
        <v>1.4547434597774447E-3</v>
      </c>
      <c r="S752" s="87">
        <f t="shared" si="138"/>
        <v>1248571.1599999999</v>
      </c>
      <c r="T752" s="88">
        <f t="shared" si="139"/>
        <v>490703.15</v>
      </c>
      <c r="U752" s="88">
        <f t="shared" si="140"/>
        <v>490703.15</v>
      </c>
      <c r="V752" s="88">
        <f t="shared" si="141"/>
        <v>454025.88</v>
      </c>
      <c r="W752" s="89">
        <f t="shared" si="142"/>
        <v>2684003.34</v>
      </c>
      <c r="X752" s="81"/>
      <c r="Y752" s="90">
        <f t="shared" si="145"/>
        <v>635830.56000000006</v>
      </c>
      <c r="Z752" s="90">
        <f t="shared" si="146"/>
        <v>635830.56000000006</v>
      </c>
      <c r="AA752" s="90">
        <f t="shared" si="143"/>
        <v>1271661.1200000001</v>
      </c>
    </row>
    <row r="753" spans="1:27" s="15" customFormat="1" x14ac:dyDescent="0.2">
      <c r="A753" s="78">
        <v>4529</v>
      </c>
      <c r="B753" s="78" t="s">
        <v>1166</v>
      </c>
      <c r="C753" s="78" t="s">
        <v>1167</v>
      </c>
      <c r="D753" s="78" t="s">
        <v>71</v>
      </c>
      <c r="E753" s="78" t="s">
        <v>72</v>
      </c>
      <c r="F753" s="78" t="s">
        <v>72</v>
      </c>
      <c r="G753" s="118">
        <v>676052</v>
      </c>
      <c r="H753" s="78"/>
      <c r="I753" s="79" t="s">
        <v>44</v>
      </c>
      <c r="J753" s="78">
        <v>1026850</v>
      </c>
      <c r="K753" s="79">
        <v>44562</v>
      </c>
      <c r="L753" s="79">
        <v>44926</v>
      </c>
      <c r="M753" s="84">
        <v>14765</v>
      </c>
      <c r="N753" s="84">
        <v>22055</v>
      </c>
      <c r="O753" s="95">
        <f t="shared" si="148"/>
        <v>0.66946270686919063</v>
      </c>
      <c r="P753" s="84">
        <f t="shared" si="147"/>
        <v>14765</v>
      </c>
      <c r="Q753" s="85">
        <f t="shared" si="144"/>
        <v>0</v>
      </c>
      <c r="R753" s="86">
        <f t="shared" si="137"/>
        <v>9.295229186664153E-4</v>
      </c>
      <c r="S753" s="87">
        <f t="shared" si="138"/>
        <v>0</v>
      </c>
      <c r="T753" s="88">
        <f t="shared" si="139"/>
        <v>313539.7</v>
      </c>
      <c r="U753" s="88">
        <f t="shared" si="140"/>
        <v>313539.7</v>
      </c>
      <c r="V753" s="88">
        <f t="shared" si="141"/>
        <v>0</v>
      </c>
      <c r="W753" s="89">
        <f t="shared" si="142"/>
        <v>627079.4</v>
      </c>
      <c r="X753" s="81"/>
      <c r="Y753" s="90">
        <f t="shared" si="145"/>
        <v>0</v>
      </c>
      <c r="Z753" s="90">
        <f t="shared" si="146"/>
        <v>0</v>
      </c>
      <c r="AA753" s="90">
        <f t="shared" si="143"/>
        <v>0</v>
      </c>
    </row>
    <row r="754" spans="1:27" s="15" customFormat="1" x14ac:dyDescent="0.2">
      <c r="A754" s="78">
        <v>4215</v>
      </c>
      <c r="B754" s="78" t="s">
        <v>1168</v>
      </c>
      <c r="C754" s="78" t="s">
        <v>135</v>
      </c>
      <c r="D754" s="78" t="s">
        <v>42</v>
      </c>
      <c r="E754" s="78" t="s">
        <v>106</v>
      </c>
      <c r="F754" s="78" t="s">
        <v>106</v>
      </c>
      <c r="G754" s="118">
        <v>675649</v>
      </c>
      <c r="H754" s="78"/>
      <c r="I754" s="79" t="s">
        <v>44</v>
      </c>
      <c r="J754" s="78">
        <v>1031040</v>
      </c>
      <c r="K754" s="79">
        <v>44440</v>
      </c>
      <c r="L754" s="79">
        <v>44804</v>
      </c>
      <c r="M754" s="84">
        <v>14006</v>
      </c>
      <c r="N754" s="84">
        <v>23142</v>
      </c>
      <c r="O754" s="95">
        <f t="shared" si="148"/>
        <v>0.60521994641776855</v>
      </c>
      <c r="P754" s="84">
        <f t="shared" si="147"/>
        <v>14006</v>
      </c>
      <c r="Q754" s="85">
        <f t="shared" si="144"/>
        <v>1.0197942140363835E-3</v>
      </c>
      <c r="R754" s="86">
        <f t="shared" si="137"/>
        <v>8.8174046724292675E-4</v>
      </c>
      <c r="S754" s="87">
        <f t="shared" si="138"/>
        <v>756776.54</v>
      </c>
      <c r="T754" s="88">
        <f t="shared" si="139"/>
        <v>297422.08000000002</v>
      </c>
      <c r="U754" s="88">
        <f t="shared" si="140"/>
        <v>297422.08000000002</v>
      </c>
      <c r="V754" s="88">
        <f t="shared" si="141"/>
        <v>275191.46999999997</v>
      </c>
      <c r="W754" s="89">
        <f t="shared" si="142"/>
        <v>1626812.1700000002</v>
      </c>
      <c r="X754" s="81"/>
      <c r="Y754" s="90">
        <f t="shared" si="145"/>
        <v>385385.84</v>
      </c>
      <c r="Z754" s="90">
        <f t="shared" si="146"/>
        <v>385385.84</v>
      </c>
      <c r="AA754" s="90">
        <f t="shared" si="143"/>
        <v>770771.68</v>
      </c>
    </row>
    <row r="755" spans="1:27" s="15" customFormat="1" x14ac:dyDescent="0.2">
      <c r="A755" s="78">
        <v>5395</v>
      </c>
      <c r="B755" s="78" t="s">
        <v>1169</v>
      </c>
      <c r="C755" s="78" t="s">
        <v>135</v>
      </c>
      <c r="D755" s="78" t="s">
        <v>42</v>
      </c>
      <c r="E755" s="78" t="s">
        <v>509</v>
      </c>
      <c r="F755" s="78" t="s">
        <v>79</v>
      </c>
      <c r="G755" s="118">
        <v>675797</v>
      </c>
      <c r="H755" s="78"/>
      <c r="I755" s="79" t="s">
        <v>44</v>
      </c>
      <c r="J755" s="78">
        <v>1031090</v>
      </c>
      <c r="K755" s="79">
        <v>44440</v>
      </c>
      <c r="L755" s="79">
        <v>44804</v>
      </c>
      <c r="M755" s="84">
        <v>14950</v>
      </c>
      <c r="N755" s="84">
        <v>23675</v>
      </c>
      <c r="O755" s="95">
        <f t="shared" si="148"/>
        <v>0.63146779303062306</v>
      </c>
      <c r="P755" s="84">
        <f t="shared" si="147"/>
        <v>14950</v>
      </c>
      <c r="Q755" s="85">
        <f t="shared" si="144"/>
        <v>1.0885280236929841E-3</v>
      </c>
      <c r="R755" s="86">
        <f t="shared" si="137"/>
        <v>9.4116949773538161E-4</v>
      </c>
      <c r="S755" s="87">
        <f t="shared" si="138"/>
        <v>807783.04</v>
      </c>
      <c r="T755" s="88">
        <f t="shared" si="139"/>
        <v>317468.24</v>
      </c>
      <c r="U755" s="88">
        <f t="shared" si="140"/>
        <v>317468.24</v>
      </c>
      <c r="V755" s="88">
        <f t="shared" si="141"/>
        <v>293739.28999999998</v>
      </c>
      <c r="W755" s="89">
        <f t="shared" si="142"/>
        <v>1736458.81</v>
      </c>
      <c r="X755" s="81"/>
      <c r="Y755" s="90">
        <f t="shared" si="145"/>
        <v>411360.73</v>
      </c>
      <c r="Z755" s="90">
        <f t="shared" si="146"/>
        <v>411360.73</v>
      </c>
      <c r="AA755" s="90">
        <f t="shared" si="143"/>
        <v>822721.46</v>
      </c>
    </row>
    <row r="756" spans="1:27" s="15" customFormat="1" x14ac:dyDescent="0.2">
      <c r="A756" s="78">
        <v>5074</v>
      </c>
      <c r="B756" s="78" t="s">
        <v>1170</v>
      </c>
      <c r="C756" s="78" t="s">
        <v>173</v>
      </c>
      <c r="D756" s="78" t="s">
        <v>42</v>
      </c>
      <c r="E756" s="78" t="s">
        <v>472</v>
      </c>
      <c r="F756" s="78" t="s">
        <v>72</v>
      </c>
      <c r="G756" s="118">
        <v>675144</v>
      </c>
      <c r="H756" s="78"/>
      <c r="I756" s="79" t="s">
        <v>44</v>
      </c>
      <c r="J756" s="78">
        <v>1031626</v>
      </c>
      <c r="K756" s="79">
        <v>44562</v>
      </c>
      <c r="L756" s="79">
        <v>44926</v>
      </c>
      <c r="M756" s="84">
        <v>17119</v>
      </c>
      <c r="N756" s="84">
        <v>22557</v>
      </c>
      <c r="O756" s="95">
        <f t="shared" si="148"/>
        <v>0.7589218424435874</v>
      </c>
      <c r="P756" s="84">
        <f t="shared" si="147"/>
        <v>17119</v>
      </c>
      <c r="Q756" s="85">
        <f t="shared" si="144"/>
        <v>1.2464556011772706E-3</v>
      </c>
      <c r="R756" s="86">
        <f t="shared" si="137"/>
        <v>1.0777177680088292E-3</v>
      </c>
      <c r="S756" s="87">
        <f t="shared" si="138"/>
        <v>924979.12</v>
      </c>
      <c r="T756" s="88">
        <f t="shared" si="139"/>
        <v>363527.67</v>
      </c>
      <c r="U756" s="88">
        <f t="shared" si="140"/>
        <v>363527.67</v>
      </c>
      <c r="V756" s="88">
        <f t="shared" si="141"/>
        <v>336356.04</v>
      </c>
      <c r="W756" s="89">
        <f t="shared" si="142"/>
        <v>1988390.5</v>
      </c>
      <c r="X756" s="81"/>
      <c r="Y756" s="90">
        <f t="shared" si="145"/>
        <v>471042.43</v>
      </c>
      <c r="Z756" s="90">
        <f t="shared" si="146"/>
        <v>471042.43</v>
      </c>
      <c r="AA756" s="90">
        <f t="shared" si="143"/>
        <v>942084.86</v>
      </c>
    </row>
    <row r="757" spans="1:27" s="15" customFormat="1" x14ac:dyDescent="0.2">
      <c r="A757" s="78">
        <v>4445</v>
      </c>
      <c r="B757" s="78" t="s">
        <v>1171</v>
      </c>
      <c r="C757" s="78" t="s">
        <v>1172</v>
      </c>
      <c r="D757" s="78" t="s">
        <v>42</v>
      </c>
      <c r="E757" s="78" t="s">
        <v>453</v>
      </c>
      <c r="F757" s="78" t="s">
        <v>48</v>
      </c>
      <c r="G757" s="118">
        <v>675614</v>
      </c>
      <c r="H757" s="78"/>
      <c r="I757" s="79" t="s">
        <v>44</v>
      </c>
      <c r="J757" s="78">
        <v>1032422</v>
      </c>
      <c r="K757" s="79">
        <v>44562</v>
      </c>
      <c r="L757" s="79">
        <v>44926</v>
      </c>
      <c r="M757" s="84">
        <v>490</v>
      </c>
      <c r="N757" s="84">
        <v>6520</v>
      </c>
      <c r="O757" s="95">
        <f t="shared" si="148"/>
        <v>7.5153374233128831E-2</v>
      </c>
      <c r="P757" s="84">
        <f t="shared" si="147"/>
        <v>490</v>
      </c>
      <c r="Q757" s="85">
        <f t="shared" si="144"/>
        <v>3.5677507131074396E-5</v>
      </c>
      <c r="R757" s="86">
        <f t="shared" si="137"/>
        <v>3.0847695912397124E-5</v>
      </c>
      <c r="S757" s="87">
        <f t="shared" si="138"/>
        <v>26475.83</v>
      </c>
      <c r="T757" s="88">
        <f t="shared" si="139"/>
        <v>10405.31</v>
      </c>
      <c r="U757" s="88">
        <f t="shared" si="140"/>
        <v>10405.31</v>
      </c>
      <c r="V757" s="88">
        <f t="shared" si="141"/>
        <v>9627.58</v>
      </c>
      <c r="W757" s="89">
        <f t="shared" si="142"/>
        <v>56914.03</v>
      </c>
      <c r="X757" s="81"/>
      <c r="Y757" s="90">
        <f t="shared" si="145"/>
        <v>13482.73</v>
      </c>
      <c r="Z757" s="90">
        <f t="shared" si="146"/>
        <v>13482.73</v>
      </c>
      <c r="AA757" s="90">
        <f t="shared" si="143"/>
        <v>26965.46</v>
      </c>
    </row>
    <row r="758" spans="1:27" s="15" customFormat="1" x14ac:dyDescent="0.2">
      <c r="A758" s="78">
        <v>110386</v>
      </c>
      <c r="B758" s="78" t="s">
        <v>1173</v>
      </c>
      <c r="C758" s="78" t="s">
        <v>173</v>
      </c>
      <c r="D758" s="78" t="s">
        <v>42</v>
      </c>
      <c r="E758" s="78" t="s">
        <v>472</v>
      </c>
      <c r="F758" s="78" t="s">
        <v>72</v>
      </c>
      <c r="G758" s="118">
        <v>676496</v>
      </c>
      <c r="H758" s="78"/>
      <c r="I758" s="79" t="s">
        <v>44</v>
      </c>
      <c r="J758" s="78">
        <v>1031534</v>
      </c>
      <c r="K758" s="79">
        <v>44562</v>
      </c>
      <c r="L758" s="79">
        <v>44926</v>
      </c>
      <c r="M758" s="84">
        <v>16731</v>
      </c>
      <c r="N758" s="84">
        <v>29601</v>
      </c>
      <c r="O758" s="95">
        <f t="shared" si="148"/>
        <v>0.56521739130434778</v>
      </c>
      <c r="P758" s="84">
        <f t="shared" si="147"/>
        <v>16731</v>
      </c>
      <c r="Q758" s="85">
        <f t="shared" si="144"/>
        <v>1.2182048404285831E-3</v>
      </c>
      <c r="R758" s="86">
        <f t="shared" si="137"/>
        <v>1.0532914292047271E-3</v>
      </c>
      <c r="S758" s="87">
        <f t="shared" si="138"/>
        <v>904014.58</v>
      </c>
      <c r="T758" s="88">
        <f t="shared" si="139"/>
        <v>355288.37</v>
      </c>
      <c r="U758" s="88">
        <f t="shared" si="140"/>
        <v>355288.37</v>
      </c>
      <c r="V758" s="88">
        <f t="shared" si="141"/>
        <v>328732.58</v>
      </c>
      <c r="W758" s="89">
        <f t="shared" si="142"/>
        <v>1943323.9</v>
      </c>
      <c r="X758" s="81"/>
      <c r="Y758" s="90">
        <f t="shared" si="145"/>
        <v>460366.31</v>
      </c>
      <c r="Z758" s="90">
        <f t="shared" si="146"/>
        <v>460366.31</v>
      </c>
      <c r="AA758" s="90">
        <f t="shared" si="143"/>
        <v>920732.62</v>
      </c>
    </row>
    <row r="759" spans="1:27" s="15" customFormat="1" x14ac:dyDescent="0.2">
      <c r="A759" s="78">
        <v>5270</v>
      </c>
      <c r="B759" s="78" t="s">
        <v>1174</v>
      </c>
      <c r="C759" s="78" t="s">
        <v>199</v>
      </c>
      <c r="D759" s="78" t="s">
        <v>42</v>
      </c>
      <c r="E759" s="78" t="s">
        <v>106</v>
      </c>
      <c r="F759" s="78" t="s">
        <v>106</v>
      </c>
      <c r="G759" s="118">
        <v>455799</v>
      </c>
      <c r="H759" s="78"/>
      <c r="I759" s="79" t="s">
        <v>44</v>
      </c>
      <c r="J759" s="78">
        <v>1029945</v>
      </c>
      <c r="K759" s="79">
        <v>44440</v>
      </c>
      <c r="L759" s="79">
        <v>44804</v>
      </c>
      <c r="M759" s="84">
        <v>21929</v>
      </c>
      <c r="N759" s="84">
        <v>32613</v>
      </c>
      <c r="O759" s="95">
        <f t="shared" si="148"/>
        <v>0.67240057645724094</v>
      </c>
      <c r="P759" s="84">
        <f t="shared" si="147"/>
        <v>21929</v>
      </c>
      <c r="Q759" s="85">
        <f t="shared" si="144"/>
        <v>1.5966776609741436E-3</v>
      </c>
      <c r="R759" s="86">
        <f t="shared" si="137"/>
        <v>1.380528823801952E-3</v>
      </c>
      <c r="S759" s="87">
        <f t="shared" si="138"/>
        <v>1184874.53</v>
      </c>
      <c r="T759" s="88">
        <f t="shared" si="139"/>
        <v>465669.63</v>
      </c>
      <c r="U759" s="88">
        <f t="shared" si="140"/>
        <v>465669.63</v>
      </c>
      <c r="V759" s="88">
        <f t="shared" si="141"/>
        <v>430863.47</v>
      </c>
      <c r="W759" s="89">
        <f t="shared" si="142"/>
        <v>2547077.2599999998</v>
      </c>
      <c r="X759" s="81"/>
      <c r="Y759" s="90">
        <f t="shared" si="145"/>
        <v>603393.27</v>
      </c>
      <c r="Z759" s="90">
        <f t="shared" si="146"/>
        <v>603393.27</v>
      </c>
      <c r="AA759" s="90">
        <f t="shared" si="143"/>
        <v>1206786.54</v>
      </c>
    </row>
    <row r="760" spans="1:27" s="15" customFormat="1" x14ac:dyDescent="0.2">
      <c r="A760" s="78">
        <v>103626</v>
      </c>
      <c r="B760" s="78" t="s">
        <v>1175</v>
      </c>
      <c r="C760" s="78" t="s">
        <v>481</v>
      </c>
      <c r="D760" s="78" t="s">
        <v>42</v>
      </c>
      <c r="E760" s="78" t="s">
        <v>52</v>
      </c>
      <c r="F760" s="78" t="s">
        <v>52</v>
      </c>
      <c r="G760" s="118">
        <v>676208</v>
      </c>
      <c r="H760" s="78"/>
      <c r="I760" s="79" t="s">
        <v>44</v>
      </c>
      <c r="J760" s="78">
        <v>1031339</v>
      </c>
      <c r="K760" s="79">
        <v>44562</v>
      </c>
      <c r="L760" s="79">
        <v>44926</v>
      </c>
      <c r="M760" s="84">
        <v>14307</v>
      </c>
      <c r="N760" s="84">
        <v>24838</v>
      </c>
      <c r="O760" s="95">
        <f t="shared" si="148"/>
        <v>0.57601256139785817</v>
      </c>
      <c r="P760" s="84">
        <f t="shared" si="147"/>
        <v>14307</v>
      </c>
      <c r="Q760" s="85">
        <f t="shared" si="144"/>
        <v>1.0417103969883293E-3</v>
      </c>
      <c r="R760" s="86">
        <f t="shared" si="137"/>
        <v>9.0068976616054211E-4</v>
      </c>
      <c r="S760" s="87">
        <f t="shared" si="138"/>
        <v>773040.26</v>
      </c>
      <c r="T760" s="88">
        <f t="shared" si="139"/>
        <v>303813.92</v>
      </c>
      <c r="U760" s="88">
        <f t="shared" si="140"/>
        <v>303813.92</v>
      </c>
      <c r="V760" s="88">
        <f t="shared" si="141"/>
        <v>281105.55</v>
      </c>
      <c r="W760" s="89">
        <f t="shared" si="142"/>
        <v>1661773.65</v>
      </c>
      <c r="X760" s="81"/>
      <c r="Y760" s="90">
        <f t="shared" si="145"/>
        <v>393668.09</v>
      </c>
      <c r="Z760" s="90">
        <f t="shared" si="146"/>
        <v>393668.09</v>
      </c>
      <c r="AA760" s="90">
        <f t="shared" si="143"/>
        <v>787336.18</v>
      </c>
    </row>
    <row r="761" spans="1:27" s="15" customFormat="1" x14ac:dyDescent="0.2">
      <c r="A761" s="78">
        <v>4980</v>
      </c>
      <c r="B761" s="78" t="s">
        <v>1176</v>
      </c>
      <c r="C761" s="78" t="s">
        <v>1137</v>
      </c>
      <c r="D761" s="78" t="s">
        <v>42</v>
      </c>
      <c r="E761" s="78" t="s">
        <v>72</v>
      </c>
      <c r="F761" s="78" t="s">
        <v>72</v>
      </c>
      <c r="G761" s="118">
        <v>455416</v>
      </c>
      <c r="H761" s="78"/>
      <c r="I761" s="79" t="s">
        <v>44</v>
      </c>
      <c r="J761" s="78">
        <v>1029297</v>
      </c>
      <c r="K761" s="79">
        <v>44440</v>
      </c>
      <c r="L761" s="79">
        <v>44804</v>
      </c>
      <c r="M761" s="84">
        <v>21816</v>
      </c>
      <c r="N761" s="84">
        <v>27916</v>
      </c>
      <c r="O761" s="95">
        <f t="shared" si="148"/>
        <v>0.78148731910015756</v>
      </c>
      <c r="P761" s="84">
        <f t="shared" si="147"/>
        <v>21816</v>
      </c>
      <c r="Q761" s="85">
        <f t="shared" si="144"/>
        <v>1.5884499909622836E-3</v>
      </c>
      <c r="R761" s="86">
        <f t="shared" si="137"/>
        <v>1.3734149673976645E-3</v>
      </c>
      <c r="S761" s="87">
        <f t="shared" si="138"/>
        <v>1178768.8799999999</v>
      </c>
      <c r="T761" s="88">
        <f t="shared" si="139"/>
        <v>463270.04</v>
      </c>
      <c r="U761" s="88">
        <f t="shared" si="140"/>
        <v>463270.04</v>
      </c>
      <c r="V761" s="88">
        <f t="shared" si="141"/>
        <v>428643.23</v>
      </c>
      <c r="W761" s="89">
        <f t="shared" si="142"/>
        <v>2533952.19</v>
      </c>
      <c r="X761" s="81"/>
      <c r="Y761" s="90">
        <f t="shared" si="145"/>
        <v>600283.99</v>
      </c>
      <c r="Z761" s="90">
        <f t="shared" si="146"/>
        <v>600283.99</v>
      </c>
      <c r="AA761" s="90">
        <f t="shared" si="143"/>
        <v>1200567.98</v>
      </c>
    </row>
    <row r="762" spans="1:27" s="15" customFormat="1" x14ac:dyDescent="0.2">
      <c r="A762" s="78">
        <v>104747</v>
      </c>
      <c r="B762" s="78" t="s">
        <v>1177</v>
      </c>
      <c r="C762" s="78" t="s">
        <v>590</v>
      </c>
      <c r="D762" s="78" t="s">
        <v>42</v>
      </c>
      <c r="E762" s="78" t="s">
        <v>43</v>
      </c>
      <c r="F762" s="78" t="s">
        <v>43</v>
      </c>
      <c r="G762" s="118">
        <v>676281</v>
      </c>
      <c r="H762" s="78"/>
      <c r="I762" s="79" t="s">
        <v>44</v>
      </c>
      <c r="J762" s="78">
        <v>1030728</v>
      </c>
      <c r="K762" s="79">
        <v>44562</v>
      </c>
      <c r="L762" s="79">
        <v>44926</v>
      </c>
      <c r="M762" s="84">
        <v>18631</v>
      </c>
      <c r="N762" s="84">
        <v>31185</v>
      </c>
      <c r="O762" s="95">
        <f t="shared" si="148"/>
        <v>0.59743466410133073</v>
      </c>
      <c r="P762" s="84">
        <f t="shared" si="147"/>
        <v>18631</v>
      </c>
      <c r="Q762" s="85">
        <f t="shared" si="144"/>
        <v>1.3565461946103E-3</v>
      </c>
      <c r="R762" s="86">
        <f t="shared" si="137"/>
        <v>1.1729049439670833E-3</v>
      </c>
      <c r="S762" s="87">
        <f t="shared" si="138"/>
        <v>1006675.97</v>
      </c>
      <c r="T762" s="88">
        <f t="shared" si="139"/>
        <v>395635.5</v>
      </c>
      <c r="U762" s="88">
        <f t="shared" si="140"/>
        <v>395635.5</v>
      </c>
      <c r="V762" s="88">
        <f t="shared" si="141"/>
        <v>366063.99</v>
      </c>
      <c r="W762" s="89">
        <f t="shared" si="142"/>
        <v>2164010.96</v>
      </c>
      <c r="X762" s="81"/>
      <c r="Y762" s="90">
        <f t="shared" si="145"/>
        <v>512646.27</v>
      </c>
      <c r="Z762" s="90">
        <f t="shared" si="146"/>
        <v>512646.27</v>
      </c>
      <c r="AA762" s="90">
        <f t="shared" si="143"/>
        <v>1025292.54</v>
      </c>
    </row>
    <row r="763" spans="1:27" s="15" customFormat="1" x14ac:dyDescent="0.2">
      <c r="A763" s="78">
        <v>103448</v>
      </c>
      <c r="B763" s="78" t="s">
        <v>1178</v>
      </c>
      <c r="C763" s="78" t="s">
        <v>481</v>
      </c>
      <c r="D763" s="78" t="s">
        <v>42</v>
      </c>
      <c r="E763" s="78" t="s">
        <v>52</v>
      </c>
      <c r="F763" s="78" t="s">
        <v>52</v>
      </c>
      <c r="G763" s="118">
        <v>676195</v>
      </c>
      <c r="H763" s="78"/>
      <c r="I763" s="79" t="s">
        <v>44</v>
      </c>
      <c r="J763" s="78">
        <v>1031341</v>
      </c>
      <c r="K763" s="79">
        <v>44562</v>
      </c>
      <c r="L763" s="79">
        <v>44926</v>
      </c>
      <c r="M763" s="84">
        <v>19760</v>
      </c>
      <c r="N763" s="84">
        <v>26475</v>
      </c>
      <c r="O763" s="95">
        <f t="shared" si="148"/>
        <v>0.7463644948064212</v>
      </c>
      <c r="P763" s="84">
        <f t="shared" si="147"/>
        <v>19760</v>
      </c>
      <c r="Q763" s="85">
        <f t="shared" si="144"/>
        <v>1.4387500834898573E-3</v>
      </c>
      <c r="R763" s="86">
        <f t="shared" si="137"/>
        <v>1.2439805535285043E-3</v>
      </c>
      <c r="S763" s="87">
        <f t="shared" si="138"/>
        <v>1067678.45</v>
      </c>
      <c r="T763" s="88">
        <f t="shared" si="139"/>
        <v>419610.19</v>
      </c>
      <c r="U763" s="88">
        <f t="shared" si="140"/>
        <v>419610.19</v>
      </c>
      <c r="V763" s="88">
        <f t="shared" si="141"/>
        <v>388246.71</v>
      </c>
      <c r="W763" s="89">
        <f t="shared" si="142"/>
        <v>2295145.54</v>
      </c>
      <c r="X763" s="81"/>
      <c r="Y763" s="90">
        <f t="shared" si="145"/>
        <v>543711.56999999995</v>
      </c>
      <c r="Z763" s="90">
        <f t="shared" si="146"/>
        <v>543711.56999999995</v>
      </c>
      <c r="AA763" s="90">
        <f t="shared" si="143"/>
        <v>1087423.1399999999</v>
      </c>
    </row>
    <row r="764" spans="1:27" s="15" customFormat="1" x14ac:dyDescent="0.2">
      <c r="A764" s="78">
        <v>4200</v>
      </c>
      <c r="B764" s="78" t="s">
        <v>1179</v>
      </c>
      <c r="C764" s="78" t="s">
        <v>1180</v>
      </c>
      <c r="D764" s="78" t="s">
        <v>71</v>
      </c>
      <c r="E764" s="78" t="s">
        <v>91</v>
      </c>
      <c r="F764" s="78" t="s">
        <v>48</v>
      </c>
      <c r="G764" s="118">
        <v>675497</v>
      </c>
      <c r="H764" s="78"/>
      <c r="I764" s="79" t="s">
        <v>44</v>
      </c>
      <c r="J764" s="78">
        <v>1015118</v>
      </c>
      <c r="K764" s="79">
        <v>44562</v>
      </c>
      <c r="L764" s="79">
        <v>44926</v>
      </c>
      <c r="M764" s="84">
        <v>12340</v>
      </c>
      <c r="N764" s="84">
        <v>17771</v>
      </c>
      <c r="O764" s="95">
        <f t="shared" si="148"/>
        <v>0.69438973608688315</v>
      </c>
      <c r="P764" s="84">
        <f t="shared" si="147"/>
        <v>12340</v>
      </c>
      <c r="Q764" s="85">
        <f t="shared" si="144"/>
        <v>0</v>
      </c>
      <c r="R764" s="86">
        <f t="shared" si="137"/>
        <v>7.7685830114077655E-4</v>
      </c>
      <c r="S764" s="87">
        <f t="shared" si="138"/>
        <v>0</v>
      </c>
      <c r="T764" s="88">
        <f t="shared" si="139"/>
        <v>262044.02</v>
      </c>
      <c r="U764" s="88">
        <f t="shared" si="140"/>
        <v>262044.02</v>
      </c>
      <c r="V764" s="88">
        <f t="shared" si="141"/>
        <v>0</v>
      </c>
      <c r="W764" s="89">
        <f t="shared" si="142"/>
        <v>524088.04</v>
      </c>
      <c r="X764" s="81"/>
      <c r="Y764" s="90">
        <f t="shared" si="145"/>
        <v>0</v>
      </c>
      <c r="Z764" s="90">
        <f t="shared" si="146"/>
        <v>0</v>
      </c>
      <c r="AA764" s="90">
        <f t="shared" si="143"/>
        <v>0</v>
      </c>
    </row>
    <row r="765" spans="1:27" s="15" customFormat="1" x14ac:dyDescent="0.2">
      <c r="A765" s="78">
        <v>103751</v>
      </c>
      <c r="B765" s="78" t="s">
        <v>1181</v>
      </c>
      <c r="C765" s="78" t="s">
        <v>590</v>
      </c>
      <c r="D765" s="78" t="s">
        <v>42</v>
      </c>
      <c r="E765" s="78" t="s">
        <v>374</v>
      </c>
      <c r="F765" s="78" t="s">
        <v>106</v>
      </c>
      <c r="G765" s="118">
        <v>676220</v>
      </c>
      <c r="H765" s="78"/>
      <c r="I765" s="79" t="s">
        <v>44</v>
      </c>
      <c r="J765" s="78">
        <v>1028638</v>
      </c>
      <c r="K765" s="79">
        <v>44562</v>
      </c>
      <c r="L765" s="79">
        <v>44926</v>
      </c>
      <c r="M765" s="84">
        <v>16547</v>
      </c>
      <c r="N765" s="84">
        <v>28799</v>
      </c>
      <c r="O765" s="95">
        <f t="shared" si="148"/>
        <v>0.57456856140838219</v>
      </c>
      <c r="P765" s="84">
        <f t="shared" si="147"/>
        <v>16547</v>
      </c>
      <c r="Q765" s="85">
        <f t="shared" si="144"/>
        <v>1.2048075724446694E-3</v>
      </c>
      <c r="R765" s="86">
        <f t="shared" si="137"/>
        <v>1.0417078046172147E-3</v>
      </c>
      <c r="S765" s="87">
        <f t="shared" si="138"/>
        <v>894072.64</v>
      </c>
      <c r="T765" s="88">
        <f t="shared" si="139"/>
        <v>351381.06</v>
      </c>
      <c r="U765" s="88">
        <f t="shared" si="140"/>
        <v>351381.06</v>
      </c>
      <c r="V765" s="88">
        <f t="shared" si="141"/>
        <v>325117.32</v>
      </c>
      <c r="W765" s="89">
        <f t="shared" si="142"/>
        <v>1921952.08</v>
      </c>
      <c r="X765" s="81"/>
      <c r="Y765" s="90">
        <f t="shared" si="145"/>
        <v>455303.41</v>
      </c>
      <c r="Z765" s="90">
        <f t="shared" si="146"/>
        <v>455303.41</v>
      </c>
      <c r="AA765" s="90">
        <f t="shared" si="143"/>
        <v>910606.82</v>
      </c>
    </row>
    <row r="766" spans="1:27" s="15" customFormat="1" x14ac:dyDescent="0.2">
      <c r="A766" s="78">
        <v>104224</v>
      </c>
      <c r="B766" s="78" t="s">
        <v>1182</v>
      </c>
      <c r="C766" s="78" t="s">
        <v>481</v>
      </c>
      <c r="D766" s="78" t="s">
        <v>42</v>
      </c>
      <c r="E766" s="78" t="s">
        <v>52</v>
      </c>
      <c r="F766" s="78" t="s">
        <v>52</v>
      </c>
      <c r="G766" s="118">
        <v>676244</v>
      </c>
      <c r="H766" s="78"/>
      <c r="I766" s="79" t="s">
        <v>68</v>
      </c>
      <c r="J766" s="78">
        <v>1017816</v>
      </c>
      <c r="K766" s="79">
        <v>44562</v>
      </c>
      <c r="L766" s="79">
        <v>44926</v>
      </c>
      <c r="M766" s="84">
        <v>12497</v>
      </c>
      <c r="N766" s="84">
        <v>23650</v>
      </c>
      <c r="O766" s="95">
        <f t="shared" si="148"/>
        <v>0.52841437632135302</v>
      </c>
      <c r="P766" s="84">
        <f t="shared" si="147"/>
        <v>12497</v>
      </c>
      <c r="Q766" s="85">
        <f t="shared" si="144"/>
        <v>9.0992205432048308E-4</v>
      </c>
      <c r="R766" s="86">
        <f t="shared" si="137"/>
        <v>7.8674215472903438E-4</v>
      </c>
      <c r="S766" s="87">
        <f t="shared" si="138"/>
        <v>675241.78</v>
      </c>
      <c r="T766" s="88">
        <f t="shared" si="139"/>
        <v>265377.96000000002</v>
      </c>
      <c r="U766" s="88">
        <f t="shared" si="140"/>
        <v>265377.96000000002</v>
      </c>
      <c r="V766" s="88">
        <f t="shared" si="141"/>
        <v>245542.47</v>
      </c>
      <c r="W766" s="89">
        <f t="shared" si="142"/>
        <v>1451540.17</v>
      </c>
      <c r="X766" s="81"/>
      <c r="Y766" s="90">
        <f t="shared" si="145"/>
        <v>343864.55</v>
      </c>
      <c r="Z766" s="90">
        <f t="shared" si="146"/>
        <v>343864.55</v>
      </c>
      <c r="AA766" s="90">
        <f t="shared" si="143"/>
        <v>687729.1</v>
      </c>
    </row>
    <row r="767" spans="1:27" s="15" customFormat="1" x14ac:dyDescent="0.2">
      <c r="A767" s="78">
        <v>4177</v>
      </c>
      <c r="B767" s="78" t="s">
        <v>1183</v>
      </c>
      <c r="C767" s="78" t="s">
        <v>590</v>
      </c>
      <c r="D767" s="78" t="s">
        <v>42</v>
      </c>
      <c r="E767" s="78" t="s">
        <v>553</v>
      </c>
      <c r="F767" s="78" t="s">
        <v>106</v>
      </c>
      <c r="G767" s="118">
        <v>676292</v>
      </c>
      <c r="H767" s="78"/>
      <c r="I767" s="79" t="s">
        <v>44</v>
      </c>
      <c r="J767" s="78">
        <v>1028573</v>
      </c>
      <c r="K767" s="79">
        <v>44562</v>
      </c>
      <c r="L767" s="79">
        <v>44926</v>
      </c>
      <c r="M767" s="84">
        <v>12435</v>
      </c>
      <c r="N767" s="84">
        <v>16433</v>
      </c>
      <c r="O767" s="95">
        <f t="shared" si="148"/>
        <v>0.75670906103572078</v>
      </c>
      <c r="P767" s="84">
        <f t="shared" si="147"/>
        <v>12435</v>
      </c>
      <c r="Q767" s="85">
        <f t="shared" si="144"/>
        <v>9.0540775749981656E-4</v>
      </c>
      <c r="R767" s="86">
        <f t="shared" ref="R767:R829" si="149">P767/R$3</f>
        <v>7.8283897687889429E-4</v>
      </c>
      <c r="S767" s="87">
        <f t="shared" ref="S767:S798" si="150">IF(Q767&gt;0,ROUND($S$3*Q767,2),0)</f>
        <v>671891.78</v>
      </c>
      <c r="T767" s="88">
        <f t="shared" ref="T767:T798" si="151">IF(R767&gt;0,ROUND($T$3*R767,2),0)</f>
        <v>264061.37</v>
      </c>
      <c r="U767" s="88">
        <f t="shared" ref="U767:U798" si="152">IF(R767&gt;0,ROUND($U$3*R767,2),0)</f>
        <v>264061.37</v>
      </c>
      <c r="V767" s="88">
        <f t="shared" ref="V767:V798" si="153">IF(Q767&gt;0,ROUND($V$3*Q767,2),0)</f>
        <v>244324.28</v>
      </c>
      <c r="W767" s="89">
        <f t="shared" ref="W767:W829" si="154">S767+T767+U767+V767</f>
        <v>1444338.8</v>
      </c>
      <c r="X767" s="81"/>
      <c r="Y767" s="90">
        <f t="shared" si="145"/>
        <v>342158.57</v>
      </c>
      <c r="Z767" s="90">
        <f t="shared" si="146"/>
        <v>342158.57</v>
      </c>
      <c r="AA767" s="90">
        <f t="shared" ref="AA767:AA829" si="155">SUM(Y767:Z767)</f>
        <v>684317.14</v>
      </c>
    </row>
    <row r="768" spans="1:27" s="15" customFormat="1" x14ac:dyDescent="0.2">
      <c r="A768" s="78">
        <v>4048</v>
      </c>
      <c r="B768" s="78" t="s">
        <v>1184</v>
      </c>
      <c r="C768" s="78" t="s">
        <v>590</v>
      </c>
      <c r="D768" s="78" t="s">
        <v>42</v>
      </c>
      <c r="E768" s="78" t="s">
        <v>522</v>
      </c>
      <c r="F768" s="78" t="s">
        <v>43</v>
      </c>
      <c r="G768" s="118">
        <v>455618</v>
      </c>
      <c r="H768" s="78"/>
      <c r="I768" s="79" t="s">
        <v>44</v>
      </c>
      <c r="J768" s="78">
        <v>1031843</v>
      </c>
      <c r="K768" s="79">
        <v>44562</v>
      </c>
      <c r="L768" s="79">
        <v>44926</v>
      </c>
      <c r="M768" s="84">
        <v>11084</v>
      </c>
      <c r="N768" s="84">
        <v>30362</v>
      </c>
      <c r="O768" s="95">
        <f t="shared" si="148"/>
        <v>0.36506159014557671</v>
      </c>
      <c r="P768" s="84">
        <f t="shared" si="147"/>
        <v>11084</v>
      </c>
      <c r="Q768" s="85">
        <f t="shared" si="144"/>
        <v>8.0703977355271142E-4</v>
      </c>
      <c r="R768" s="86">
        <f t="shared" si="149"/>
        <v>6.977874724347137E-4</v>
      </c>
      <c r="S768" s="87">
        <f t="shared" si="150"/>
        <v>598894.13</v>
      </c>
      <c r="T768" s="88">
        <f t="shared" si="151"/>
        <v>235372.44</v>
      </c>
      <c r="U768" s="88">
        <f t="shared" si="152"/>
        <v>235372.44</v>
      </c>
      <c r="V768" s="88">
        <f t="shared" si="153"/>
        <v>217779.68</v>
      </c>
      <c r="W768" s="89">
        <f t="shared" si="154"/>
        <v>1287418.69</v>
      </c>
      <c r="X768" s="81"/>
      <c r="Y768" s="90">
        <f t="shared" si="145"/>
        <v>304984.77</v>
      </c>
      <c r="Z768" s="90">
        <f t="shared" si="146"/>
        <v>304984.77</v>
      </c>
      <c r="AA768" s="90">
        <f t="shared" si="155"/>
        <v>609969.54</v>
      </c>
    </row>
    <row r="769" spans="1:27" s="15" customFormat="1" x14ac:dyDescent="0.2">
      <c r="A769" s="78">
        <v>106614</v>
      </c>
      <c r="B769" s="78" t="s">
        <v>1185</v>
      </c>
      <c r="C769" s="78" t="s">
        <v>1186</v>
      </c>
      <c r="D769" s="78" t="s">
        <v>42</v>
      </c>
      <c r="E769" s="78" t="s">
        <v>67</v>
      </c>
      <c r="F769" s="78" t="s">
        <v>67</v>
      </c>
      <c r="G769" s="118">
        <v>676453</v>
      </c>
      <c r="H769" s="78"/>
      <c r="I769" s="79" t="s">
        <v>44</v>
      </c>
      <c r="J769" s="78">
        <v>1029824</v>
      </c>
      <c r="K769" s="79">
        <v>44562</v>
      </c>
      <c r="L769" s="79">
        <v>44926</v>
      </c>
      <c r="M769" s="84">
        <v>11371</v>
      </c>
      <c r="N769" s="84">
        <v>15784</v>
      </c>
      <c r="O769" s="95">
        <f t="shared" si="148"/>
        <v>0.72041307653319819</v>
      </c>
      <c r="P769" s="84">
        <f t="shared" si="147"/>
        <v>11371</v>
      </c>
      <c r="Q769" s="85">
        <f t="shared" si="144"/>
        <v>8.2793659915805502E-4</v>
      </c>
      <c r="R769" s="86">
        <f t="shared" si="149"/>
        <v>7.1585540861197482E-4</v>
      </c>
      <c r="S769" s="87">
        <f t="shared" si="150"/>
        <v>614401.4</v>
      </c>
      <c r="T769" s="88">
        <f t="shared" si="151"/>
        <v>241466.98</v>
      </c>
      <c r="U769" s="88">
        <f t="shared" si="152"/>
        <v>241466.98</v>
      </c>
      <c r="V769" s="88">
        <f t="shared" si="153"/>
        <v>223418.69</v>
      </c>
      <c r="W769" s="89">
        <f t="shared" si="154"/>
        <v>1320754.05</v>
      </c>
      <c r="X769" s="81"/>
      <c r="Y769" s="90">
        <f t="shared" si="145"/>
        <v>312881.78999999998</v>
      </c>
      <c r="Z769" s="90">
        <f t="shared" si="146"/>
        <v>312881.78999999998</v>
      </c>
      <c r="AA769" s="90">
        <f t="shared" si="155"/>
        <v>625763.57999999996</v>
      </c>
    </row>
    <row r="770" spans="1:27" s="15" customFormat="1" x14ac:dyDescent="0.2">
      <c r="A770" s="78">
        <v>106222</v>
      </c>
      <c r="B770" s="78" t="s">
        <v>1187</v>
      </c>
      <c r="C770" s="78" t="s">
        <v>590</v>
      </c>
      <c r="D770" s="78" t="s">
        <v>42</v>
      </c>
      <c r="E770" s="78" t="s">
        <v>522</v>
      </c>
      <c r="F770" s="78" t="s">
        <v>43</v>
      </c>
      <c r="G770" s="118">
        <v>676392</v>
      </c>
      <c r="H770" s="78"/>
      <c r="I770" s="79" t="s">
        <v>44</v>
      </c>
      <c r="J770" s="78">
        <v>1030468</v>
      </c>
      <c r="K770" s="79">
        <v>44562</v>
      </c>
      <c r="L770" s="79">
        <v>44926</v>
      </c>
      <c r="M770" s="84">
        <v>16110</v>
      </c>
      <c r="N770" s="84">
        <v>32250</v>
      </c>
      <c r="O770" s="95">
        <f t="shared" si="148"/>
        <v>0.49953488372093025</v>
      </c>
      <c r="P770" s="84">
        <f t="shared" si="147"/>
        <v>16110.000000000002</v>
      </c>
      <c r="Q770" s="85">
        <f t="shared" si="144"/>
        <v>1.1729890609828747E-3</v>
      </c>
      <c r="R770" s="86">
        <f t="shared" si="149"/>
        <v>1.0141966962218729E-3</v>
      </c>
      <c r="S770" s="87">
        <f t="shared" si="150"/>
        <v>870460.52</v>
      </c>
      <c r="T770" s="88">
        <f t="shared" si="151"/>
        <v>342101.22</v>
      </c>
      <c r="U770" s="88">
        <f t="shared" si="152"/>
        <v>342101.22</v>
      </c>
      <c r="V770" s="88">
        <f t="shared" si="153"/>
        <v>316531.09999999998</v>
      </c>
      <c r="W770" s="89">
        <f t="shared" si="154"/>
        <v>1871194.06</v>
      </c>
      <c r="X770" s="81"/>
      <c r="Y770" s="90">
        <f t="shared" si="145"/>
        <v>443279.02</v>
      </c>
      <c r="Z770" s="90">
        <f t="shared" si="146"/>
        <v>443279.02</v>
      </c>
      <c r="AA770" s="90">
        <f t="shared" si="155"/>
        <v>886558.04</v>
      </c>
    </row>
    <row r="771" spans="1:27" s="15" customFormat="1" x14ac:dyDescent="0.2">
      <c r="A771" s="78">
        <v>4561</v>
      </c>
      <c r="B771" s="78" t="s">
        <v>1188</v>
      </c>
      <c r="C771" s="78" t="s">
        <v>1172</v>
      </c>
      <c r="D771" s="78" t="s">
        <v>42</v>
      </c>
      <c r="E771" s="78" t="s">
        <v>136</v>
      </c>
      <c r="F771" s="78" t="s">
        <v>48</v>
      </c>
      <c r="G771" s="118">
        <v>675982</v>
      </c>
      <c r="H771" s="78"/>
      <c r="I771" s="79" t="s">
        <v>44</v>
      </c>
      <c r="J771" s="78">
        <v>1017009</v>
      </c>
      <c r="K771" s="79">
        <v>44562</v>
      </c>
      <c r="L771" s="79">
        <v>44926</v>
      </c>
      <c r="M771" s="84">
        <v>10438</v>
      </c>
      <c r="N771" s="84">
        <v>19449</v>
      </c>
      <c r="O771" s="95">
        <f t="shared" si="148"/>
        <v>0.53668569078101702</v>
      </c>
      <c r="P771" s="84">
        <f t="shared" si="147"/>
        <v>10438</v>
      </c>
      <c r="Q771" s="85">
        <f t="shared" si="144"/>
        <v>7.6000371313092766E-4</v>
      </c>
      <c r="R771" s="86">
        <f t="shared" si="149"/>
        <v>6.5711887741551258E-4</v>
      </c>
      <c r="S771" s="87">
        <f t="shared" si="150"/>
        <v>563989.26</v>
      </c>
      <c r="T771" s="88">
        <f t="shared" si="151"/>
        <v>221654.41</v>
      </c>
      <c r="U771" s="88">
        <f t="shared" si="152"/>
        <v>221654.41</v>
      </c>
      <c r="V771" s="88">
        <f t="shared" si="153"/>
        <v>205087</v>
      </c>
      <c r="W771" s="89">
        <f t="shared" si="154"/>
        <v>1212385.08</v>
      </c>
      <c r="X771" s="81"/>
      <c r="Y771" s="90">
        <f t="shared" si="145"/>
        <v>287209.58</v>
      </c>
      <c r="Z771" s="90">
        <f t="shared" si="146"/>
        <v>287209.58</v>
      </c>
      <c r="AA771" s="90">
        <f t="shared" si="155"/>
        <v>574419.16</v>
      </c>
    </row>
    <row r="772" spans="1:27" s="15" customFormat="1" x14ac:dyDescent="0.2">
      <c r="A772" s="78">
        <v>4481</v>
      </c>
      <c r="B772" s="78" t="s">
        <v>1189</v>
      </c>
      <c r="C772" s="78" t="s">
        <v>590</v>
      </c>
      <c r="D772" s="78" t="s">
        <v>42</v>
      </c>
      <c r="E772" s="78" t="s">
        <v>188</v>
      </c>
      <c r="F772" s="78" t="s">
        <v>43</v>
      </c>
      <c r="G772" s="118">
        <v>675641</v>
      </c>
      <c r="H772" s="78"/>
      <c r="I772" s="79" t="s">
        <v>44</v>
      </c>
      <c r="J772" s="78">
        <v>1026614</v>
      </c>
      <c r="K772" s="79">
        <v>44562</v>
      </c>
      <c r="L772" s="79">
        <v>44926</v>
      </c>
      <c r="M772" s="84">
        <v>16610</v>
      </c>
      <c r="N772" s="84">
        <v>29615</v>
      </c>
      <c r="O772" s="95">
        <f t="shared" si="148"/>
        <v>0.56086442681073778</v>
      </c>
      <c r="P772" s="84">
        <f t="shared" si="147"/>
        <v>16610</v>
      </c>
      <c r="Q772" s="85">
        <f t="shared" si="144"/>
        <v>1.2093946805043789E-3</v>
      </c>
      <c r="R772" s="86">
        <f t="shared" si="149"/>
        <v>1.0456739369488085E-3</v>
      </c>
      <c r="S772" s="87">
        <f t="shared" si="150"/>
        <v>897476.67</v>
      </c>
      <c r="T772" s="88">
        <f t="shared" si="151"/>
        <v>352718.89</v>
      </c>
      <c r="U772" s="88">
        <f t="shared" si="152"/>
        <v>352718.89</v>
      </c>
      <c r="V772" s="88">
        <f t="shared" si="153"/>
        <v>326355.15000000002</v>
      </c>
      <c r="W772" s="89">
        <f t="shared" si="154"/>
        <v>1929269.6</v>
      </c>
      <c r="X772" s="81"/>
      <c r="Y772" s="90">
        <f t="shared" si="145"/>
        <v>457036.9</v>
      </c>
      <c r="Z772" s="90">
        <f t="shared" si="146"/>
        <v>457036.9</v>
      </c>
      <c r="AA772" s="90">
        <f t="shared" si="155"/>
        <v>914073.8</v>
      </c>
    </row>
    <row r="773" spans="1:27" s="15" customFormat="1" x14ac:dyDescent="0.2">
      <c r="A773" s="78">
        <v>5115</v>
      </c>
      <c r="B773" s="78" t="s">
        <v>1190</v>
      </c>
      <c r="C773" s="78" t="s">
        <v>1190</v>
      </c>
      <c r="D773" s="78" t="s">
        <v>71</v>
      </c>
      <c r="E773" s="78" t="s">
        <v>67</v>
      </c>
      <c r="F773" s="78" t="s">
        <v>67</v>
      </c>
      <c r="G773" s="118">
        <v>675810</v>
      </c>
      <c r="H773" s="78"/>
      <c r="I773" s="79" t="s">
        <v>44</v>
      </c>
      <c r="J773" s="78">
        <v>1029481</v>
      </c>
      <c r="K773" s="79">
        <v>44562</v>
      </c>
      <c r="L773" s="79">
        <v>44926</v>
      </c>
      <c r="M773" s="84">
        <v>11075</v>
      </c>
      <c r="N773" s="84">
        <v>14338</v>
      </c>
      <c r="O773" s="95">
        <f t="shared" si="148"/>
        <v>0.77242293206862878</v>
      </c>
      <c r="P773" s="84">
        <f t="shared" si="147"/>
        <v>11075</v>
      </c>
      <c r="Q773" s="85">
        <f t="shared" si="144"/>
        <v>0</v>
      </c>
      <c r="R773" s="86">
        <f t="shared" si="149"/>
        <v>6.9722088210162885E-4</v>
      </c>
      <c r="S773" s="87">
        <f t="shared" si="150"/>
        <v>0</v>
      </c>
      <c r="T773" s="88">
        <f t="shared" si="151"/>
        <v>235181.32</v>
      </c>
      <c r="U773" s="88">
        <f t="shared" si="152"/>
        <v>235181.32</v>
      </c>
      <c r="V773" s="88">
        <f t="shared" si="153"/>
        <v>0</v>
      </c>
      <c r="W773" s="89">
        <f t="shared" si="154"/>
        <v>470362.64</v>
      </c>
      <c r="X773" s="81"/>
      <c r="Y773" s="90">
        <f t="shared" si="145"/>
        <v>0</v>
      </c>
      <c r="Z773" s="90">
        <f t="shared" si="146"/>
        <v>0</v>
      </c>
      <c r="AA773" s="90">
        <f t="shared" si="155"/>
        <v>0</v>
      </c>
    </row>
    <row r="774" spans="1:27" s="15" customFormat="1" x14ac:dyDescent="0.2">
      <c r="A774" s="78">
        <v>104642</v>
      </c>
      <c r="B774" s="78" t="s">
        <v>1191</v>
      </c>
      <c r="C774" s="78" t="s">
        <v>590</v>
      </c>
      <c r="D774" s="78" t="s">
        <v>42</v>
      </c>
      <c r="E774" s="78" t="s">
        <v>105</v>
      </c>
      <c r="F774" s="78" t="s">
        <v>106</v>
      </c>
      <c r="G774" s="118">
        <v>676272</v>
      </c>
      <c r="H774" s="78"/>
      <c r="I774" s="79" t="s">
        <v>44</v>
      </c>
      <c r="J774" s="78">
        <v>1028627</v>
      </c>
      <c r="K774" s="79">
        <v>44562</v>
      </c>
      <c r="L774" s="79">
        <v>44926</v>
      </c>
      <c r="M774" s="84">
        <v>20622</v>
      </c>
      <c r="N774" s="84">
        <v>34681</v>
      </c>
      <c r="O774" s="95">
        <f t="shared" si="148"/>
        <v>0.59461953230875697</v>
      </c>
      <c r="P774" s="84">
        <f t="shared" si="147"/>
        <v>20622</v>
      </c>
      <c r="Q774" s="85">
        <f t="shared" ref="Q774:Q836" si="156">IF(D774="NSGO",P774/Q$3,0)</f>
        <v>1.501513371544931E-3</v>
      </c>
      <c r="R774" s="86">
        <f t="shared" si="149"/>
        <v>1.2982473165417418E-3</v>
      </c>
      <c r="S774" s="87">
        <f t="shared" si="150"/>
        <v>1114254.3</v>
      </c>
      <c r="T774" s="88">
        <f t="shared" si="151"/>
        <v>437915.05</v>
      </c>
      <c r="U774" s="88">
        <f t="shared" si="152"/>
        <v>437915.05</v>
      </c>
      <c r="V774" s="88">
        <f t="shared" si="153"/>
        <v>405183.38</v>
      </c>
      <c r="W774" s="89">
        <f t="shared" si="154"/>
        <v>2395267.7800000003</v>
      </c>
      <c r="X774" s="81"/>
      <c r="Y774" s="90">
        <f t="shared" ref="Y774:Y805" si="157">IF($D774="NSGO",ROUND($Q774*$Y$3,2),0)</f>
        <v>567430.16</v>
      </c>
      <c r="Z774" s="90">
        <f t="shared" ref="Z774:Z805" si="158">IF($D774="NSGO",ROUND($Q774*$Z$3,2),0)</f>
        <v>567430.16</v>
      </c>
      <c r="AA774" s="90">
        <f t="shared" si="155"/>
        <v>1134860.32</v>
      </c>
    </row>
    <row r="775" spans="1:27" s="15" customFormat="1" x14ac:dyDescent="0.2">
      <c r="A775" s="78">
        <v>5116</v>
      </c>
      <c r="B775" s="78" t="s">
        <v>1192</v>
      </c>
      <c r="C775" s="78" t="s">
        <v>1192</v>
      </c>
      <c r="D775" s="78" t="s">
        <v>71</v>
      </c>
      <c r="E775" s="78" t="s">
        <v>67</v>
      </c>
      <c r="F775" s="78" t="s">
        <v>67</v>
      </c>
      <c r="G775" s="118">
        <v>455994</v>
      </c>
      <c r="H775" s="78"/>
      <c r="I775" s="79" t="s">
        <v>44</v>
      </c>
      <c r="J775" s="78">
        <v>1029572</v>
      </c>
      <c r="K775" s="79">
        <v>44562</v>
      </c>
      <c r="L775" s="79">
        <v>44926</v>
      </c>
      <c r="M775" s="84">
        <v>15509</v>
      </c>
      <c r="N775" s="84">
        <v>21459</v>
      </c>
      <c r="O775" s="95">
        <f t="shared" si="148"/>
        <v>0.72272706090684558</v>
      </c>
      <c r="P775" s="84">
        <f t="shared" ref="P775:P838" si="159">IFERROR((M775/((L775-K775)+1)*365),0)</f>
        <v>15508.999999999998</v>
      </c>
      <c r="Q775" s="85">
        <f t="shared" si="156"/>
        <v>0</v>
      </c>
      <c r="R775" s="86">
        <f t="shared" si="149"/>
        <v>9.7636105286809578E-4</v>
      </c>
      <c r="S775" s="87">
        <f t="shared" si="150"/>
        <v>0</v>
      </c>
      <c r="T775" s="88">
        <f t="shared" si="151"/>
        <v>329338.78999999998</v>
      </c>
      <c r="U775" s="88">
        <f t="shared" si="152"/>
        <v>329338.78999999998</v>
      </c>
      <c r="V775" s="88">
        <f t="shared" si="153"/>
        <v>0</v>
      </c>
      <c r="W775" s="89">
        <f t="shared" si="154"/>
        <v>658677.57999999996</v>
      </c>
      <c r="X775" s="81"/>
      <c r="Y775" s="90">
        <f t="shared" si="157"/>
        <v>0</v>
      </c>
      <c r="Z775" s="90">
        <f t="shared" si="158"/>
        <v>0</v>
      </c>
      <c r="AA775" s="90">
        <f t="shared" si="155"/>
        <v>0</v>
      </c>
    </row>
    <row r="776" spans="1:27" s="15" customFormat="1" x14ac:dyDescent="0.2">
      <c r="A776" s="78">
        <v>4612</v>
      </c>
      <c r="B776" s="78" t="s">
        <v>1193</v>
      </c>
      <c r="C776" s="78" t="s">
        <v>1193</v>
      </c>
      <c r="D776" s="78" t="s">
        <v>71</v>
      </c>
      <c r="E776" s="78" t="s">
        <v>472</v>
      </c>
      <c r="F776" s="78" t="s">
        <v>72</v>
      </c>
      <c r="G776" s="118">
        <v>455601</v>
      </c>
      <c r="H776" s="78"/>
      <c r="I776" s="79" t="s">
        <v>44</v>
      </c>
      <c r="J776" s="78">
        <v>1014519</v>
      </c>
      <c r="K776" s="79">
        <v>44562</v>
      </c>
      <c r="L776" s="79">
        <v>44926</v>
      </c>
      <c r="M776" s="84">
        <v>17447</v>
      </c>
      <c r="N776" s="84">
        <v>24288</v>
      </c>
      <c r="O776" s="95">
        <f t="shared" si="148"/>
        <v>0.71833827404479578</v>
      </c>
      <c r="P776" s="84">
        <f t="shared" si="159"/>
        <v>17447</v>
      </c>
      <c r="Q776" s="85">
        <f t="shared" si="156"/>
        <v>0</v>
      </c>
      <c r="R776" s="86">
        <f t="shared" si="149"/>
        <v>1.0983668379256992E-3</v>
      </c>
      <c r="S776" s="87">
        <f t="shared" si="150"/>
        <v>0</v>
      </c>
      <c r="T776" s="88">
        <f t="shared" si="151"/>
        <v>370492.86</v>
      </c>
      <c r="U776" s="88">
        <f t="shared" si="152"/>
        <v>370492.86</v>
      </c>
      <c r="V776" s="88">
        <f t="shared" si="153"/>
        <v>0</v>
      </c>
      <c r="W776" s="89">
        <f t="shared" si="154"/>
        <v>740985.72</v>
      </c>
      <c r="X776" s="81"/>
      <c r="Y776" s="90">
        <f t="shared" si="157"/>
        <v>0</v>
      </c>
      <c r="Z776" s="90">
        <f t="shared" si="158"/>
        <v>0</v>
      </c>
      <c r="AA776" s="90">
        <f t="shared" si="155"/>
        <v>0</v>
      </c>
    </row>
    <row r="777" spans="1:27" s="15" customFormat="1" x14ac:dyDescent="0.2">
      <c r="A777" s="78">
        <v>4979</v>
      </c>
      <c r="B777" s="78" t="s">
        <v>1194</v>
      </c>
      <c r="C777" s="78" t="s">
        <v>1195</v>
      </c>
      <c r="D777" s="78" t="s">
        <v>71</v>
      </c>
      <c r="E777" s="78" t="s">
        <v>72</v>
      </c>
      <c r="F777" s="78" t="s">
        <v>72</v>
      </c>
      <c r="G777" s="118">
        <v>675018</v>
      </c>
      <c r="H777" s="78"/>
      <c r="I777" s="79" t="s">
        <v>44</v>
      </c>
      <c r="J777" s="78">
        <v>1030646</v>
      </c>
      <c r="K777" s="79">
        <v>44562</v>
      </c>
      <c r="L777" s="79">
        <v>44926</v>
      </c>
      <c r="M777" s="84">
        <v>15251</v>
      </c>
      <c r="N777" s="84">
        <v>19308</v>
      </c>
      <c r="O777" s="95">
        <f t="shared" si="148"/>
        <v>0.78987984255230992</v>
      </c>
      <c r="P777" s="84">
        <f t="shared" si="159"/>
        <v>15251</v>
      </c>
      <c r="Q777" s="85">
        <f t="shared" si="156"/>
        <v>0</v>
      </c>
      <c r="R777" s="86">
        <f t="shared" si="149"/>
        <v>9.6011879665299697E-4</v>
      </c>
      <c r="S777" s="87">
        <f t="shared" si="150"/>
        <v>0</v>
      </c>
      <c r="T777" s="88">
        <f t="shared" si="151"/>
        <v>323860.07</v>
      </c>
      <c r="U777" s="88">
        <f t="shared" si="152"/>
        <v>323860.07</v>
      </c>
      <c r="V777" s="88">
        <f t="shared" si="153"/>
        <v>0</v>
      </c>
      <c r="W777" s="89">
        <f t="shared" si="154"/>
        <v>647720.14</v>
      </c>
      <c r="X777" s="81"/>
      <c r="Y777" s="90">
        <f t="shared" si="157"/>
        <v>0</v>
      </c>
      <c r="Z777" s="90">
        <f t="shared" si="158"/>
        <v>0</v>
      </c>
      <c r="AA777" s="90">
        <f t="shared" si="155"/>
        <v>0</v>
      </c>
    </row>
    <row r="778" spans="1:27" s="15" customFormat="1" x14ac:dyDescent="0.2">
      <c r="A778" s="78">
        <v>4421</v>
      </c>
      <c r="B778" s="78" t="s">
        <v>1196</v>
      </c>
      <c r="C778" s="78" t="s">
        <v>326</v>
      </c>
      <c r="D778" s="78" t="s">
        <v>42</v>
      </c>
      <c r="E778" s="78" t="s">
        <v>1197</v>
      </c>
      <c r="F778" s="78" t="s">
        <v>48</v>
      </c>
      <c r="G778" s="118">
        <v>675042</v>
      </c>
      <c r="H778" s="78"/>
      <c r="I778" s="79" t="s">
        <v>44</v>
      </c>
      <c r="J778" s="78">
        <v>1026277</v>
      </c>
      <c r="K778" s="79">
        <v>44440</v>
      </c>
      <c r="L778" s="79">
        <v>44804</v>
      </c>
      <c r="M778" s="84">
        <v>8632</v>
      </c>
      <c r="N778" s="84">
        <v>14482</v>
      </c>
      <c r="O778" s="95">
        <f t="shared" si="148"/>
        <v>0.59605026929982041</v>
      </c>
      <c r="P778" s="84">
        <f t="shared" si="159"/>
        <v>8632</v>
      </c>
      <c r="Q778" s="85">
        <f t="shared" si="156"/>
        <v>6.2850661541925346E-4</v>
      </c>
      <c r="R778" s="86">
        <f t="shared" si="149"/>
        <v>5.434230839098203E-4</v>
      </c>
      <c r="S778" s="87">
        <f t="shared" si="150"/>
        <v>466406.9</v>
      </c>
      <c r="T778" s="88">
        <f t="shared" si="151"/>
        <v>183303.4</v>
      </c>
      <c r="U778" s="88">
        <f t="shared" si="152"/>
        <v>183303.4</v>
      </c>
      <c r="V778" s="88">
        <f t="shared" si="153"/>
        <v>169602.51</v>
      </c>
      <c r="W778" s="89">
        <f t="shared" si="154"/>
        <v>1002616.2100000001</v>
      </c>
      <c r="X778" s="81"/>
      <c r="Y778" s="90">
        <f t="shared" si="157"/>
        <v>237516.11</v>
      </c>
      <c r="Z778" s="90">
        <f t="shared" si="158"/>
        <v>237516.11</v>
      </c>
      <c r="AA778" s="90">
        <f t="shared" si="155"/>
        <v>475032.22</v>
      </c>
    </row>
    <row r="779" spans="1:27" s="15" customFormat="1" x14ac:dyDescent="0.2">
      <c r="A779" s="78">
        <v>5265</v>
      </c>
      <c r="B779" s="78" t="s">
        <v>1198</v>
      </c>
      <c r="C779" s="78" t="s">
        <v>590</v>
      </c>
      <c r="D779" s="78" t="s">
        <v>42</v>
      </c>
      <c r="E779" s="78" t="s">
        <v>105</v>
      </c>
      <c r="F779" s="78" t="s">
        <v>106</v>
      </c>
      <c r="G779" s="118">
        <v>455960</v>
      </c>
      <c r="H779" s="78"/>
      <c r="I779" s="79" t="s">
        <v>44</v>
      </c>
      <c r="J779" s="78">
        <v>1031526</v>
      </c>
      <c r="K779" s="79">
        <v>44562</v>
      </c>
      <c r="L779" s="79">
        <v>44926</v>
      </c>
      <c r="M779" s="84">
        <v>17357</v>
      </c>
      <c r="N779" s="84">
        <v>27394</v>
      </c>
      <c r="O779" s="95">
        <f t="shared" si="148"/>
        <v>0.63360589910199316</v>
      </c>
      <c r="P779" s="84">
        <f t="shared" si="159"/>
        <v>17357</v>
      </c>
      <c r="Q779" s="85">
        <f t="shared" si="156"/>
        <v>1.2637846760695066E-3</v>
      </c>
      <c r="R779" s="86">
        <f t="shared" si="149"/>
        <v>1.0927009345948508E-3</v>
      </c>
      <c r="S779" s="87">
        <f t="shared" si="150"/>
        <v>937838.81</v>
      </c>
      <c r="T779" s="88">
        <f t="shared" si="151"/>
        <v>368581.68</v>
      </c>
      <c r="U779" s="88">
        <f t="shared" si="152"/>
        <v>368581.68</v>
      </c>
      <c r="V779" s="88">
        <f t="shared" si="153"/>
        <v>341032.29</v>
      </c>
      <c r="W779" s="89">
        <f t="shared" si="154"/>
        <v>2016034.46</v>
      </c>
      <c r="X779" s="81"/>
      <c r="Y779" s="90">
        <f t="shared" si="157"/>
        <v>477591.18</v>
      </c>
      <c r="Z779" s="90">
        <f t="shared" si="158"/>
        <v>477591.18</v>
      </c>
      <c r="AA779" s="90">
        <f t="shared" si="155"/>
        <v>955182.36</v>
      </c>
    </row>
    <row r="780" spans="1:27" s="15" customFormat="1" x14ac:dyDescent="0.2">
      <c r="A780" s="78">
        <v>4455</v>
      </c>
      <c r="B780" s="78" t="s">
        <v>1199</v>
      </c>
      <c r="C780" s="78" t="s">
        <v>492</v>
      </c>
      <c r="D780" s="78" t="s">
        <v>42</v>
      </c>
      <c r="E780" s="78" t="s">
        <v>493</v>
      </c>
      <c r="F780" s="78" t="s">
        <v>79</v>
      </c>
      <c r="G780" s="118">
        <v>675124</v>
      </c>
      <c r="H780" s="78"/>
      <c r="I780" s="79" t="s">
        <v>44</v>
      </c>
      <c r="J780" s="78">
        <v>1026537</v>
      </c>
      <c r="K780" s="79">
        <v>44562</v>
      </c>
      <c r="L780" s="79">
        <v>44926</v>
      </c>
      <c r="M780" s="84">
        <v>12043</v>
      </c>
      <c r="N780" s="84">
        <v>18532</v>
      </c>
      <c r="O780" s="95">
        <f t="shared" ref="O780:O839" si="160">M780/N780</f>
        <v>0.64984890999352474</v>
      </c>
      <c r="P780" s="84">
        <f t="shared" si="159"/>
        <v>12043</v>
      </c>
      <c r="Q780" s="85">
        <f t="shared" si="156"/>
        <v>8.7686575179495702E-4</v>
      </c>
      <c r="R780" s="86">
        <f t="shared" si="149"/>
        <v>7.5816082014897664E-4</v>
      </c>
      <c r="S780" s="87">
        <f t="shared" si="150"/>
        <v>650711.11</v>
      </c>
      <c r="T780" s="88">
        <f t="shared" si="151"/>
        <v>255737.12</v>
      </c>
      <c r="U780" s="88">
        <f t="shared" si="152"/>
        <v>255737.12</v>
      </c>
      <c r="V780" s="88">
        <f t="shared" si="153"/>
        <v>236622.22</v>
      </c>
      <c r="W780" s="89">
        <f t="shared" si="154"/>
        <v>1398807.57</v>
      </c>
      <c r="X780" s="81"/>
      <c r="Y780" s="90">
        <f t="shared" si="157"/>
        <v>331372.39</v>
      </c>
      <c r="Z780" s="90">
        <f t="shared" si="158"/>
        <v>331372.39</v>
      </c>
      <c r="AA780" s="90">
        <f t="shared" si="155"/>
        <v>662744.78</v>
      </c>
    </row>
    <row r="781" spans="1:27" s="15" customFormat="1" x14ac:dyDescent="0.2">
      <c r="A781" s="78">
        <v>5045</v>
      </c>
      <c r="B781" s="78" t="s">
        <v>1200</v>
      </c>
      <c r="C781" s="78" t="s">
        <v>492</v>
      </c>
      <c r="D781" s="78" t="s">
        <v>42</v>
      </c>
      <c r="E781" s="78" t="s">
        <v>553</v>
      </c>
      <c r="F781" s="78" t="s">
        <v>106</v>
      </c>
      <c r="G781" s="118">
        <v>676044</v>
      </c>
      <c r="H781" s="78"/>
      <c r="I781" s="79" t="s">
        <v>44</v>
      </c>
      <c r="J781" s="78">
        <v>1026523</v>
      </c>
      <c r="K781" s="79">
        <v>44562</v>
      </c>
      <c r="L781" s="79">
        <v>44926</v>
      </c>
      <c r="M781" s="84">
        <v>19352</v>
      </c>
      <c r="N781" s="84">
        <v>29684</v>
      </c>
      <c r="O781" s="95">
        <f t="shared" si="160"/>
        <v>0.65193370165745856</v>
      </c>
      <c r="P781" s="84">
        <f t="shared" si="159"/>
        <v>19352</v>
      </c>
      <c r="Q781" s="85">
        <f t="shared" si="156"/>
        <v>1.4090430979603096E-3</v>
      </c>
      <c r="R781" s="86">
        <f t="shared" si="149"/>
        <v>1.2182951250953246E-3</v>
      </c>
      <c r="S781" s="87">
        <f t="shared" si="150"/>
        <v>1045633.27</v>
      </c>
      <c r="T781" s="88">
        <f t="shared" si="151"/>
        <v>410946.17</v>
      </c>
      <c r="U781" s="88">
        <f t="shared" si="152"/>
        <v>410946.17</v>
      </c>
      <c r="V781" s="88">
        <f t="shared" si="153"/>
        <v>380230.28</v>
      </c>
      <c r="W781" s="89">
        <f t="shared" si="154"/>
        <v>2247755.8899999997</v>
      </c>
      <c r="X781" s="81"/>
      <c r="Y781" s="90">
        <f t="shared" si="157"/>
        <v>532485.14</v>
      </c>
      <c r="Z781" s="90">
        <f t="shared" si="158"/>
        <v>532485.14</v>
      </c>
      <c r="AA781" s="90">
        <f t="shared" si="155"/>
        <v>1064970.28</v>
      </c>
    </row>
    <row r="782" spans="1:27" s="15" customFormat="1" x14ac:dyDescent="0.2">
      <c r="A782" s="78">
        <v>4914</v>
      </c>
      <c r="B782" s="78" t="s">
        <v>1201</v>
      </c>
      <c r="C782" s="78" t="s">
        <v>590</v>
      </c>
      <c r="D782" s="78" t="s">
        <v>42</v>
      </c>
      <c r="E782" s="78" t="s">
        <v>105</v>
      </c>
      <c r="F782" s="78" t="s">
        <v>106</v>
      </c>
      <c r="G782" s="118">
        <v>675651</v>
      </c>
      <c r="H782" s="78"/>
      <c r="I782" s="79" t="s">
        <v>44</v>
      </c>
      <c r="J782" s="78">
        <v>1028628</v>
      </c>
      <c r="K782" s="79">
        <v>44562</v>
      </c>
      <c r="L782" s="79">
        <v>44926</v>
      </c>
      <c r="M782" s="84">
        <v>24153</v>
      </c>
      <c r="N782" s="84">
        <v>34637</v>
      </c>
      <c r="O782" s="95">
        <f t="shared" si="160"/>
        <v>0.69731789704651093</v>
      </c>
      <c r="P782" s="84">
        <f t="shared" si="159"/>
        <v>24153</v>
      </c>
      <c r="Q782" s="85">
        <f t="shared" si="156"/>
        <v>1.7586098566057956E-3</v>
      </c>
      <c r="R782" s="86">
        <f t="shared" si="149"/>
        <v>1.5205395905553626E-3</v>
      </c>
      <c r="S782" s="87">
        <f t="shared" si="150"/>
        <v>1305042.3899999999</v>
      </c>
      <c r="T782" s="88">
        <f t="shared" si="151"/>
        <v>512897.01</v>
      </c>
      <c r="U782" s="88">
        <f t="shared" si="152"/>
        <v>512897.01</v>
      </c>
      <c r="V782" s="88">
        <f t="shared" si="153"/>
        <v>474560.87</v>
      </c>
      <c r="W782" s="89">
        <f t="shared" si="154"/>
        <v>2805397.2800000003</v>
      </c>
      <c r="X782" s="81"/>
      <c r="Y782" s="90">
        <f t="shared" si="157"/>
        <v>664588.34</v>
      </c>
      <c r="Z782" s="90">
        <f t="shared" si="158"/>
        <v>664588.34</v>
      </c>
      <c r="AA782" s="90">
        <f t="shared" si="155"/>
        <v>1329176.68</v>
      </c>
    </row>
    <row r="783" spans="1:27" s="15" customFormat="1" x14ac:dyDescent="0.2">
      <c r="A783" s="78">
        <v>4813</v>
      </c>
      <c r="B783" s="78" t="s">
        <v>1202</v>
      </c>
      <c r="C783" s="78" t="s">
        <v>590</v>
      </c>
      <c r="D783" s="78" t="s">
        <v>42</v>
      </c>
      <c r="E783" s="78" t="s">
        <v>235</v>
      </c>
      <c r="F783" s="78" t="s">
        <v>52</v>
      </c>
      <c r="G783" s="118">
        <v>455643</v>
      </c>
      <c r="H783" s="78"/>
      <c r="I783" s="79" t="s">
        <v>44</v>
      </c>
      <c r="J783" s="78">
        <v>1032324</v>
      </c>
      <c r="K783" s="79">
        <v>44562</v>
      </c>
      <c r="L783" s="79">
        <v>44926</v>
      </c>
      <c r="M783" s="84">
        <v>8146</v>
      </c>
      <c r="N783" s="84">
        <v>14592</v>
      </c>
      <c r="O783" s="95">
        <f t="shared" si="160"/>
        <v>0.55825109649122806</v>
      </c>
      <c r="P783" s="84">
        <f t="shared" si="159"/>
        <v>8146</v>
      </c>
      <c r="Q783" s="85">
        <f t="shared" si="156"/>
        <v>5.9312035324435102E-4</v>
      </c>
      <c r="R783" s="86">
        <f t="shared" si="149"/>
        <v>5.1282720592323873E-4</v>
      </c>
      <c r="S783" s="87">
        <f t="shared" si="150"/>
        <v>440147.20000000001</v>
      </c>
      <c r="T783" s="88">
        <f t="shared" si="151"/>
        <v>172983.03</v>
      </c>
      <c r="U783" s="88">
        <f t="shared" si="152"/>
        <v>172983.03</v>
      </c>
      <c r="V783" s="88">
        <f t="shared" si="153"/>
        <v>160053.53</v>
      </c>
      <c r="W783" s="89">
        <f t="shared" si="154"/>
        <v>946166.79</v>
      </c>
      <c r="X783" s="81"/>
      <c r="Y783" s="90">
        <f t="shared" si="157"/>
        <v>224143.44</v>
      </c>
      <c r="Z783" s="90">
        <f t="shared" si="158"/>
        <v>224143.44</v>
      </c>
      <c r="AA783" s="90">
        <f t="shared" si="155"/>
        <v>448286.88</v>
      </c>
    </row>
    <row r="784" spans="1:27" s="15" customFormat="1" x14ac:dyDescent="0.2">
      <c r="A784" s="78">
        <v>5093</v>
      </c>
      <c r="B784" s="78" t="s">
        <v>1203</v>
      </c>
      <c r="C784" s="78" t="s">
        <v>1204</v>
      </c>
      <c r="D784" s="78" t="s">
        <v>42</v>
      </c>
      <c r="E784" s="78" t="s">
        <v>649</v>
      </c>
      <c r="F784" s="78" t="s">
        <v>48</v>
      </c>
      <c r="G784" s="118">
        <v>675098</v>
      </c>
      <c r="H784" s="78"/>
      <c r="I784" s="79" t="s">
        <v>44</v>
      </c>
      <c r="J784" s="78">
        <v>509302</v>
      </c>
      <c r="K784" s="79">
        <v>44562</v>
      </c>
      <c r="L784" s="79">
        <v>44926</v>
      </c>
      <c r="M784" s="84">
        <v>7899</v>
      </c>
      <c r="N784" s="84">
        <v>17197</v>
      </c>
      <c r="O784" s="95">
        <f t="shared" si="160"/>
        <v>0.45932430075013081</v>
      </c>
      <c r="P784" s="84">
        <f t="shared" si="159"/>
        <v>7899</v>
      </c>
      <c r="Q784" s="85">
        <f t="shared" si="156"/>
        <v>5.7513597720072784E-4</v>
      </c>
      <c r="R784" s="86">
        <f t="shared" si="149"/>
        <v>4.9727744900413234E-4</v>
      </c>
      <c r="S784" s="87">
        <f t="shared" si="150"/>
        <v>426801.22</v>
      </c>
      <c r="T784" s="88">
        <f t="shared" si="151"/>
        <v>167737.9</v>
      </c>
      <c r="U784" s="88">
        <f t="shared" si="152"/>
        <v>167737.9</v>
      </c>
      <c r="V784" s="88">
        <f t="shared" si="153"/>
        <v>155200.44</v>
      </c>
      <c r="W784" s="89">
        <f t="shared" si="154"/>
        <v>917477.46</v>
      </c>
      <c r="X784" s="81"/>
      <c r="Y784" s="90">
        <f t="shared" si="157"/>
        <v>217347.05</v>
      </c>
      <c r="Z784" s="90">
        <f t="shared" si="158"/>
        <v>217347.05</v>
      </c>
      <c r="AA784" s="90">
        <f t="shared" si="155"/>
        <v>434694.1</v>
      </c>
    </row>
    <row r="785" spans="1:27" s="15" customFormat="1" x14ac:dyDescent="0.2">
      <c r="A785" s="78">
        <v>4541</v>
      </c>
      <c r="B785" s="78" t="s">
        <v>1205</v>
      </c>
      <c r="C785" s="78" t="s">
        <v>222</v>
      </c>
      <c r="D785" s="78" t="s">
        <v>42</v>
      </c>
      <c r="E785" s="78" t="s">
        <v>499</v>
      </c>
      <c r="F785" s="78" t="s">
        <v>63</v>
      </c>
      <c r="G785" s="118">
        <v>675387</v>
      </c>
      <c r="H785" s="78"/>
      <c r="I785" s="79" t="s">
        <v>44</v>
      </c>
      <c r="J785" s="78">
        <v>1019888</v>
      </c>
      <c r="K785" s="79">
        <v>44562</v>
      </c>
      <c r="L785" s="79">
        <v>44926</v>
      </c>
      <c r="M785" s="84">
        <v>9535</v>
      </c>
      <c r="N785" s="84">
        <v>17489</v>
      </c>
      <c r="O785" s="95">
        <f t="shared" si="160"/>
        <v>0.54519983989936527</v>
      </c>
      <c r="P785" s="84">
        <f t="shared" si="159"/>
        <v>9535</v>
      </c>
      <c r="Q785" s="85">
        <f t="shared" si="156"/>
        <v>6.9425516427509056E-4</v>
      </c>
      <c r="R785" s="86">
        <f t="shared" si="149"/>
        <v>6.0027098066266649E-4</v>
      </c>
      <c r="S785" s="87">
        <f t="shared" si="150"/>
        <v>515198.08</v>
      </c>
      <c r="T785" s="88">
        <f t="shared" si="151"/>
        <v>202478.91</v>
      </c>
      <c r="U785" s="88">
        <f t="shared" si="152"/>
        <v>202478.91</v>
      </c>
      <c r="V785" s="88">
        <f t="shared" si="153"/>
        <v>187344.76</v>
      </c>
      <c r="W785" s="89">
        <f t="shared" si="154"/>
        <v>1107500.6600000001</v>
      </c>
      <c r="X785" s="81"/>
      <c r="Y785" s="90">
        <f t="shared" si="157"/>
        <v>262362.84000000003</v>
      </c>
      <c r="Z785" s="90">
        <f t="shared" si="158"/>
        <v>262362.84000000003</v>
      </c>
      <c r="AA785" s="90">
        <f t="shared" si="155"/>
        <v>524725.68000000005</v>
      </c>
    </row>
    <row r="786" spans="1:27" s="15" customFormat="1" x14ac:dyDescent="0.2">
      <c r="A786" s="78">
        <v>110342</v>
      </c>
      <c r="B786" s="78" t="s">
        <v>1206</v>
      </c>
      <c r="C786" s="78" t="s">
        <v>576</v>
      </c>
      <c r="D786" s="78" t="s">
        <v>42</v>
      </c>
      <c r="E786" s="78" t="s">
        <v>1014</v>
      </c>
      <c r="F786" s="78" t="s">
        <v>83</v>
      </c>
      <c r="G786" s="118">
        <v>0</v>
      </c>
      <c r="H786" s="78"/>
      <c r="I786" s="79" t="s">
        <v>44</v>
      </c>
      <c r="J786" s="78">
        <v>1031042</v>
      </c>
      <c r="K786" s="79">
        <v>44562</v>
      </c>
      <c r="L786" s="79">
        <v>44926</v>
      </c>
      <c r="M786" s="84">
        <v>18132</v>
      </c>
      <c r="N786" s="84">
        <v>31658</v>
      </c>
      <c r="O786" s="95">
        <f t="shared" si="160"/>
        <v>0.57274622528270891</v>
      </c>
      <c r="P786" s="84">
        <f t="shared" si="159"/>
        <v>18132</v>
      </c>
      <c r="Q786" s="85">
        <f t="shared" si="156"/>
        <v>1.3202133863278386E-3</v>
      </c>
      <c r="R786" s="86">
        <f t="shared" si="149"/>
        <v>1.1414906577216014E-3</v>
      </c>
      <c r="S786" s="87">
        <f t="shared" si="150"/>
        <v>979713.85</v>
      </c>
      <c r="T786" s="88">
        <f t="shared" si="151"/>
        <v>385039.07</v>
      </c>
      <c r="U786" s="88">
        <f t="shared" si="152"/>
        <v>385039.07</v>
      </c>
      <c r="V786" s="88">
        <f t="shared" si="153"/>
        <v>356259.58</v>
      </c>
      <c r="W786" s="89">
        <f t="shared" si="154"/>
        <v>2106051.5699999998</v>
      </c>
      <c r="X786" s="81"/>
      <c r="Y786" s="90">
        <f t="shared" si="157"/>
        <v>498915.9</v>
      </c>
      <c r="Z786" s="90">
        <f t="shared" si="158"/>
        <v>498915.9</v>
      </c>
      <c r="AA786" s="90">
        <f t="shared" si="155"/>
        <v>997831.8</v>
      </c>
    </row>
    <row r="787" spans="1:27" s="15" customFormat="1" x14ac:dyDescent="0.2">
      <c r="A787" s="78">
        <v>4969</v>
      </c>
      <c r="B787" s="78" t="s">
        <v>1207</v>
      </c>
      <c r="C787" s="78" t="s">
        <v>1208</v>
      </c>
      <c r="D787" s="78" t="s">
        <v>71</v>
      </c>
      <c r="E787" s="78" t="s">
        <v>1209</v>
      </c>
      <c r="F787" s="78" t="s">
        <v>63</v>
      </c>
      <c r="G787" s="118">
        <v>676154</v>
      </c>
      <c r="H787" s="78"/>
      <c r="I787" s="79" t="s">
        <v>44</v>
      </c>
      <c r="J787" s="78">
        <v>1028808</v>
      </c>
      <c r="K787" s="79">
        <v>44562</v>
      </c>
      <c r="L787" s="79">
        <v>44926</v>
      </c>
      <c r="M787" s="84">
        <v>7944</v>
      </c>
      <c r="N787" s="84">
        <v>11740</v>
      </c>
      <c r="O787" s="95">
        <f t="shared" si="160"/>
        <v>0.67666098807495745</v>
      </c>
      <c r="P787" s="84">
        <f t="shared" si="159"/>
        <v>7944</v>
      </c>
      <c r="Q787" s="85">
        <f t="shared" si="156"/>
        <v>0</v>
      </c>
      <c r="R787" s="86">
        <f t="shared" si="149"/>
        <v>5.0011040066955657E-4</v>
      </c>
      <c r="S787" s="87">
        <f t="shared" si="150"/>
        <v>0</v>
      </c>
      <c r="T787" s="88">
        <f t="shared" si="151"/>
        <v>168693.49</v>
      </c>
      <c r="U787" s="88">
        <f t="shared" si="152"/>
        <v>168693.49</v>
      </c>
      <c r="V787" s="88">
        <f t="shared" si="153"/>
        <v>0</v>
      </c>
      <c r="W787" s="89">
        <f t="shared" si="154"/>
        <v>337386.98</v>
      </c>
      <c r="X787" s="81"/>
      <c r="Y787" s="90">
        <f t="shared" si="157"/>
        <v>0</v>
      </c>
      <c r="Z787" s="90">
        <f t="shared" si="158"/>
        <v>0</v>
      </c>
      <c r="AA787" s="90">
        <f t="shared" si="155"/>
        <v>0</v>
      </c>
    </row>
    <row r="788" spans="1:27" s="15" customFormat="1" x14ac:dyDescent="0.2">
      <c r="A788" s="78">
        <v>4590</v>
      </c>
      <c r="B788" s="78" t="s">
        <v>1210</v>
      </c>
      <c r="C788" s="78" t="s">
        <v>590</v>
      </c>
      <c r="D788" s="78" t="s">
        <v>42</v>
      </c>
      <c r="E788" s="78" t="s">
        <v>1211</v>
      </c>
      <c r="F788" s="78" t="s">
        <v>48</v>
      </c>
      <c r="G788" s="118">
        <v>675881</v>
      </c>
      <c r="H788" s="78"/>
      <c r="I788" s="79" t="s">
        <v>44</v>
      </c>
      <c r="J788" s="78">
        <v>1029108</v>
      </c>
      <c r="K788" s="79">
        <v>44562</v>
      </c>
      <c r="L788" s="79">
        <v>44926</v>
      </c>
      <c r="M788" s="84">
        <v>14812</v>
      </c>
      <c r="N788" s="84">
        <v>16916</v>
      </c>
      <c r="O788" s="95">
        <f t="shared" si="160"/>
        <v>0.87562071411681253</v>
      </c>
      <c r="P788" s="84">
        <f t="shared" si="159"/>
        <v>14812.000000000002</v>
      </c>
      <c r="Q788" s="85">
        <f t="shared" si="156"/>
        <v>1.0784800727050489E-3</v>
      </c>
      <c r="R788" s="86">
        <f t="shared" si="149"/>
        <v>9.3248177929474742E-4</v>
      </c>
      <c r="S788" s="87">
        <f t="shared" si="150"/>
        <v>800326.58</v>
      </c>
      <c r="T788" s="88">
        <f t="shared" si="151"/>
        <v>314537.76</v>
      </c>
      <c r="U788" s="88">
        <f t="shared" si="152"/>
        <v>314537.76</v>
      </c>
      <c r="V788" s="88">
        <f t="shared" si="153"/>
        <v>291027.84999999998</v>
      </c>
      <c r="W788" s="89">
        <f t="shared" si="154"/>
        <v>1720429.9499999997</v>
      </c>
      <c r="X788" s="81"/>
      <c r="Y788" s="90">
        <f t="shared" si="157"/>
        <v>407563.55</v>
      </c>
      <c r="Z788" s="90">
        <f t="shared" si="158"/>
        <v>407563.55</v>
      </c>
      <c r="AA788" s="90">
        <f t="shared" si="155"/>
        <v>815127.1</v>
      </c>
    </row>
    <row r="789" spans="1:27" s="15" customFormat="1" x14ac:dyDescent="0.2">
      <c r="A789" s="78">
        <v>4306</v>
      </c>
      <c r="B789" s="78" t="s">
        <v>1212</v>
      </c>
      <c r="C789" s="78" t="s">
        <v>576</v>
      </c>
      <c r="D789" s="78" t="s">
        <v>42</v>
      </c>
      <c r="E789" s="78" t="s">
        <v>83</v>
      </c>
      <c r="F789" s="78" t="s">
        <v>83</v>
      </c>
      <c r="G789" s="118">
        <v>455561</v>
      </c>
      <c r="H789" s="78"/>
      <c r="I789" s="79" t="s">
        <v>44</v>
      </c>
      <c r="J789" s="78">
        <v>1004452</v>
      </c>
      <c r="K789" s="79">
        <v>44562</v>
      </c>
      <c r="L789" s="79">
        <v>44926</v>
      </c>
      <c r="M789" s="84">
        <v>11855</v>
      </c>
      <c r="N789" s="84">
        <v>19170</v>
      </c>
      <c r="O789" s="95">
        <f t="shared" si="160"/>
        <v>0.61841418883672405</v>
      </c>
      <c r="P789" s="84">
        <f t="shared" si="159"/>
        <v>11855</v>
      </c>
      <c r="Q789" s="85">
        <f t="shared" si="156"/>
        <v>8.6317723885487134E-4</v>
      </c>
      <c r="R789" s="86">
        <f t="shared" si="149"/>
        <v>7.4632537763564871E-4</v>
      </c>
      <c r="S789" s="87">
        <f t="shared" si="150"/>
        <v>640553.04</v>
      </c>
      <c r="T789" s="88">
        <f t="shared" si="151"/>
        <v>251744.88</v>
      </c>
      <c r="U789" s="88">
        <f t="shared" si="152"/>
        <v>251744.88</v>
      </c>
      <c r="V789" s="88">
        <f t="shared" si="153"/>
        <v>232928.38</v>
      </c>
      <c r="W789" s="89">
        <f t="shared" si="154"/>
        <v>1376971.1800000002</v>
      </c>
      <c r="X789" s="81"/>
      <c r="Y789" s="90">
        <f t="shared" si="157"/>
        <v>326199.43</v>
      </c>
      <c r="Z789" s="90">
        <f t="shared" si="158"/>
        <v>326199.43</v>
      </c>
      <c r="AA789" s="90">
        <f t="shared" si="155"/>
        <v>652398.86</v>
      </c>
    </row>
    <row r="790" spans="1:27" s="15" customFormat="1" x14ac:dyDescent="0.2">
      <c r="A790" s="78">
        <v>5033</v>
      </c>
      <c r="B790" s="78" t="s">
        <v>1213</v>
      </c>
      <c r="C790" s="78" t="s">
        <v>1214</v>
      </c>
      <c r="D790" s="78" t="s">
        <v>42</v>
      </c>
      <c r="E790" s="78" t="s">
        <v>232</v>
      </c>
      <c r="F790" s="78" t="s">
        <v>48</v>
      </c>
      <c r="G790" s="118">
        <v>675330</v>
      </c>
      <c r="H790" s="78"/>
      <c r="I790" s="79" t="s">
        <v>44</v>
      </c>
      <c r="J790" s="78">
        <v>1031648</v>
      </c>
      <c r="K790" s="79">
        <v>44378</v>
      </c>
      <c r="L790" s="79">
        <v>44742</v>
      </c>
      <c r="M790" s="84">
        <v>18828</v>
      </c>
      <c r="N790" s="84">
        <v>30001</v>
      </c>
      <c r="O790" s="95">
        <f t="shared" si="160"/>
        <v>0.62757908069731005</v>
      </c>
      <c r="P790" s="84">
        <f t="shared" si="159"/>
        <v>18828</v>
      </c>
      <c r="Q790" s="85">
        <f t="shared" si="156"/>
        <v>1.3708900087017729E-3</v>
      </c>
      <c r="R790" s="86">
        <f t="shared" si="149"/>
        <v>1.1853069768134959E-3</v>
      </c>
      <c r="S790" s="87">
        <f t="shared" si="150"/>
        <v>1017320.34</v>
      </c>
      <c r="T790" s="88">
        <f t="shared" si="151"/>
        <v>399818.86</v>
      </c>
      <c r="U790" s="88">
        <f t="shared" si="152"/>
        <v>399818.86</v>
      </c>
      <c r="V790" s="88">
        <f t="shared" si="153"/>
        <v>369934.67</v>
      </c>
      <c r="W790" s="89">
        <f t="shared" si="154"/>
        <v>2186892.73</v>
      </c>
      <c r="X790" s="81"/>
      <c r="Y790" s="90">
        <f t="shared" si="157"/>
        <v>518066.87</v>
      </c>
      <c r="Z790" s="90">
        <f t="shared" si="158"/>
        <v>518066.87</v>
      </c>
      <c r="AA790" s="90">
        <f t="shared" si="155"/>
        <v>1036133.74</v>
      </c>
    </row>
    <row r="791" spans="1:27" s="15" customFormat="1" x14ac:dyDescent="0.2">
      <c r="A791" s="78">
        <v>101740</v>
      </c>
      <c r="B791" s="78" t="s">
        <v>1215</v>
      </c>
      <c r="C791" s="78" t="s">
        <v>199</v>
      </c>
      <c r="D791" s="78" t="s">
        <v>42</v>
      </c>
      <c r="E791" s="78" t="s">
        <v>273</v>
      </c>
      <c r="F791" s="78" t="s">
        <v>79</v>
      </c>
      <c r="G791" s="118">
        <v>676211</v>
      </c>
      <c r="H791" s="78"/>
      <c r="I791" s="79" t="s">
        <v>44</v>
      </c>
      <c r="J791" s="78">
        <v>1028845</v>
      </c>
      <c r="K791" s="79">
        <v>44562</v>
      </c>
      <c r="L791" s="79">
        <v>44926</v>
      </c>
      <c r="M791" s="84">
        <v>17969</v>
      </c>
      <c r="N791" s="84">
        <v>28609</v>
      </c>
      <c r="O791" s="95">
        <f t="shared" si="160"/>
        <v>0.62808906288230981</v>
      </c>
      <c r="P791" s="84">
        <f t="shared" si="159"/>
        <v>17969</v>
      </c>
      <c r="Q791" s="85">
        <f t="shared" si="156"/>
        <v>1.3083451543638282E-3</v>
      </c>
      <c r="R791" s="86">
        <f t="shared" si="149"/>
        <v>1.1312290772446201E-3</v>
      </c>
      <c r="S791" s="87">
        <f t="shared" si="150"/>
        <v>970906.58</v>
      </c>
      <c r="T791" s="88">
        <f t="shared" si="151"/>
        <v>381577.71</v>
      </c>
      <c r="U791" s="88">
        <f t="shared" si="152"/>
        <v>381577.71</v>
      </c>
      <c r="V791" s="88">
        <f t="shared" si="153"/>
        <v>353056.94</v>
      </c>
      <c r="W791" s="89">
        <f t="shared" si="154"/>
        <v>2087118.94</v>
      </c>
      <c r="X791" s="81"/>
      <c r="Y791" s="90">
        <f t="shared" si="157"/>
        <v>494430.83</v>
      </c>
      <c r="Z791" s="90">
        <f t="shared" si="158"/>
        <v>494430.83</v>
      </c>
      <c r="AA791" s="90">
        <f t="shared" si="155"/>
        <v>988861.66</v>
      </c>
    </row>
    <row r="792" spans="1:27" s="15" customFormat="1" x14ac:dyDescent="0.2">
      <c r="A792" s="78">
        <v>4900</v>
      </c>
      <c r="B792" s="78" t="s">
        <v>1216</v>
      </c>
      <c r="C792" s="78" t="s">
        <v>1217</v>
      </c>
      <c r="D792" s="78" t="s">
        <v>42</v>
      </c>
      <c r="E792" s="78" t="s">
        <v>482</v>
      </c>
      <c r="F792" s="78" t="s">
        <v>48</v>
      </c>
      <c r="G792" s="118">
        <v>675681</v>
      </c>
      <c r="H792" s="78"/>
      <c r="I792" s="79" t="s">
        <v>44</v>
      </c>
      <c r="J792" s="78">
        <v>490001</v>
      </c>
      <c r="K792" s="79">
        <v>44562</v>
      </c>
      <c r="L792" s="79">
        <v>44926</v>
      </c>
      <c r="M792" s="84">
        <v>4505</v>
      </c>
      <c r="N792" s="84">
        <v>9133</v>
      </c>
      <c r="O792" s="95">
        <f t="shared" si="160"/>
        <v>0.49326617759772257</v>
      </c>
      <c r="P792" s="84">
        <f t="shared" si="159"/>
        <v>4505</v>
      </c>
      <c r="Q792" s="85">
        <f t="shared" si="156"/>
        <v>3.2801463188875541E-4</v>
      </c>
      <c r="R792" s="86">
        <f t="shared" si="149"/>
        <v>2.8360993894969191E-4</v>
      </c>
      <c r="S792" s="87">
        <f t="shared" si="150"/>
        <v>243415.56</v>
      </c>
      <c r="T792" s="88">
        <f t="shared" si="151"/>
        <v>95665.18</v>
      </c>
      <c r="U792" s="88">
        <f t="shared" si="152"/>
        <v>95665.18</v>
      </c>
      <c r="V792" s="88">
        <f t="shared" si="153"/>
        <v>88514.75</v>
      </c>
      <c r="W792" s="89">
        <f t="shared" si="154"/>
        <v>523260.67</v>
      </c>
      <c r="X792" s="81"/>
      <c r="Y792" s="90">
        <f t="shared" si="157"/>
        <v>123958.53</v>
      </c>
      <c r="Z792" s="90">
        <f t="shared" si="158"/>
        <v>123958.53</v>
      </c>
      <c r="AA792" s="90">
        <f t="shared" si="155"/>
        <v>247917.06</v>
      </c>
    </row>
    <row r="793" spans="1:27" s="15" customFormat="1" x14ac:dyDescent="0.2">
      <c r="A793" s="78">
        <v>5067</v>
      </c>
      <c r="B793" s="78" t="s">
        <v>1218</v>
      </c>
      <c r="C793" s="78" t="s">
        <v>576</v>
      </c>
      <c r="D793" s="78" t="s">
        <v>42</v>
      </c>
      <c r="E793" s="78" t="s">
        <v>967</v>
      </c>
      <c r="F793" s="78" t="s">
        <v>83</v>
      </c>
      <c r="G793" s="118">
        <v>675540</v>
      </c>
      <c r="H793" s="78"/>
      <c r="I793" s="79" t="s">
        <v>44</v>
      </c>
      <c r="J793" s="78">
        <v>1004450</v>
      </c>
      <c r="K793" s="79">
        <v>44562</v>
      </c>
      <c r="L793" s="79">
        <v>44926</v>
      </c>
      <c r="M793" s="84">
        <v>15425</v>
      </c>
      <c r="N793" s="84">
        <v>23775</v>
      </c>
      <c r="O793" s="95">
        <f t="shared" si="160"/>
        <v>0.64879074658254465</v>
      </c>
      <c r="P793" s="84">
        <f t="shared" si="159"/>
        <v>15425</v>
      </c>
      <c r="Q793" s="85">
        <f t="shared" si="156"/>
        <v>1.1231133622384133E-3</v>
      </c>
      <c r="R793" s="86">
        <f t="shared" si="149"/>
        <v>9.7107287642597066E-4</v>
      </c>
      <c r="S793" s="87">
        <f t="shared" si="150"/>
        <v>833448.39</v>
      </c>
      <c r="T793" s="88">
        <f t="shared" si="151"/>
        <v>327555.02</v>
      </c>
      <c r="U793" s="88">
        <f t="shared" si="152"/>
        <v>327555.02</v>
      </c>
      <c r="V793" s="88">
        <f t="shared" si="153"/>
        <v>303072.14</v>
      </c>
      <c r="W793" s="89">
        <f t="shared" si="154"/>
        <v>1791630.5700000003</v>
      </c>
      <c r="X793" s="81"/>
      <c r="Y793" s="90">
        <f t="shared" si="157"/>
        <v>424430.72</v>
      </c>
      <c r="Z793" s="90">
        <f t="shared" si="158"/>
        <v>424430.72</v>
      </c>
      <c r="AA793" s="90">
        <f t="shared" si="155"/>
        <v>848861.44</v>
      </c>
    </row>
    <row r="794" spans="1:27" s="15" customFormat="1" x14ac:dyDescent="0.2">
      <c r="A794" s="78">
        <v>4355</v>
      </c>
      <c r="B794" s="78" t="s">
        <v>1219</v>
      </c>
      <c r="C794" s="78" t="s">
        <v>576</v>
      </c>
      <c r="D794" s="78" t="s">
        <v>42</v>
      </c>
      <c r="E794" s="78" t="s">
        <v>52</v>
      </c>
      <c r="F794" s="78" t="s">
        <v>52</v>
      </c>
      <c r="G794" s="118">
        <v>675543</v>
      </c>
      <c r="H794" s="78"/>
      <c r="I794" s="79" t="s">
        <v>44</v>
      </c>
      <c r="J794" s="78">
        <v>1004444</v>
      </c>
      <c r="K794" s="79">
        <v>44562</v>
      </c>
      <c r="L794" s="79">
        <v>44926</v>
      </c>
      <c r="M794" s="84">
        <v>12934</v>
      </c>
      <c r="N794" s="84">
        <v>18076</v>
      </c>
      <c r="O794" s="95">
        <f t="shared" si="160"/>
        <v>0.71553441026775833</v>
      </c>
      <c r="P794" s="84">
        <f t="shared" si="159"/>
        <v>12934</v>
      </c>
      <c r="Q794" s="85">
        <f t="shared" si="156"/>
        <v>9.4174056578227806E-4</v>
      </c>
      <c r="R794" s="86">
        <f t="shared" si="149"/>
        <v>8.1425326312437626E-4</v>
      </c>
      <c r="S794" s="87">
        <f t="shared" si="150"/>
        <v>698853.9</v>
      </c>
      <c r="T794" s="88">
        <f t="shared" si="151"/>
        <v>274657.8</v>
      </c>
      <c r="U794" s="88">
        <f t="shared" si="152"/>
        <v>274657.8</v>
      </c>
      <c r="V794" s="88">
        <f t="shared" si="153"/>
        <v>254128.69</v>
      </c>
      <c r="W794" s="89">
        <f t="shared" si="154"/>
        <v>1502298.19</v>
      </c>
      <c r="X794" s="81"/>
      <c r="Y794" s="90">
        <f t="shared" si="157"/>
        <v>355888.94</v>
      </c>
      <c r="Z794" s="90">
        <f t="shared" si="158"/>
        <v>355888.94</v>
      </c>
      <c r="AA794" s="90">
        <f t="shared" si="155"/>
        <v>711777.88</v>
      </c>
    </row>
    <row r="795" spans="1:27" s="15" customFormat="1" x14ac:dyDescent="0.2">
      <c r="A795" s="78">
        <v>4870</v>
      </c>
      <c r="B795" s="78" t="s">
        <v>1220</v>
      </c>
      <c r="C795" s="78" t="s">
        <v>1137</v>
      </c>
      <c r="D795" s="78" t="s">
        <v>42</v>
      </c>
      <c r="E795" s="78" t="s">
        <v>1085</v>
      </c>
      <c r="F795" s="78" t="s">
        <v>48</v>
      </c>
      <c r="G795" s="118">
        <v>455611</v>
      </c>
      <c r="H795" s="78"/>
      <c r="I795" s="79" t="s">
        <v>44</v>
      </c>
      <c r="J795" s="78">
        <v>1026137</v>
      </c>
      <c r="K795" s="79">
        <v>44440</v>
      </c>
      <c r="L795" s="79">
        <v>44804</v>
      </c>
      <c r="M795" s="84">
        <v>7397</v>
      </c>
      <c r="N795" s="84">
        <v>12397</v>
      </c>
      <c r="O795" s="95">
        <f t="shared" si="160"/>
        <v>0.5966766153101557</v>
      </c>
      <c r="P795" s="84">
        <f t="shared" si="159"/>
        <v>7397.0000000000009</v>
      </c>
      <c r="Q795" s="85">
        <f t="shared" si="156"/>
        <v>5.3858473520113743E-4</v>
      </c>
      <c r="R795" s="86">
        <f t="shared" si="149"/>
        <v>4.6567429931428886E-4</v>
      </c>
      <c r="S795" s="87">
        <f t="shared" si="150"/>
        <v>399677</v>
      </c>
      <c r="T795" s="88">
        <f t="shared" si="151"/>
        <v>157077.76000000001</v>
      </c>
      <c r="U795" s="88">
        <f t="shared" si="152"/>
        <v>157077.76000000001</v>
      </c>
      <c r="V795" s="88">
        <f t="shared" si="153"/>
        <v>145337.09</v>
      </c>
      <c r="W795" s="89">
        <f t="shared" si="154"/>
        <v>859169.61</v>
      </c>
      <c r="X795" s="81"/>
      <c r="Y795" s="90">
        <f t="shared" si="157"/>
        <v>203534.13</v>
      </c>
      <c r="Z795" s="90">
        <f t="shared" si="158"/>
        <v>203534.13</v>
      </c>
      <c r="AA795" s="90">
        <f t="shared" si="155"/>
        <v>407068.26</v>
      </c>
    </row>
    <row r="796" spans="1:27" s="15" customFormat="1" x14ac:dyDescent="0.2">
      <c r="A796" s="78">
        <v>5235</v>
      </c>
      <c r="B796" s="78" t="s">
        <v>1221</v>
      </c>
      <c r="C796" s="78" t="s">
        <v>222</v>
      </c>
      <c r="D796" s="78" t="s">
        <v>42</v>
      </c>
      <c r="E796" s="78" t="s">
        <v>509</v>
      </c>
      <c r="F796" s="78" t="s">
        <v>79</v>
      </c>
      <c r="G796" s="118">
        <v>675948</v>
      </c>
      <c r="H796" s="78"/>
      <c r="I796" s="79" t="s">
        <v>44</v>
      </c>
      <c r="J796" s="78">
        <v>1031652</v>
      </c>
      <c r="K796" s="79">
        <v>44470</v>
      </c>
      <c r="L796" s="79">
        <v>44834</v>
      </c>
      <c r="M796" s="84">
        <v>17875</v>
      </c>
      <c r="N796" s="84">
        <v>30435</v>
      </c>
      <c r="O796" s="95">
        <f t="shared" si="160"/>
        <v>0.58731723344833253</v>
      </c>
      <c r="P796" s="84">
        <f t="shared" si="159"/>
        <v>17875</v>
      </c>
      <c r="Q796" s="85">
        <f t="shared" si="156"/>
        <v>1.3015008978937853E-3</v>
      </c>
      <c r="R796" s="86">
        <f t="shared" si="149"/>
        <v>1.1253113559879563E-3</v>
      </c>
      <c r="S796" s="87">
        <f t="shared" si="150"/>
        <v>965827.55</v>
      </c>
      <c r="T796" s="88">
        <f t="shared" si="151"/>
        <v>379581.59</v>
      </c>
      <c r="U796" s="88">
        <f t="shared" si="152"/>
        <v>379581.59</v>
      </c>
      <c r="V796" s="88">
        <f t="shared" si="153"/>
        <v>351210.02</v>
      </c>
      <c r="W796" s="89">
        <f t="shared" si="154"/>
        <v>2076200.7500000002</v>
      </c>
      <c r="X796" s="81"/>
      <c r="Y796" s="90">
        <f t="shared" si="157"/>
        <v>491844.35</v>
      </c>
      <c r="Z796" s="90">
        <f t="shared" si="158"/>
        <v>491844.35</v>
      </c>
      <c r="AA796" s="90">
        <f t="shared" si="155"/>
        <v>983688.7</v>
      </c>
    </row>
    <row r="797" spans="1:27" s="15" customFormat="1" x14ac:dyDescent="0.2">
      <c r="A797" s="78">
        <v>4807</v>
      </c>
      <c r="B797" s="78" t="s">
        <v>1222</v>
      </c>
      <c r="C797" s="78" t="s">
        <v>576</v>
      </c>
      <c r="D797" s="78" t="s">
        <v>42</v>
      </c>
      <c r="E797" s="78" t="s">
        <v>550</v>
      </c>
      <c r="F797" s="78" t="s">
        <v>52</v>
      </c>
      <c r="G797" s="118">
        <v>675222</v>
      </c>
      <c r="H797" s="78"/>
      <c r="I797" s="79" t="s">
        <v>44</v>
      </c>
      <c r="J797" s="78">
        <v>1031185</v>
      </c>
      <c r="K797" s="79">
        <v>44562</v>
      </c>
      <c r="L797" s="79">
        <v>44926</v>
      </c>
      <c r="M797" s="84">
        <v>16741</v>
      </c>
      <c r="N797" s="84">
        <v>22728</v>
      </c>
      <c r="O797" s="95">
        <f t="shared" si="160"/>
        <v>0.73658042942625834</v>
      </c>
      <c r="P797" s="84">
        <f t="shared" si="159"/>
        <v>16741</v>
      </c>
      <c r="Q797" s="85">
        <f t="shared" si="156"/>
        <v>1.2189329528190132E-3</v>
      </c>
      <c r="R797" s="86">
        <f t="shared" si="149"/>
        <v>1.0539209740192657E-3</v>
      </c>
      <c r="S797" s="87">
        <f t="shared" si="150"/>
        <v>904554.91</v>
      </c>
      <c r="T797" s="88">
        <f t="shared" si="151"/>
        <v>355500.72</v>
      </c>
      <c r="U797" s="88">
        <f t="shared" si="152"/>
        <v>355500.72</v>
      </c>
      <c r="V797" s="88">
        <f t="shared" si="153"/>
        <v>328929.06</v>
      </c>
      <c r="W797" s="89">
        <f t="shared" si="154"/>
        <v>1944485.41</v>
      </c>
      <c r="X797" s="81"/>
      <c r="Y797" s="90">
        <f t="shared" si="157"/>
        <v>460641.47</v>
      </c>
      <c r="Z797" s="90">
        <f t="shared" si="158"/>
        <v>460641.47</v>
      </c>
      <c r="AA797" s="90">
        <f t="shared" si="155"/>
        <v>921282.94</v>
      </c>
    </row>
    <row r="798" spans="1:27" s="15" customFormat="1" x14ac:dyDescent="0.2">
      <c r="A798" s="78">
        <v>5166</v>
      </c>
      <c r="B798" s="78" t="s">
        <v>1223</v>
      </c>
      <c r="C798" s="78" t="s">
        <v>576</v>
      </c>
      <c r="D798" s="78" t="s">
        <v>42</v>
      </c>
      <c r="E798" s="78" t="s">
        <v>775</v>
      </c>
      <c r="F798" s="78" t="s">
        <v>106</v>
      </c>
      <c r="G798" s="118">
        <v>675445</v>
      </c>
      <c r="H798" s="78"/>
      <c r="I798" s="79" t="s">
        <v>44</v>
      </c>
      <c r="J798" s="78">
        <v>1026152</v>
      </c>
      <c r="K798" s="79">
        <v>44562</v>
      </c>
      <c r="L798" s="79">
        <v>44926</v>
      </c>
      <c r="M798" s="84">
        <v>5905</v>
      </c>
      <c r="N798" s="84">
        <v>9662</v>
      </c>
      <c r="O798" s="95">
        <f t="shared" si="160"/>
        <v>0.61115711032912445</v>
      </c>
      <c r="P798" s="84">
        <f t="shared" si="159"/>
        <v>5904.9999999999991</v>
      </c>
      <c r="Q798" s="85">
        <f t="shared" si="156"/>
        <v>4.299503665489679E-4</v>
      </c>
      <c r="R798" s="86">
        <f t="shared" si="149"/>
        <v>3.7174621298511219E-4</v>
      </c>
      <c r="S798" s="87">
        <f t="shared" si="150"/>
        <v>319060.78999999998</v>
      </c>
      <c r="T798" s="88">
        <f t="shared" si="151"/>
        <v>125394.64</v>
      </c>
      <c r="U798" s="88">
        <f t="shared" si="152"/>
        <v>125394.64</v>
      </c>
      <c r="V798" s="88">
        <f t="shared" si="153"/>
        <v>116022.11</v>
      </c>
      <c r="W798" s="89">
        <f t="shared" si="154"/>
        <v>685872.17999999993</v>
      </c>
      <c r="X798" s="81"/>
      <c r="Y798" s="90">
        <f t="shared" si="157"/>
        <v>162480.60999999999</v>
      </c>
      <c r="Z798" s="90">
        <f t="shared" si="158"/>
        <v>162480.60999999999</v>
      </c>
      <c r="AA798" s="90">
        <f t="shared" si="155"/>
        <v>324961.21999999997</v>
      </c>
    </row>
    <row r="799" spans="1:27" s="15" customFormat="1" x14ac:dyDescent="0.2">
      <c r="A799" s="78">
        <v>106680</v>
      </c>
      <c r="B799" s="78" t="s">
        <v>1224</v>
      </c>
      <c r="C799" s="78" t="s">
        <v>916</v>
      </c>
      <c r="D799" s="78" t="s">
        <v>42</v>
      </c>
      <c r="E799" s="78" t="s">
        <v>202</v>
      </c>
      <c r="F799" s="78" t="s">
        <v>79</v>
      </c>
      <c r="G799" s="118">
        <v>676409</v>
      </c>
      <c r="H799" s="78"/>
      <c r="I799" s="79" t="s">
        <v>98</v>
      </c>
      <c r="J799" s="78">
        <v>1027911</v>
      </c>
      <c r="K799" s="79">
        <v>44562</v>
      </c>
      <c r="L799" s="79">
        <v>44926</v>
      </c>
      <c r="M799" s="84">
        <v>7919</v>
      </c>
      <c r="N799" s="84">
        <v>14049</v>
      </c>
      <c r="O799" s="95">
        <f t="shared" si="160"/>
        <v>0.56367001210050538</v>
      </c>
      <c r="P799" s="84">
        <f t="shared" si="159"/>
        <v>7918.9999999999991</v>
      </c>
      <c r="Q799" s="85">
        <f t="shared" si="156"/>
        <v>5.7659220198158793E-4</v>
      </c>
      <c r="R799" s="86">
        <f t="shared" si="149"/>
        <v>4.985365386332097E-4</v>
      </c>
      <c r="S799" s="87">
        <f t="shared" ref="S799:S830" si="161">IF(Q799&gt;0,ROUND($S$3*Q799,2),0)</f>
        <v>427881.87</v>
      </c>
      <c r="T799" s="88">
        <f t="shared" ref="T799:T830" si="162">IF(R799&gt;0,ROUND($T$3*R799,2),0)</f>
        <v>168162.61</v>
      </c>
      <c r="U799" s="88">
        <f t="shared" ref="U799:U830" si="163">IF(R799&gt;0,ROUND($U$3*R799,2),0)</f>
        <v>168162.61</v>
      </c>
      <c r="V799" s="88">
        <f t="shared" ref="V799:V830" si="164">IF(Q799&gt;0,ROUND($V$3*Q799,2),0)</f>
        <v>155593.41</v>
      </c>
      <c r="W799" s="89">
        <f t="shared" si="154"/>
        <v>919800.5</v>
      </c>
      <c r="X799" s="81"/>
      <c r="Y799" s="90">
        <f t="shared" si="157"/>
        <v>217897.36</v>
      </c>
      <c r="Z799" s="90">
        <f t="shared" si="158"/>
        <v>217897.36</v>
      </c>
      <c r="AA799" s="90">
        <f t="shared" si="155"/>
        <v>435794.72</v>
      </c>
    </row>
    <row r="800" spans="1:27" s="15" customFormat="1" x14ac:dyDescent="0.2">
      <c r="A800" s="78">
        <v>107125</v>
      </c>
      <c r="B800" s="78" t="s">
        <v>1225</v>
      </c>
      <c r="C800" s="78" t="s">
        <v>222</v>
      </c>
      <c r="D800" s="78" t="s">
        <v>42</v>
      </c>
      <c r="E800" s="78" t="s">
        <v>52</v>
      </c>
      <c r="F800" s="78" t="s">
        <v>52</v>
      </c>
      <c r="G800" s="118">
        <v>676450</v>
      </c>
      <c r="H800" s="78"/>
      <c r="I800" s="79" t="s">
        <v>44</v>
      </c>
      <c r="J800" s="78">
        <v>1029636</v>
      </c>
      <c r="K800" s="79">
        <v>44562</v>
      </c>
      <c r="L800" s="79">
        <v>44926</v>
      </c>
      <c r="M800" s="84">
        <v>28533</v>
      </c>
      <c r="N800" s="84">
        <v>35526</v>
      </c>
      <c r="O800" s="95">
        <f t="shared" si="160"/>
        <v>0.80315825029555821</v>
      </c>
      <c r="P800" s="84">
        <f t="shared" si="159"/>
        <v>28533</v>
      </c>
      <c r="Q800" s="85">
        <f t="shared" si="156"/>
        <v>2.077523083614175E-3</v>
      </c>
      <c r="R800" s="86">
        <f t="shared" si="149"/>
        <v>1.7962802193233205E-3</v>
      </c>
      <c r="S800" s="87">
        <f t="shared" si="161"/>
        <v>1541703.91</v>
      </c>
      <c r="T800" s="88">
        <f t="shared" si="162"/>
        <v>605907.77</v>
      </c>
      <c r="U800" s="88">
        <f t="shared" si="163"/>
        <v>605907.77</v>
      </c>
      <c r="V800" s="88">
        <f t="shared" si="164"/>
        <v>560619.6</v>
      </c>
      <c r="W800" s="89">
        <f t="shared" si="154"/>
        <v>3314139.05</v>
      </c>
      <c r="X800" s="81"/>
      <c r="Y800" s="90">
        <f t="shared" si="157"/>
        <v>785107.4</v>
      </c>
      <c r="Z800" s="90">
        <f t="shared" si="158"/>
        <v>785107.4</v>
      </c>
      <c r="AA800" s="90">
        <f t="shared" si="155"/>
        <v>1570214.8</v>
      </c>
    </row>
    <row r="801" spans="1:27" s="15" customFormat="1" x14ac:dyDescent="0.2">
      <c r="A801" s="78">
        <v>110118</v>
      </c>
      <c r="B801" s="78" t="s">
        <v>1226</v>
      </c>
      <c r="C801" s="78" t="s">
        <v>222</v>
      </c>
      <c r="D801" s="78" t="s">
        <v>42</v>
      </c>
      <c r="E801" s="78" t="s">
        <v>52</v>
      </c>
      <c r="F801" s="78" t="s">
        <v>52</v>
      </c>
      <c r="G801" s="118">
        <v>676463</v>
      </c>
      <c r="H801" s="78"/>
      <c r="I801" s="79" t="s">
        <v>44</v>
      </c>
      <c r="J801" s="78">
        <v>1030346</v>
      </c>
      <c r="K801" s="79">
        <v>44562</v>
      </c>
      <c r="L801" s="79">
        <v>44926</v>
      </c>
      <c r="M801" s="84">
        <v>23134</v>
      </c>
      <c r="N801" s="84">
        <v>32053</v>
      </c>
      <c r="O801" s="95">
        <f t="shared" si="160"/>
        <v>0.72174211462265625</v>
      </c>
      <c r="P801" s="84">
        <f t="shared" si="159"/>
        <v>23134</v>
      </c>
      <c r="Q801" s="85">
        <f t="shared" si="156"/>
        <v>1.6844152040209695E-3</v>
      </c>
      <c r="R801" s="86">
        <f t="shared" si="149"/>
        <v>1.4563889739538673E-3</v>
      </c>
      <c r="S801" s="87">
        <f t="shared" si="161"/>
        <v>1249983.47</v>
      </c>
      <c r="T801" s="88">
        <f t="shared" si="162"/>
        <v>491258.21</v>
      </c>
      <c r="U801" s="88">
        <f t="shared" si="163"/>
        <v>491258.21</v>
      </c>
      <c r="V801" s="88">
        <f t="shared" si="164"/>
        <v>454539.44</v>
      </c>
      <c r="W801" s="89">
        <f t="shared" si="154"/>
        <v>2687039.33</v>
      </c>
      <c r="X801" s="81"/>
      <c r="Y801" s="90">
        <f t="shared" si="157"/>
        <v>636549.77</v>
      </c>
      <c r="Z801" s="90">
        <f t="shared" si="158"/>
        <v>636549.77</v>
      </c>
      <c r="AA801" s="90">
        <f t="shared" si="155"/>
        <v>1273099.54</v>
      </c>
    </row>
    <row r="802" spans="1:27" s="15" customFormat="1" x14ac:dyDescent="0.2">
      <c r="A802" s="78">
        <v>5297</v>
      </c>
      <c r="B802" s="78" t="s">
        <v>1227</v>
      </c>
      <c r="C802" s="78" t="s">
        <v>576</v>
      </c>
      <c r="D802" s="78" t="s">
        <v>42</v>
      </c>
      <c r="E802" s="78" t="s">
        <v>428</v>
      </c>
      <c r="F802" s="78" t="s">
        <v>79</v>
      </c>
      <c r="G802" s="118">
        <v>675095</v>
      </c>
      <c r="H802" s="78"/>
      <c r="I802" s="79" t="s">
        <v>44</v>
      </c>
      <c r="J802" s="78">
        <v>1026030</v>
      </c>
      <c r="K802" s="79">
        <v>44562</v>
      </c>
      <c r="L802" s="79">
        <v>44926</v>
      </c>
      <c r="M802" s="84">
        <v>14319</v>
      </c>
      <c r="N802" s="84">
        <v>28388</v>
      </c>
      <c r="O802" s="95">
        <f t="shared" si="160"/>
        <v>0.50440326898689591</v>
      </c>
      <c r="P802" s="84">
        <f t="shared" si="159"/>
        <v>14319</v>
      </c>
      <c r="Q802" s="85">
        <f t="shared" si="156"/>
        <v>1.0425841318568454E-3</v>
      </c>
      <c r="R802" s="86">
        <f t="shared" si="149"/>
        <v>9.0144521993798857E-4</v>
      </c>
      <c r="S802" s="87">
        <f t="shared" si="161"/>
        <v>773688.65</v>
      </c>
      <c r="T802" s="88">
        <f t="shared" si="162"/>
        <v>304068.74</v>
      </c>
      <c r="U802" s="88">
        <f t="shared" si="163"/>
        <v>304068.74</v>
      </c>
      <c r="V802" s="88">
        <f t="shared" si="164"/>
        <v>281341.33</v>
      </c>
      <c r="W802" s="89">
        <f t="shared" si="154"/>
        <v>1663167.4600000002</v>
      </c>
      <c r="X802" s="81"/>
      <c r="Y802" s="90">
        <f t="shared" si="157"/>
        <v>393998.28</v>
      </c>
      <c r="Z802" s="90">
        <f t="shared" si="158"/>
        <v>393998.28</v>
      </c>
      <c r="AA802" s="90">
        <f t="shared" si="155"/>
        <v>787996.56</v>
      </c>
    </row>
    <row r="803" spans="1:27" s="15" customFormat="1" x14ac:dyDescent="0.2">
      <c r="A803" s="78">
        <v>5234</v>
      </c>
      <c r="B803" s="78" t="s">
        <v>1228</v>
      </c>
      <c r="C803" s="78" t="s">
        <v>576</v>
      </c>
      <c r="D803" s="78" t="s">
        <v>42</v>
      </c>
      <c r="E803" s="78" t="s">
        <v>775</v>
      </c>
      <c r="F803" s="78" t="s">
        <v>106</v>
      </c>
      <c r="G803" s="118">
        <v>455715</v>
      </c>
      <c r="H803" s="78"/>
      <c r="I803" s="79" t="s">
        <v>44</v>
      </c>
      <c r="J803" s="78">
        <v>1026029</v>
      </c>
      <c r="K803" s="79">
        <v>44562</v>
      </c>
      <c r="L803" s="79">
        <v>44926</v>
      </c>
      <c r="M803" s="84">
        <v>10863</v>
      </c>
      <c r="N803" s="84">
        <v>20886</v>
      </c>
      <c r="O803" s="95">
        <f t="shared" si="160"/>
        <v>0.52010916403332375</v>
      </c>
      <c r="P803" s="84">
        <f t="shared" si="159"/>
        <v>10863</v>
      </c>
      <c r="Q803" s="85">
        <f t="shared" si="156"/>
        <v>7.9094848972420648E-4</v>
      </c>
      <c r="R803" s="86">
        <f t="shared" si="149"/>
        <v>6.83874532033408E-4</v>
      </c>
      <c r="S803" s="87">
        <f t="shared" si="161"/>
        <v>586952.99</v>
      </c>
      <c r="T803" s="88">
        <f t="shared" si="162"/>
        <v>230679.43</v>
      </c>
      <c r="U803" s="88">
        <f t="shared" si="163"/>
        <v>230679.43</v>
      </c>
      <c r="V803" s="88">
        <f t="shared" si="164"/>
        <v>213437.45</v>
      </c>
      <c r="W803" s="89">
        <f t="shared" si="154"/>
        <v>1261749.2999999998</v>
      </c>
      <c r="X803" s="81"/>
      <c r="Y803" s="90">
        <f t="shared" si="157"/>
        <v>298903.78000000003</v>
      </c>
      <c r="Z803" s="90">
        <f t="shared" si="158"/>
        <v>298903.78000000003</v>
      </c>
      <c r="AA803" s="90">
        <f t="shared" si="155"/>
        <v>597807.56000000006</v>
      </c>
    </row>
    <row r="804" spans="1:27" s="15" customFormat="1" x14ac:dyDescent="0.2">
      <c r="A804" s="78">
        <v>5215</v>
      </c>
      <c r="B804" s="78" t="s">
        <v>1229</v>
      </c>
      <c r="C804" s="78" t="s">
        <v>916</v>
      </c>
      <c r="D804" s="78" t="s">
        <v>42</v>
      </c>
      <c r="E804" s="78" t="s">
        <v>186</v>
      </c>
      <c r="F804" s="78" t="s">
        <v>63</v>
      </c>
      <c r="G804" s="118">
        <v>455673</v>
      </c>
      <c r="H804" s="78"/>
      <c r="I804" s="79" t="s">
        <v>44</v>
      </c>
      <c r="J804" s="78">
        <v>1032143</v>
      </c>
      <c r="K804" s="79">
        <v>44546</v>
      </c>
      <c r="L804" s="79">
        <v>44834</v>
      </c>
      <c r="M804" s="84">
        <v>10927</v>
      </c>
      <c r="N804" s="84">
        <v>23212</v>
      </c>
      <c r="O804" s="95">
        <f t="shared" si="160"/>
        <v>0.4707478890229192</v>
      </c>
      <c r="P804" s="84">
        <f t="shared" si="159"/>
        <v>13800.53633217993</v>
      </c>
      <c r="Q804" s="85">
        <f t="shared" si="156"/>
        <v>1.0048341498040832E-3</v>
      </c>
      <c r="R804" s="86">
        <f t="shared" si="149"/>
        <v>8.6880560857770369E-4</v>
      </c>
      <c r="S804" s="87">
        <f t="shared" si="161"/>
        <v>745674.86</v>
      </c>
      <c r="T804" s="88">
        <f t="shared" si="162"/>
        <v>293058.99</v>
      </c>
      <c r="U804" s="88">
        <f t="shared" si="163"/>
        <v>293058.99</v>
      </c>
      <c r="V804" s="88">
        <f t="shared" si="164"/>
        <v>271154.5</v>
      </c>
      <c r="W804" s="89">
        <f t="shared" si="154"/>
        <v>1602947.3399999999</v>
      </c>
      <c r="X804" s="81"/>
      <c r="Y804" s="90">
        <f t="shared" si="157"/>
        <v>379732.35</v>
      </c>
      <c r="Z804" s="90">
        <f t="shared" si="158"/>
        <v>379732.35</v>
      </c>
      <c r="AA804" s="90">
        <f t="shared" si="155"/>
        <v>759464.7</v>
      </c>
    </row>
    <row r="805" spans="1:27" s="15" customFormat="1" x14ac:dyDescent="0.2">
      <c r="A805" s="78">
        <v>5256</v>
      </c>
      <c r="B805" s="78" t="s">
        <v>1230</v>
      </c>
      <c r="C805" s="78" t="s">
        <v>576</v>
      </c>
      <c r="D805" s="78" t="s">
        <v>42</v>
      </c>
      <c r="E805" s="78" t="s">
        <v>83</v>
      </c>
      <c r="F805" s="78" t="s">
        <v>83</v>
      </c>
      <c r="G805" s="118">
        <v>455757</v>
      </c>
      <c r="H805" s="78"/>
      <c r="I805" s="79" t="s">
        <v>44</v>
      </c>
      <c r="J805" s="78">
        <v>1026108</v>
      </c>
      <c r="K805" s="79">
        <v>44562</v>
      </c>
      <c r="L805" s="79">
        <v>44926</v>
      </c>
      <c r="M805" s="84">
        <v>21286</v>
      </c>
      <c r="N805" s="84">
        <v>32369</v>
      </c>
      <c r="O805" s="95">
        <f t="shared" si="160"/>
        <v>0.65760449813092769</v>
      </c>
      <c r="P805" s="84">
        <f t="shared" si="159"/>
        <v>21286</v>
      </c>
      <c r="Q805" s="85">
        <f t="shared" si="156"/>
        <v>1.5498600342694888E-3</v>
      </c>
      <c r="R805" s="86">
        <f t="shared" si="149"/>
        <v>1.3400490922271125E-3</v>
      </c>
      <c r="S805" s="87">
        <f t="shared" si="161"/>
        <v>1150131.76</v>
      </c>
      <c r="T805" s="88">
        <f t="shared" si="162"/>
        <v>452015.31</v>
      </c>
      <c r="U805" s="88">
        <f t="shared" si="163"/>
        <v>452015.31</v>
      </c>
      <c r="V805" s="88">
        <f t="shared" si="164"/>
        <v>418229.73</v>
      </c>
      <c r="W805" s="89">
        <f t="shared" si="154"/>
        <v>2472392.1100000003</v>
      </c>
      <c r="X805" s="81"/>
      <c r="Y805" s="90">
        <f t="shared" si="157"/>
        <v>585700.63</v>
      </c>
      <c r="Z805" s="90">
        <f t="shared" si="158"/>
        <v>585700.63</v>
      </c>
      <c r="AA805" s="90">
        <f t="shared" si="155"/>
        <v>1171401.26</v>
      </c>
    </row>
    <row r="806" spans="1:27" s="15" customFormat="1" x14ac:dyDescent="0.2">
      <c r="A806" s="78">
        <v>5291</v>
      </c>
      <c r="B806" s="78" t="s">
        <v>1231</v>
      </c>
      <c r="C806" s="78" t="s">
        <v>1048</v>
      </c>
      <c r="D806" s="78" t="s">
        <v>42</v>
      </c>
      <c r="E806" s="78" t="s">
        <v>184</v>
      </c>
      <c r="F806" s="78" t="s">
        <v>83</v>
      </c>
      <c r="G806" s="118">
        <v>675975</v>
      </c>
      <c r="H806" s="78"/>
      <c r="I806" s="79" t="s">
        <v>44</v>
      </c>
      <c r="J806" s="78">
        <v>1028724</v>
      </c>
      <c r="K806" s="79">
        <v>44562</v>
      </c>
      <c r="L806" s="79">
        <v>44926</v>
      </c>
      <c r="M806" s="84">
        <v>16300</v>
      </c>
      <c r="N806" s="84">
        <v>24441</v>
      </c>
      <c r="O806" s="95">
        <f t="shared" si="160"/>
        <v>0.66691215580377239</v>
      </c>
      <c r="P806" s="84">
        <f t="shared" si="159"/>
        <v>16300.000000000002</v>
      </c>
      <c r="Q806" s="85">
        <f t="shared" si="156"/>
        <v>1.1868231964010463E-3</v>
      </c>
      <c r="R806" s="86">
        <f t="shared" si="149"/>
        <v>1.0261580476981084E-3</v>
      </c>
      <c r="S806" s="87">
        <f t="shared" si="161"/>
        <v>880726.66</v>
      </c>
      <c r="T806" s="88">
        <f t="shared" si="162"/>
        <v>346135.94</v>
      </c>
      <c r="U806" s="88">
        <f t="shared" si="163"/>
        <v>346135.94</v>
      </c>
      <c r="V806" s="88">
        <f t="shared" si="164"/>
        <v>320264.24</v>
      </c>
      <c r="W806" s="89">
        <f t="shared" si="154"/>
        <v>1893262.78</v>
      </c>
      <c r="X806" s="81"/>
      <c r="Y806" s="90">
        <f t="shared" ref="Y806:Y837" si="165">IF($D806="NSGO",ROUND($Q806*$Y$3,2),0)</f>
        <v>448507.01</v>
      </c>
      <c r="Z806" s="90">
        <f t="shared" ref="Z806:Z837" si="166">IF($D806="NSGO",ROUND($Q806*$Z$3,2),0)</f>
        <v>448507.01</v>
      </c>
      <c r="AA806" s="90">
        <f t="shared" si="155"/>
        <v>897014.02</v>
      </c>
    </row>
    <row r="807" spans="1:27" s="15" customFormat="1" x14ac:dyDescent="0.2">
      <c r="A807" s="78">
        <v>5139</v>
      </c>
      <c r="B807" s="78" t="s">
        <v>1232</v>
      </c>
      <c r="C807" s="78" t="s">
        <v>1048</v>
      </c>
      <c r="D807" s="78" t="s">
        <v>42</v>
      </c>
      <c r="E807" s="78" t="s">
        <v>659</v>
      </c>
      <c r="F807" s="78" t="s">
        <v>52</v>
      </c>
      <c r="G807" s="118">
        <v>455477</v>
      </c>
      <c r="H807" s="78"/>
      <c r="I807" s="79" t="s">
        <v>44</v>
      </c>
      <c r="J807" s="78">
        <v>1026415</v>
      </c>
      <c r="K807" s="79">
        <v>44470</v>
      </c>
      <c r="L807" s="79">
        <v>44834</v>
      </c>
      <c r="M807" s="84">
        <v>10466</v>
      </c>
      <c r="N807" s="84">
        <v>12757</v>
      </c>
      <c r="O807" s="95">
        <f t="shared" si="160"/>
        <v>0.82041232264639019</v>
      </c>
      <c r="P807" s="84">
        <f t="shared" si="159"/>
        <v>10466</v>
      </c>
      <c r="Q807" s="85">
        <f t="shared" si="156"/>
        <v>7.6204242782413191E-4</v>
      </c>
      <c r="R807" s="86">
        <f t="shared" si="149"/>
        <v>6.5888160289622095E-4</v>
      </c>
      <c r="S807" s="87">
        <f t="shared" si="161"/>
        <v>565502.16</v>
      </c>
      <c r="T807" s="88">
        <f t="shared" si="162"/>
        <v>222249</v>
      </c>
      <c r="U807" s="88">
        <f t="shared" si="163"/>
        <v>222249</v>
      </c>
      <c r="V807" s="88">
        <f t="shared" si="164"/>
        <v>205637.15</v>
      </c>
      <c r="W807" s="89">
        <f t="shared" si="154"/>
        <v>1215637.31</v>
      </c>
      <c r="X807" s="81"/>
      <c r="Y807" s="90">
        <f t="shared" si="165"/>
        <v>287980.02</v>
      </c>
      <c r="Z807" s="90">
        <f t="shared" si="166"/>
        <v>287980.02</v>
      </c>
      <c r="AA807" s="90">
        <f t="shared" si="155"/>
        <v>575960.04</v>
      </c>
    </row>
    <row r="808" spans="1:27" s="15" customFormat="1" x14ac:dyDescent="0.2">
      <c r="A808" s="78">
        <v>4430</v>
      </c>
      <c r="B808" s="78" t="s">
        <v>1233</v>
      </c>
      <c r="C808" s="78" t="s">
        <v>1048</v>
      </c>
      <c r="D808" s="78" t="s">
        <v>42</v>
      </c>
      <c r="E808" s="78" t="s">
        <v>296</v>
      </c>
      <c r="F808" s="78" t="s">
        <v>79</v>
      </c>
      <c r="G808" s="118">
        <v>675996</v>
      </c>
      <c r="H808" s="78"/>
      <c r="I808" s="79" t="s">
        <v>44</v>
      </c>
      <c r="J808" s="78">
        <v>1031725</v>
      </c>
      <c r="K808" s="79">
        <v>44562</v>
      </c>
      <c r="L808" s="79">
        <v>44926</v>
      </c>
      <c r="M808" s="84">
        <v>12336</v>
      </c>
      <c r="N808" s="84">
        <v>22466</v>
      </c>
      <c r="O808" s="95">
        <f t="shared" si="160"/>
        <v>0.54909641235644979</v>
      </c>
      <c r="P808" s="84">
        <f t="shared" si="159"/>
        <v>12336</v>
      </c>
      <c r="Q808" s="85">
        <f t="shared" si="156"/>
        <v>8.9819944483455864E-4</v>
      </c>
      <c r="R808" s="86">
        <f t="shared" si="149"/>
        <v>7.7660648321496099E-4</v>
      </c>
      <c r="S808" s="87">
        <f t="shared" si="161"/>
        <v>666542.57999999996</v>
      </c>
      <c r="T808" s="88">
        <f t="shared" si="162"/>
        <v>261959.07</v>
      </c>
      <c r="U808" s="88">
        <f t="shared" si="163"/>
        <v>261959.07</v>
      </c>
      <c r="V808" s="88">
        <f t="shared" si="164"/>
        <v>242379.12</v>
      </c>
      <c r="W808" s="89">
        <f t="shared" si="154"/>
        <v>1432839.8399999999</v>
      </c>
      <c r="X808" s="81"/>
      <c r="Y808" s="90">
        <f t="shared" si="165"/>
        <v>339434.51</v>
      </c>
      <c r="Z808" s="90">
        <f t="shared" si="166"/>
        <v>339434.51</v>
      </c>
      <c r="AA808" s="90">
        <f t="shared" si="155"/>
        <v>678869.02</v>
      </c>
    </row>
    <row r="809" spans="1:27" s="15" customFormat="1" x14ac:dyDescent="0.2">
      <c r="A809" s="78">
        <v>5066</v>
      </c>
      <c r="B809" s="78" t="s">
        <v>1234</v>
      </c>
      <c r="C809" s="78" t="s">
        <v>1234</v>
      </c>
      <c r="D809" s="78" t="s">
        <v>42</v>
      </c>
      <c r="E809" s="78" t="s">
        <v>1235</v>
      </c>
      <c r="F809" s="78" t="s">
        <v>48</v>
      </c>
      <c r="G809" s="118">
        <v>676077</v>
      </c>
      <c r="H809" s="78"/>
      <c r="I809" s="79" t="s">
        <v>44</v>
      </c>
      <c r="J809" s="78">
        <v>1013568</v>
      </c>
      <c r="K809" s="79">
        <v>44562</v>
      </c>
      <c r="L809" s="79">
        <v>44926</v>
      </c>
      <c r="M809" s="84">
        <v>6534</v>
      </c>
      <c r="N809" s="84">
        <v>9054</v>
      </c>
      <c r="O809" s="95">
        <f t="shared" si="160"/>
        <v>0.72166998011928429</v>
      </c>
      <c r="P809" s="84">
        <f t="shared" si="159"/>
        <v>6534</v>
      </c>
      <c r="Q809" s="85">
        <f t="shared" si="156"/>
        <v>4.7574863590702063E-4</v>
      </c>
      <c r="R809" s="86">
        <f t="shared" si="149"/>
        <v>4.1134458181959756E-4</v>
      </c>
      <c r="S809" s="87">
        <f t="shared" si="161"/>
        <v>353047.12</v>
      </c>
      <c r="T809" s="88">
        <f t="shared" si="162"/>
        <v>138751.67000000001</v>
      </c>
      <c r="U809" s="88">
        <f t="shared" si="163"/>
        <v>138751.67000000001</v>
      </c>
      <c r="V809" s="88">
        <f t="shared" si="164"/>
        <v>128380.77</v>
      </c>
      <c r="W809" s="89">
        <f t="shared" si="154"/>
        <v>758931.2300000001</v>
      </c>
      <c r="X809" s="81"/>
      <c r="Y809" s="90">
        <f t="shared" si="165"/>
        <v>179788.03</v>
      </c>
      <c r="Z809" s="90">
        <f t="shared" si="166"/>
        <v>179788.03</v>
      </c>
      <c r="AA809" s="90">
        <f t="shared" si="155"/>
        <v>359576.06</v>
      </c>
    </row>
    <row r="810" spans="1:27" s="15" customFormat="1" x14ac:dyDescent="0.2">
      <c r="A810" s="78">
        <v>5203</v>
      </c>
      <c r="B810" s="78" t="s">
        <v>1236</v>
      </c>
      <c r="C810" s="78" t="s">
        <v>576</v>
      </c>
      <c r="D810" s="78" t="s">
        <v>42</v>
      </c>
      <c r="E810" s="78" t="s">
        <v>504</v>
      </c>
      <c r="F810" s="78" t="s">
        <v>52</v>
      </c>
      <c r="G810" s="118">
        <v>455876</v>
      </c>
      <c r="H810" s="78"/>
      <c r="I810" s="79" t="s">
        <v>44</v>
      </c>
      <c r="J810" s="78">
        <v>1026005</v>
      </c>
      <c r="K810" s="79">
        <v>44562</v>
      </c>
      <c r="L810" s="79">
        <v>44926</v>
      </c>
      <c r="M810" s="84">
        <v>30747</v>
      </c>
      <c r="N810" s="84">
        <v>47300</v>
      </c>
      <c r="O810" s="95">
        <f t="shared" si="160"/>
        <v>0.65004228329809721</v>
      </c>
      <c r="P810" s="84">
        <f t="shared" si="159"/>
        <v>30747</v>
      </c>
      <c r="Q810" s="85">
        <f t="shared" si="156"/>
        <v>2.2387271668553969E-3</v>
      </c>
      <c r="R810" s="86">
        <f t="shared" si="149"/>
        <v>1.9356614412621926E-3</v>
      </c>
      <c r="S810" s="87">
        <f t="shared" si="161"/>
        <v>1661331.45</v>
      </c>
      <c r="T810" s="88">
        <f t="shared" si="162"/>
        <v>652922.80000000005</v>
      </c>
      <c r="U810" s="88">
        <f t="shared" si="163"/>
        <v>652922.80000000005</v>
      </c>
      <c r="V810" s="88">
        <f t="shared" si="164"/>
        <v>604120.53</v>
      </c>
      <c r="W810" s="89">
        <f t="shared" si="154"/>
        <v>3571297.58</v>
      </c>
      <c r="X810" s="81"/>
      <c r="Y810" s="90">
        <f t="shared" si="165"/>
        <v>846027.31</v>
      </c>
      <c r="Z810" s="90">
        <f t="shared" si="166"/>
        <v>846027.31</v>
      </c>
      <c r="AA810" s="90">
        <f t="shared" si="155"/>
        <v>1692054.62</v>
      </c>
    </row>
    <row r="811" spans="1:27" s="15" customFormat="1" x14ac:dyDescent="0.2">
      <c r="A811" s="78">
        <v>5307</v>
      </c>
      <c r="B811" s="78" t="s">
        <v>1237</v>
      </c>
      <c r="C811" s="78" t="s">
        <v>576</v>
      </c>
      <c r="D811" s="78" t="s">
        <v>42</v>
      </c>
      <c r="E811" s="78" t="s">
        <v>1238</v>
      </c>
      <c r="F811" s="78" t="s">
        <v>106</v>
      </c>
      <c r="G811" s="118">
        <v>675101</v>
      </c>
      <c r="H811" s="78"/>
      <c r="I811" s="79" t="s">
        <v>44</v>
      </c>
      <c r="J811" s="78">
        <v>1026104</v>
      </c>
      <c r="K811" s="79">
        <v>44562</v>
      </c>
      <c r="L811" s="79">
        <v>44926</v>
      </c>
      <c r="M811" s="84">
        <v>12588</v>
      </c>
      <c r="N811" s="84">
        <v>23679</v>
      </c>
      <c r="O811" s="95">
        <f t="shared" si="160"/>
        <v>0.53161028759660456</v>
      </c>
      <c r="P811" s="84">
        <f t="shared" si="159"/>
        <v>12588</v>
      </c>
      <c r="Q811" s="85">
        <f t="shared" si="156"/>
        <v>9.1654787707339696E-4</v>
      </c>
      <c r="R811" s="86">
        <f t="shared" si="149"/>
        <v>7.9247101254133667E-4</v>
      </c>
      <c r="S811" s="87">
        <f t="shared" si="161"/>
        <v>680158.71999999997</v>
      </c>
      <c r="T811" s="88">
        <f t="shared" si="162"/>
        <v>267310.38</v>
      </c>
      <c r="U811" s="88">
        <f t="shared" si="163"/>
        <v>267310.38</v>
      </c>
      <c r="V811" s="88">
        <f t="shared" si="164"/>
        <v>247330.44</v>
      </c>
      <c r="W811" s="89">
        <f t="shared" si="154"/>
        <v>1462109.92</v>
      </c>
      <c r="X811" s="81"/>
      <c r="Y811" s="90">
        <f t="shared" si="165"/>
        <v>346368.48</v>
      </c>
      <c r="Z811" s="90">
        <f t="shared" si="166"/>
        <v>346368.48</v>
      </c>
      <c r="AA811" s="90">
        <f t="shared" si="155"/>
        <v>692736.96</v>
      </c>
    </row>
    <row r="812" spans="1:27" s="15" customFormat="1" x14ac:dyDescent="0.2">
      <c r="A812" s="78">
        <v>104541</v>
      </c>
      <c r="B812" s="78" t="s">
        <v>1239</v>
      </c>
      <c r="C812" s="78" t="s">
        <v>576</v>
      </c>
      <c r="D812" s="78" t="s">
        <v>42</v>
      </c>
      <c r="E812" s="78" t="s">
        <v>52</v>
      </c>
      <c r="F812" s="78" t="s">
        <v>52</v>
      </c>
      <c r="G812" s="118">
        <v>676263</v>
      </c>
      <c r="H812" s="78"/>
      <c r="I812" s="79" t="s">
        <v>44</v>
      </c>
      <c r="J812" s="78">
        <v>1029318</v>
      </c>
      <c r="K812" s="79">
        <v>44562</v>
      </c>
      <c r="L812" s="79">
        <v>44926</v>
      </c>
      <c r="M812" s="84">
        <v>18343</v>
      </c>
      <c r="N812" s="84">
        <v>30211</v>
      </c>
      <c r="O812" s="95">
        <f t="shared" si="160"/>
        <v>0.60716295389096686</v>
      </c>
      <c r="P812" s="84">
        <f t="shared" si="159"/>
        <v>18343</v>
      </c>
      <c r="Q812" s="85">
        <f t="shared" si="156"/>
        <v>1.3355765577659135E-3</v>
      </c>
      <c r="R812" s="86">
        <f t="shared" si="149"/>
        <v>1.1547740533083683E-3</v>
      </c>
      <c r="S812" s="87">
        <f t="shared" si="161"/>
        <v>991114.67</v>
      </c>
      <c r="T812" s="88">
        <f t="shared" si="162"/>
        <v>389519.72</v>
      </c>
      <c r="U812" s="88">
        <f t="shared" si="163"/>
        <v>389519.72</v>
      </c>
      <c r="V812" s="88">
        <f t="shared" si="164"/>
        <v>360405.33</v>
      </c>
      <c r="W812" s="89">
        <f t="shared" si="154"/>
        <v>2130559.44</v>
      </c>
      <c r="X812" s="81"/>
      <c r="Y812" s="90">
        <f t="shared" si="165"/>
        <v>504721.73</v>
      </c>
      <c r="Z812" s="90">
        <f t="shared" si="166"/>
        <v>504721.73</v>
      </c>
      <c r="AA812" s="90">
        <f t="shared" si="155"/>
        <v>1009443.46</v>
      </c>
    </row>
    <row r="813" spans="1:27" s="15" customFormat="1" x14ac:dyDescent="0.2">
      <c r="A813" s="78">
        <v>110301</v>
      </c>
      <c r="B813" s="78" t="s">
        <v>1240</v>
      </c>
      <c r="C813" s="78" t="s">
        <v>177</v>
      </c>
      <c r="D813" s="78" t="s">
        <v>42</v>
      </c>
      <c r="E813" s="78" t="s">
        <v>820</v>
      </c>
      <c r="F813" s="78" t="s">
        <v>59</v>
      </c>
      <c r="G813" s="118">
        <v>676481</v>
      </c>
      <c r="H813" s="78"/>
      <c r="I813" s="79" t="s">
        <v>44</v>
      </c>
      <c r="J813" s="78">
        <v>1030947</v>
      </c>
      <c r="K813" s="79">
        <v>44562</v>
      </c>
      <c r="L813" s="79">
        <v>44926</v>
      </c>
      <c r="M813" s="84">
        <v>12512</v>
      </c>
      <c r="N813" s="84">
        <v>28338</v>
      </c>
      <c r="O813" s="95">
        <f t="shared" si="160"/>
        <v>0.44152727786011714</v>
      </c>
      <c r="P813" s="84">
        <f t="shared" si="159"/>
        <v>12512</v>
      </c>
      <c r="Q813" s="85">
        <f t="shared" si="156"/>
        <v>9.1101422290612826E-4</v>
      </c>
      <c r="R813" s="86">
        <f t="shared" si="149"/>
        <v>7.8768647195084245E-4</v>
      </c>
      <c r="S813" s="87">
        <f t="shared" si="161"/>
        <v>676052.27</v>
      </c>
      <c r="T813" s="88">
        <f t="shared" si="162"/>
        <v>265696.49</v>
      </c>
      <c r="U813" s="88">
        <f t="shared" si="163"/>
        <v>265696.49</v>
      </c>
      <c r="V813" s="88">
        <f t="shared" si="164"/>
        <v>245837.19</v>
      </c>
      <c r="W813" s="89">
        <f t="shared" si="154"/>
        <v>1453282.44</v>
      </c>
      <c r="X813" s="81"/>
      <c r="Y813" s="90">
        <f t="shared" si="165"/>
        <v>344277.29</v>
      </c>
      <c r="Z813" s="90">
        <f t="shared" si="166"/>
        <v>344277.29</v>
      </c>
      <c r="AA813" s="90">
        <f t="shared" si="155"/>
        <v>688554.58</v>
      </c>
    </row>
    <row r="814" spans="1:27" s="15" customFormat="1" x14ac:dyDescent="0.2">
      <c r="A814" s="78">
        <v>4286</v>
      </c>
      <c r="B814" s="78" t="s">
        <v>1241</v>
      </c>
      <c r="C814" s="78" t="s">
        <v>576</v>
      </c>
      <c r="D814" s="78" t="s">
        <v>42</v>
      </c>
      <c r="E814" s="78" t="s">
        <v>550</v>
      </c>
      <c r="F814" s="78" t="s">
        <v>52</v>
      </c>
      <c r="G814" s="118">
        <v>675744</v>
      </c>
      <c r="H814" s="78"/>
      <c r="I814" s="79" t="s">
        <v>44</v>
      </c>
      <c r="J814" s="78">
        <v>1029559</v>
      </c>
      <c r="K814" s="79">
        <v>44562</v>
      </c>
      <c r="L814" s="79">
        <v>44926</v>
      </c>
      <c r="M814" s="84">
        <v>23282</v>
      </c>
      <c r="N814" s="84">
        <v>38076</v>
      </c>
      <c r="O814" s="95">
        <f t="shared" si="160"/>
        <v>0.61146128795041499</v>
      </c>
      <c r="P814" s="84">
        <f t="shared" si="159"/>
        <v>23282</v>
      </c>
      <c r="Q814" s="85">
        <f t="shared" si="156"/>
        <v>1.6951912673993349E-3</v>
      </c>
      <c r="R814" s="86">
        <f t="shared" si="149"/>
        <v>1.4657062372090404E-3</v>
      </c>
      <c r="S814" s="87">
        <f t="shared" si="161"/>
        <v>1257980.25</v>
      </c>
      <c r="T814" s="88">
        <f t="shared" si="162"/>
        <v>494401.04</v>
      </c>
      <c r="U814" s="88">
        <f t="shared" si="163"/>
        <v>494401.04</v>
      </c>
      <c r="V814" s="88">
        <f t="shared" si="164"/>
        <v>457447.36</v>
      </c>
      <c r="W814" s="89">
        <f t="shared" si="154"/>
        <v>2704229.69</v>
      </c>
      <c r="X814" s="81"/>
      <c r="Y814" s="90">
        <f t="shared" si="165"/>
        <v>640622.1</v>
      </c>
      <c r="Z814" s="90">
        <f t="shared" si="166"/>
        <v>640622.1</v>
      </c>
      <c r="AA814" s="90">
        <f t="shared" si="155"/>
        <v>1281244.2</v>
      </c>
    </row>
    <row r="815" spans="1:27" s="15" customFormat="1" x14ac:dyDescent="0.2">
      <c r="A815" s="78">
        <v>100790</v>
      </c>
      <c r="B815" s="78" t="s">
        <v>1242</v>
      </c>
      <c r="C815" s="78" t="s">
        <v>576</v>
      </c>
      <c r="D815" s="78" t="s">
        <v>42</v>
      </c>
      <c r="E815" s="78" t="s">
        <v>504</v>
      </c>
      <c r="F815" s="78" t="s">
        <v>52</v>
      </c>
      <c r="G815" s="118">
        <v>675894</v>
      </c>
      <c r="H815" s="78"/>
      <c r="I815" s="79" t="s">
        <v>44</v>
      </c>
      <c r="J815" s="78">
        <v>1028728</v>
      </c>
      <c r="K815" s="79">
        <v>44562</v>
      </c>
      <c r="L815" s="79">
        <v>44926</v>
      </c>
      <c r="M815" s="84">
        <v>19138</v>
      </c>
      <c r="N815" s="84">
        <v>34486</v>
      </c>
      <c r="O815" s="95">
        <f t="shared" si="160"/>
        <v>0.55494983471553672</v>
      </c>
      <c r="P815" s="84">
        <f t="shared" si="159"/>
        <v>19138</v>
      </c>
      <c r="Q815" s="85">
        <f t="shared" si="156"/>
        <v>1.3934614928051057E-3</v>
      </c>
      <c r="R815" s="86">
        <f t="shared" si="149"/>
        <v>1.2048228660641962E-3</v>
      </c>
      <c r="S815" s="87">
        <f t="shared" si="161"/>
        <v>1034070.36</v>
      </c>
      <c r="T815" s="88">
        <f t="shared" si="162"/>
        <v>406401.81</v>
      </c>
      <c r="U815" s="88">
        <f t="shared" si="163"/>
        <v>406401.81</v>
      </c>
      <c r="V815" s="88">
        <f t="shared" si="164"/>
        <v>376025.58</v>
      </c>
      <c r="W815" s="89">
        <f t="shared" si="154"/>
        <v>2222899.56</v>
      </c>
      <c r="X815" s="81"/>
      <c r="Y815" s="90">
        <f t="shared" si="165"/>
        <v>526596.76</v>
      </c>
      <c r="Z815" s="90">
        <f t="shared" si="166"/>
        <v>526596.76</v>
      </c>
      <c r="AA815" s="90">
        <f t="shared" si="155"/>
        <v>1053193.52</v>
      </c>
    </row>
    <row r="816" spans="1:27" s="15" customFormat="1" x14ac:dyDescent="0.2">
      <c r="A816" s="78">
        <v>4456</v>
      </c>
      <c r="B816" s="78" t="s">
        <v>1243</v>
      </c>
      <c r="C816" s="78" t="s">
        <v>576</v>
      </c>
      <c r="D816" s="78" t="s">
        <v>42</v>
      </c>
      <c r="E816" s="78" t="s">
        <v>52</v>
      </c>
      <c r="F816" s="78" t="s">
        <v>52</v>
      </c>
      <c r="G816" s="118">
        <v>675818</v>
      </c>
      <c r="H816" s="78"/>
      <c r="I816" s="79" t="s">
        <v>44</v>
      </c>
      <c r="J816" s="78">
        <v>1028677</v>
      </c>
      <c r="K816" s="79">
        <v>44562</v>
      </c>
      <c r="L816" s="79">
        <v>44926</v>
      </c>
      <c r="M816" s="84">
        <v>20529</v>
      </c>
      <c r="N816" s="84">
        <v>34721</v>
      </c>
      <c r="O816" s="95">
        <f t="shared" si="160"/>
        <v>0.59125601221162982</v>
      </c>
      <c r="P816" s="84">
        <f t="shared" si="159"/>
        <v>20529</v>
      </c>
      <c r="Q816" s="85">
        <f t="shared" si="156"/>
        <v>1.4947419263139311E-3</v>
      </c>
      <c r="R816" s="86">
        <f t="shared" si="149"/>
        <v>1.2923925497665316E-3</v>
      </c>
      <c r="S816" s="87">
        <f t="shared" si="161"/>
        <v>1109229.3</v>
      </c>
      <c r="T816" s="88">
        <f t="shared" si="162"/>
        <v>435940.16</v>
      </c>
      <c r="U816" s="88">
        <f t="shared" si="163"/>
        <v>435940.16</v>
      </c>
      <c r="V816" s="88">
        <f t="shared" si="164"/>
        <v>403356.11</v>
      </c>
      <c r="W816" s="89">
        <f t="shared" si="154"/>
        <v>2384465.73</v>
      </c>
      <c r="X816" s="81"/>
      <c r="Y816" s="90">
        <f t="shared" si="165"/>
        <v>564871.19999999995</v>
      </c>
      <c r="Z816" s="90">
        <f t="shared" si="166"/>
        <v>564871.19999999995</v>
      </c>
      <c r="AA816" s="90">
        <f t="shared" si="155"/>
        <v>1129742.3999999999</v>
      </c>
    </row>
    <row r="817" spans="1:27" s="15" customFormat="1" x14ac:dyDescent="0.2">
      <c r="A817" s="78">
        <v>101489</v>
      </c>
      <c r="B817" s="78" t="s">
        <v>1244</v>
      </c>
      <c r="C817" s="78" t="s">
        <v>576</v>
      </c>
      <c r="D817" s="78" t="s">
        <v>42</v>
      </c>
      <c r="E817" s="78" t="s">
        <v>52</v>
      </c>
      <c r="F817" s="78" t="s">
        <v>52</v>
      </c>
      <c r="G817" s="118">
        <v>675986</v>
      </c>
      <c r="H817" s="78"/>
      <c r="I817" s="79" t="s">
        <v>44</v>
      </c>
      <c r="J817" s="78">
        <v>1028688</v>
      </c>
      <c r="K817" s="79">
        <v>44562</v>
      </c>
      <c r="L817" s="79">
        <v>44926</v>
      </c>
      <c r="M817" s="84">
        <v>16416</v>
      </c>
      <c r="N817" s="84">
        <v>28133</v>
      </c>
      <c r="O817" s="95">
        <f t="shared" si="160"/>
        <v>0.58351402267799379</v>
      </c>
      <c r="P817" s="84">
        <f t="shared" si="159"/>
        <v>16416</v>
      </c>
      <c r="Q817" s="85">
        <f t="shared" si="156"/>
        <v>1.1952693001300353E-3</v>
      </c>
      <c r="R817" s="86">
        <f t="shared" si="149"/>
        <v>1.0334607675467574E-3</v>
      </c>
      <c r="S817" s="87">
        <f t="shared" si="161"/>
        <v>886994.41</v>
      </c>
      <c r="T817" s="88">
        <f t="shared" si="162"/>
        <v>348599.24</v>
      </c>
      <c r="U817" s="88">
        <f t="shared" si="163"/>
        <v>348599.24</v>
      </c>
      <c r="V817" s="88">
        <f t="shared" si="164"/>
        <v>322543.42</v>
      </c>
      <c r="W817" s="89">
        <f t="shared" si="154"/>
        <v>1906736.3099999998</v>
      </c>
      <c r="X817" s="81"/>
      <c r="Y817" s="90">
        <f t="shared" si="165"/>
        <v>451698.84</v>
      </c>
      <c r="Z817" s="90">
        <f t="shared" si="166"/>
        <v>451698.84</v>
      </c>
      <c r="AA817" s="90">
        <f t="shared" si="155"/>
        <v>903397.68</v>
      </c>
    </row>
    <row r="818" spans="1:27" s="15" customFormat="1" x14ac:dyDescent="0.2">
      <c r="A818" s="78">
        <v>105919</v>
      </c>
      <c r="B818" s="78" t="s">
        <v>1245</v>
      </c>
      <c r="C818" s="78" t="s">
        <v>916</v>
      </c>
      <c r="D818" s="78" t="s">
        <v>42</v>
      </c>
      <c r="E818" s="78" t="s">
        <v>66</v>
      </c>
      <c r="F818" s="78" t="s">
        <v>67</v>
      </c>
      <c r="G818" s="118">
        <v>676367</v>
      </c>
      <c r="H818" s="78"/>
      <c r="I818" s="79" t="s">
        <v>44</v>
      </c>
      <c r="J818" s="78">
        <v>1031954</v>
      </c>
      <c r="K818" s="79">
        <v>44562</v>
      </c>
      <c r="L818" s="79">
        <v>44926</v>
      </c>
      <c r="M818" s="84">
        <v>14013</v>
      </c>
      <c r="N818" s="84">
        <v>30660</v>
      </c>
      <c r="O818" s="95">
        <f t="shared" si="160"/>
        <v>0.45704500978473583</v>
      </c>
      <c r="P818" s="84">
        <f t="shared" si="159"/>
        <v>14012.999999999998</v>
      </c>
      <c r="Q818" s="85">
        <f t="shared" si="156"/>
        <v>1.0203038927096846E-3</v>
      </c>
      <c r="R818" s="86">
        <f t="shared" si="149"/>
        <v>8.8218114861310371E-4</v>
      </c>
      <c r="S818" s="87">
        <f t="shared" si="161"/>
        <v>757154.76</v>
      </c>
      <c r="T818" s="88">
        <f t="shared" si="162"/>
        <v>297570.73</v>
      </c>
      <c r="U818" s="88">
        <f t="shared" si="163"/>
        <v>297570.73</v>
      </c>
      <c r="V818" s="88">
        <f t="shared" si="164"/>
        <v>275329.01</v>
      </c>
      <c r="W818" s="89">
        <f t="shared" si="154"/>
        <v>1627625.23</v>
      </c>
      <c r="X818" s="81"/>
      <c r="Y818" s="90">
        <f t="shared" si="165"/>
        <v>385578.45</v>
      </c>
      <c r="Z818" s="90">
        <f t="shared" si="166"/>
        <v>385578.45</v>
      </c>
      <c r="AA818" s="90">
        <f t="shared" si="155"/>
        <v>771156.9</v>
      </c>
    </row>
    <row r="819" spans="1:27" s="15" customFormat="1" x14ac:dyDescent="0.2">
      <c r="A819" s="78">
        <v>101633</v>
      </c>
      <c r="B819" s="78" t="s">
        <v>1246</v>
      </c>
      <c r="C819" s="78" t="s">
        <v>576</v>
      </c>
      <c r="D819" s="78" t="s">
        <v>42</v>
      </c>
      <c r="E819" s="78" t="s">
        <v>52</v>
      </c>
      <c r="F819" s="78" t="s">
        <v>52</v>
      </c>
      <c r="G819" s="118">
        <v>675991</v>
      </c>
      <c r="H819" s="78"/>
      <c r="I819" s="79" t="s">
        <v>44</v>
      </c>
      <c r="J819" s="78">
        <v>1028690</v>
      </c>
      <c r="K819" s="79">
        <v>44562</v>
      </c>
      <c r="L819" s="79">
        <v>44926</v>
      </c>
      <c r="M819" s="84">
        <v>15033</v>
      </c>
      <c r="N819" s="84">
        <v>29337</v>
      </c>
      <c r="O819" s="95">
        <f t="shared" si="160"/>
        <v>0.51242458329072504</v>
      </c>
      <c r="P819" s="84">
        <f t="shared" si="159"/>
        <v>15033.000000000002</v>
      </c>
      <c r="Q819" s="85">
        <f t="shared" si="156"/>
        <v>1.0945713565335539E-3</v>
      </c>
      <c r="R819" s="86">
        <f t="shared" si="149"/>
        <v>9.46394719696053E-4</v>
      </c>
      <c r="S819" s="87">
        <f t="shared" si="161"/>
        <v>812267.72</v>
      </c>
      <c r="T819" s="88">
        <f t="shared" si="162"/>
        <v>319230.77</v>
      </c>
      <c r="U819" s="88">
        <f t="shared" si="163"/>
        <v>319230.77</v>
      </c>
      <c r="V819" s="88">
        <f t="shared" si="164"/>
        <v>295370.08</v>
      </c>
      <c r="W819" s="89">
        <f t="shared" si="154"/>
        <v>1746099.34</v>
      </c>
      <c r="X819" s="81"/>
      <c r="Y819" s="90">
        <f t="shared" si="165"/>
        <v>413644.54</v>
      </c>
      <c r="Z819" s="90">
        <f t="shared" si="166"/>
        <v>413644.54</v>
      </c>
      <c r="AA819" s="90">
        <f t="shared" si="155"/>
        <v>827289.08</v>
      </c>
    </row>
    <row r="820" spans="1:27" s="15" customFormat="1" x14ac:dyDescent="0.2">
      <c r="A820" s="78">
        <v>5221</v>
      </c>
      <c r="B820" s="78" t="s">
        <v>1247</v>
      </c>
      <c r="C820" s="78" t="s">
        <v>916</v>
      </c>
      <c r="D820" s="78" t="s">
        <v>42</v>
      </c>
      <c r="E820" s="78" t="s">
        <v>431</v>
      </c>
      <c r="F820" s="78" t="s">
        <v>48</v>
      </c>
      <c r="G820" s="118">
        <v>455690</v>
      </c>
      <c r="H820" s="78"/>
      <c r="I820" s="79" t="s">
        <v>44</v>
      </c>
      <c r="J820" s="78">
        <v>1031655</v>
      </c>
      <c r="K820" s="79">
        <v>44562</v>
      </c>
      <c r="L820" s="79">
        <v>44926</v>
      </c>
      <c r="M820" s="84">
        <v>6959</v>
      </c>
      <c r="N820" s="84">
        <v>20906</v>
      </c>
      <c r="O820" s="95">
        <f t="shared" si="160"/>
        <v>0.33287094613986418</v>
      </c>
      <c r="P820" s="84">
        <f t="shared" si="159"/>
        <v>6959</v>
      </c>
      <c r="Q820" s="85">
        <f t="shared" si="156"/>
        <v>5.0669341250029944E-4</v>
      </c>
      <c r="R820" s="86">
        <f t="shared" si="149"/>
        <v>4.3810023643749298E-4</v>
      </c>
      <c r="S820" s="87">
        <f t="shared" si="161"/>
        <v>376010.85</v>
      </c>
      <c r="T820" s="88">
        <f t="shared" si="162"/>
        <v>147776.69</v>
      </c>
      <c r="U820" s="88">
        <f t="shared" si="163"/>
        <v>147776.69</v>
      </c>
      <c r="V820" s="88">
        <f t="shared" si="164"/>
        <v>136731.22</v>
      </c>
      <c r="W820" s="89">
        <f t="shared" si="154"/>
        <v>808295.45</v>
      </c>
      <c r="X820" s="81"/>
      <c r="Y820" s="90">
        <f t="shared" si="165"/>
        <v>191482.23</v>
      </c>
      <c r="Z820" s="90">
        <f t="shared" si="166"/>
        <v>191482.23</v>
      </c>
      <c r="AA820" s="90">
        <f t="shared" si="155"/>
        <v>382964.46</v>
      </c>
    </row>
    <row r="821" spans="1:27" s="15" customFormat="1" x14ac:dyDescent="0.2">
      <c r="A821" s="78">
        <v>102417</v>
      </c>
      <c r="B821" s="78" t="s">
        <v>1248</v>
      </c>
      <c r="C821" s="78" t="s">
        <v>576</v>
      </c>
      <c r="D821" s="78" t="s">
        <v>42</v>
      </c>
      <c r="E821" s="78" t="s">
        <v>141</v>
      </c>
      <c r="F821" s="78" t="s">
        <v>52</v>
      </c>
      <c r="G821" s="118">
        <v>676073</v>
      </c>
      <c r="H821" s="78"/>
      <c r="I821" s="79" t="s">
        <v>44</v>
      </c>
      <c r="J821" s="78">
        <v>1028606</v>
      </c>
      <c r="K821" s="79">
        <v>44562</v>
      </c>
      <c r="L821" s="79">
        <v>44926</v>
      </c>
      <c r="M821" s="84">
        <v>14542</v>
      </c>
      <c r="N821" s="84">
        <v>28756</v>
      </c>
      <c r="O821" s="95">
        <f t="shared" si="160"/>
        <v>0.50570315760189177</v>
      </c>
      <c r="P821" s="84">
        <f t="shared" si="159"/>
        <v>14542.000000000002</v>
      </c>
      <c r="Q821" s="85">
        <f t="shared" si="156"/>
        <v>1.0588210381634365E-3</v>
      </c>
      <c r="R821" s="86">
        <f t="shared" si="149"/>
        <v>9.1548406930220204E-4</v>
      </c>
      <c r="S821" s="87">
        <f t="shared" si="161"/>
        <v>785737.86</v>
      </c>
      <c r="T821" s="88">
        <f t="shared" si="162"/>
        <v>308804.21999999997</v>
      </c>
      <c r="U821" s="88">
        <f t="shared" si="163"/>
        <v>308804.21999999997</v>
      </c>
      <c r="V821" s="88">
        <f t="shared" si="164"/>
        <v>285722.86</v>
      </c>
      <c r="W821" s="89">
        <f t="shared" si="154"/>
        <v>1689069.1600000001</v>
      </c>
      <c r="X821" s="81"/>
      <c r="Y821" s="90">
        <f t="shared" si="165"/>
        <v>400134.29</v>
      </c>
      <c r="Z821" s="90">
        <f t="shared" si="166"/>
        <v>400134.29</v>
      </c>
      <c r="AA821" s="90">
        <f t="shared" si="155"/>
        <v>800268.58</v>
      </c>
    </row>
    <row r="822" spans="1:27" s="15" customFormat="1" x14ac:dyDescent="0.2">
      <c r="A822" s="78">
        <v>5400</v>
      </c>
      <c r="B822" s="78" t="s">
        <v>1249</v>
      </c>
      <c r="C822" s="78" t="s">
        <v>576</v>
      </c>
      <c r="D822" s="78" t="s">
        <v>42</v>
      </c>
      <c r="E822" s="78" t="s">
        <v>52</v>
      </c>
      <c r="F822" s="78" t="s">
        <v>52</v>
      </c>
      <c r="G822" s="118">
        <v>675819</v>
      </c>
      <c r="H822" s="78"/>
      <c r="I822" s="79" t="s">
        <v>44</v>
      </c>
      <c r="J822" s="78">
        <v>1029352</v>
      </c>
      <c r="K822" s="79">
        <v>44562</v>
      </c>
      <c r="L822" s="79">
        <v>44926</v>
      </c>
      <c r="M822" s="84">
        <v>17696</v>
      </c>
      <c r="N822" s="84">
        <v>32354</v>
      </c>
      <c r="O822" s="95">
        <f t="shared" si="160"/>
        <v>0.54694937256598875</v>
      </c>
      <c r="P822" s="84">
        <f t="shared" si="159"/>
        <v>17696</v>
      </c>
      <c r="Q822" s="85">
        <f t="shared" si="156"/>
        <v>1.2884676861050868E-3</v>
      </c>
      <c r="R822" s="86">
        <f t="shared" si="149"/>
        <v>1.1140425038077132E-3</v>
      </c>
      <c r="S822" s="87">
        <f t="shared" si="161"/>
        <v>956155.76</v>
      </c>
      <c r="T822" s="88">
        <f t="shared" si="162"/>
        <v>375780.46</v>
      </c>
      <c r="U822" s="88">
        <f t="shared" si="163"/>
        <v>375780.46</v>
      </c>
      <c r="V822" s="88">
        <f t="shared" si="164"/>
        <v>347693.01</v>
      </c>
      <c r="W822" s="89">
        <f t="shared" si="154"/>
        <v>2055409.69</v>
      </c>
      <c r="X822" s="81"/>
      <c r="Y822" s="90">
        <f t="shared" si="165"/>
        <v>486919.03</v>
      </c>
      <c r="Z822" s="90">
        <f t="shared" si="166"/>
        <v>486919.03</v>
      </c>
      <c r="AA822" s="90">
        <f t="shared" si="155"/>
        <v>973838.06</v>
      </c>
    </row>
    <row r="823" spans="1:27" s="15" customFormat="1" x14ac:dyDescent="0.2">
      <c r="A823" s="78">
        <v>104661</v>
      </c>
      <c r="B823" s="78" t="s">
        <v>1250</v>
      </c>
      <c r="C823" s="78" t="s">
        <v>576</v>
      </c>
      <c r="D823" s="78" t="s">
        <v>42</v>
      </c>
      <c r="E823" s="78" t="s">
        <v>504</v>
      </c>
      <c r="F823" s="78" t="s">
        <v>52</v>
      </c>
      <c r="G823" s="118">
        <v>676273</v>
      </c>
      <c r="H823" s="78"/>
      <c r="I823" s="79" t="s">
        <v>44</v>
      </c>
      <c r="J823" s="78">
        <v>1029344</v>
      </c>
      <c r="K823" s="79">
        <v>44562</v>
      </c>
      <c r="L823" s="79">
        <v>44926</v>
      </c>
      <c r="M823" s="84">
        <v>13197</v>
      </c>
      <c r="N823" s="84">
        <v>34736</v>
      </c>
      <c r="O823" s="95">
        <f t="shared" si="160"/>
        <v>0.37992284661446341</v>
      </c>
      <c r="P823" s="84">
        <f t="shared" si="159"/>
        <v>13197</v>
      </c>
      <c r="Q823" s="85">
        <f t="shared" si="156"/>
        <v>9.6088992165058932E-4</v>
      </c>
      <c r="R823" s="86">
        <f t="shared" si="149"/>
        <v>8.3081029174674457E-4</v>
      </c>
      <c r="S823" s="87">
        <f t="shared" si="161"/>
        <v>713064.4</v>
      </c>
      <c r="T823" s="88">
        <f t="shared" si="162"/>
        <v>280242.7</v>
      </c>
      <c r="U823" s="88">
        <f t="shared" si="163"/>
        <v>280242.7</v>
      </c>
      <c r="V823" s="88">
        <f t="shared" si="164"/>
        <v>259296.15</v>
      </c>
      <c r="W823" s="89">
        <f t="shared" si="154"/>
        <v>1532845.95</v>
      </c>
      <c r="X823" s="81"/>
      <c r="Y823" s="90">
        <f t="shared" si="165"/>
        <v>363125.59</v>
      </c>
      <c r="Z823" s="90">
        <f t="shared" si="166"/>
        <v>363125.59</v>
      </c>
      <c r="AA823" s="90">
        <f t="shared" si="155"/>
        <v>726251.18</v>
      </c>
    </row>
    <row r="824" spans="1:27" s="15" customFormat="1" x14ac:dyDescent="0.2">
      <c r="A824" s="78">
        <v>106784</v>
      </c>
      <c r="B824" s="78" t="s">
        <v>1251</v>
      </c>
      <c r="C824" s="78" t="s">
        <v>916</v>
      </c>
      <c r="D824" s="78" t="s">
        <v>42</v>
      </c>
      <c r="E824" s="78" t="s">
        <v>52</v>
      </c>
      <c r="F824" s="78" t="s">
        <v>52</v>
      </c>
      <c r="G824" s="118">
        <v>676417</v>
      </c>
      <c r="H824" s="78"/>
      <c r="I824" s="79" t="s">
        <v>53</v>
      </c>
      <c r="J824" s="78">
        <v>1028448</v>
      </c>
      <c r="K824" s="79">
        <v>44562</v>
      </c>
      <c r="L824" s="79">
        <v>44926</v>
      </c>
      <c r="M824" s="84">
        <v>24721</v>
      </c>
      <c r="N824" s="84">
        <v>35625</v>
      </c>
      <c r="O824" s="95">
        <f t="shared" si="160"/>
        <v>0.69392280701754383</v>
      </c>
      <c r="P824" s="84">
        <f t="shared" si="159"/>
        <v>24721</v>
      </c>
      <c r="Q824" s="85">
        <f t="shared" si="156"/>
        <v>1.7999666403822247E-3</v>
      </c>
      <c r="R824" s="86">
        <f t="shared" si="149"/>
        <v>1.5562977360211617E-3</v>
      </c>
      <c r="S824" s="87">
        <f t="shared" si="161"/>
        <v>1335732.74</v>
      </c>
      <c r="T824" s="88">
        <f t="shared" si="162"/>
        <v>524958.68000000005</v>
      </c>
      <c r="U824" s="88">
        <f t="shared" si="163"/>
        <v>524958.68000000005</v>
      </c>
      <c r="V824" s="88">
        <f t="shared" si="164"/>
        <v>485721</v>
      </c>
      <c r="W824" s="89">
        <f t="shared" si="154"/>
        <v>2871371.1</v>
      </c>
      <c r="X824" s="81"/>
      <c r="Y824" s="90">
        <f t="shared" si="165"/>
        <v>680217.29</v>
      </c>
      <c r="Z824" s="90">
        <f t="shared" si="166"/>
        <v>680217.29</v>
      </c>
      <c r="AA824" s="90">
        <f t="shared" si="155"/>
        <v>1360434.58</v>
      </c>
    </row>
    <row r="825" spans="1:27" s="15" customFormat="1" x14ac:dyDescent="0.2">
      <c r="A825" s="78">
        <v>103191</v>
      </c>
      <c r="B825" s="78" t="s">
        <v>1252</v>
      </c>
      <c r="C825" s="78" t="s">
        <v>576</v>
      </c>
      <c r="D825" s="78" t="s">
        <v>42</v>
      </c>
      <c r="E825" s="78" t="s">
        <v>52</v>
      </c>
      <c r="F825" s="78" t="s">
        <v>52</v>
      </c>
      <c r="G825" s="118">
        <v>676165</v>
      </c>
      <c r="H825" s="78"/>
      <c r="I825" s="79" t="s">
        <v>44</v>
      </c>
      <c r="J825" s="78">
        <v>1029313</v>
      </c>
      <c r="K825" s="79">
        <v>44562</v>
      </c>
      <c r="L825" s="79">
        <v>44926</v>
      </c>
      <c r="M825" s="84">
        <v>21841</v>
      </c>
      <c r="N825" s="84">
        <v>34556</v>
      </c>
      <c r="O825" s="95">
        <f t="shared" si="160"/>
        <v>0.63204653316356063</v>
      </c>
      <c r="P825" s="84">
        <f t="shared" si="159"/>
        <v>21841</v>
      </c>
      <c r="Q825" s="85">
        <f t="shared" si="156"/>
        <v>1.5902702719383589E-3</v>
      </c>
      <c r="R825" s="86">
        <f t="shared" si="149"/>
        <v>1.3749888294340112E-3</v>
      </c>
      <c r="S825" s="87">
        <f t="shared" si="161"/>
        <v>1180119.69</v>
      </c>
      <c r="T825" s="88">
        <f t="shared" si="162"/>
        <v>463800.92</v>
      </c>
      <c r="U825" s="88">
        <f t="shared" si="163"/>
        <v>463800.92</v>
      </c>
      <c r="V825" s="88">
        <f t="shared" si="164"/>
        <v>429134.43</v>
      </c>
      <c r="W825" s="89">
        <f t="shared" si="154"/>
        <v>2536855.96</v>
      </c>
      <c r="X825" s="81"/>
      <c r="Y825" s="90">
        <f t="shared" si="165"/>
        <v>600971.88</v>
      </c>
      <c r="Z825" s="90">
        <f t="shared" si="166"/>
        <v>600971.88</v>
      </c>
      <c r="AA825" s="90">
        <f t="shared" si="155"/>
        <v>1201943.76</v>
      </c>
    </row>
    <row r="826" spans="1:27" s="15" customFormat="1" x14ac:dyDescent="0.2">
      <c r="A826" s="78">
        <v>102294</v>
      </c>
      <c r="B826" s="78" t="s">
        <v>1253</v>
      </c>
      <c r="C826" s="78" t="s">
        <v>576</v>
      </c>
      <c r="D826" s="78" t="s">
        <v>42</v>
      </c>
      <c r="E826" s="78" t="s">
        <v>52</v>
      </c>
      <c r="F826" s="78" t="s">
        <v>52</v>
      </c>
      <c r="G826" s="118">
        <v>676059</v>
      </c>
      <c r="H826" s="78"/>
      <c r="I826" s="79" t="s">
        <v>44</v>
      </c>
      <c r="J826" s="78">
        <v>1028706</v>
      </c>
      <c r="K826" s="79">
        <v>44562</v>
      </c>
      <c r="L826" s="79">
        <v>44926</v>
      </c>
      <c r="M826" s="84">
        <v>18637</v>
      </c>
      <c r="N826" s="84">
        <v>28987</v>
      </c>
      <c r="O826" s="95">
        <f t="shared" si="160"/>
        <v>0.64294338841549659</v>
      </c>
      <c r="P826" s="84">
        <f t="shared" si="159"/>
        <v>18637</v>
      </c>
      <c r="Q826" s="85">
        <f t="shared" si="156"/>
        <v>1.3569830620445583E-3</v>
      </c>
      <c r="R826" s="86">
        <f t="shared" si="149"/>
        <v>1.1732826708558066E-3</v>
      </c>
      <c r="S826" s="87">
        <f t="shared" si="161"/>
        <v>1007000.17</v>
      </c>
      <c r="T826" s="88">
        <f t="shared" si="162"/>
        <v>395762.91</v>
      </c>
      <c r="U826" s="88">
        <f t="shared" si="163"/>
        <v>395762.91</v>
      </c>
      <c r="V826" s="88">
        <f t="shared" si="164"/>
        <v>366181.88</v>
      </c>
      <c r="W826" s="89">
        <f t="shared" si="154"/>
        <v>2164707.87</v>
      </c>
      <c r="X826" s="81"/>
      <c r="Y826" s="90">
        <f t="shared" si="165"/>
        <v>512811.36</v>
      </c>
      <c r="Z826" s="90">
        <f t="shared" si="166"/>
        <v>512811.36</v>
      </c>
      <c r="AA826" s="90">
        <f t="shared" si="155"/>
        <v>1025622.72</v>
      </c>
    </row>
    <row r="827" spans="1:27" s="15" customFormat="1" x14ac:dyDescent="0.2">
      <c r="A827" s="78">
        <v>5225</v>
      </c>
      <c r="B827" s="78" t="s">
        <v>1254</v>
      </c>
      <c r="C827" s="78" t="s">
        <v>576</v>
      </c>
      <c r="D827" s="78" t="s">
        <v>42</v>
      </c>
      <c r="E827" s="78" t="s">
        <v>875</v>
      </c>
      <c r="F827" s="78" t="s">
        <v>63</v>
      </c>
      <c r="G827" s="118">
        <v>455700</v>
      </c>
      <c r="H827" s="78"/>
      <c r="I827" s="79" t="s">
        <v>44</v>
      </c>
      <c r="J827" s="78">
        <v>1030890</v>
      </c>
      <c r="K827" s="79">
        <v>44562</v>
      </c>
      <c r="L827" s="79">
        <v>44926</v>
      </c>
      <c r="M827" s="84">
        <v>24737</v>
      </c>
      <c r="N827" s="84">
        <v>35702</v>
      </c>
      <c r="O827" s="95">
        <f t="shared" si="160"/>
        <v>0.69287434877597898</v>
      </c>
      <c r="P827" s="84">
        <f t="shared" si="159"/>
        <v>24737</v>
      </c>
      <c r="Q827" s="85">
        <f t="shared" si="156"/>
        <v>1.8011316202069128E-3</v>
      </c>
      <c r="R827" s="86">
        <f t="shared" si="149"/>
        <v>1.5573050077244237E-3</v>
      </c>
      <c r="S827" s="87">
        <f t="shared" si="161"/>
        <v>1336597.26</v>
      </c>
      <c r="T827" s="88">
        <f t="shared" si="162"/>
        <v>525298.44999999995</v>
      </c>
      <c r="U827" s="88">
        <f t="shared" si="163"/>
        <v>525298.44999999995</v>
      </c>
      <c r="V827" s="88">
        <f t="shared" si="164"/>
        <v>486035.37</v>
      </c>
      <c r="W827" s="89">
        <f t="shared" si="154"/>
        <v>2873229.5300000003</v>
      </c>
      <c r="X827" s="81"/>
      <c r="Y827" s="90">
        <f t="shared" si="165"/>
        <v>680657.55</v>
      </c>
      <c r="Z827" s="90">
        <f t="shared" si="166"/>
        <v>680657.55</v>
      </c>
      <c r="AA827" s="90">
        <f t="shared" si="155"/>
        <v>1361315.1</v>
      </c>
    </row>
    <row r="828" spans="1:27" s="15" customFormat="1" x14ac:dyDescent="0.2">
      <c r="A828" s="78">
        <v>4918</v>
      </c>
      <c r="B828" s="78" t="s">
        <v>1255</v>
      </c>
      <c r="C828" s="78" t="s">
        <v>1256</v>
      </c>
      <c r="D828" s="78" t="s">
        <v>71</v>
      </c>
      <c r="E828" s="78" t="s">
        <v>1257</v>
      </c>
      <c r="F828" s="78" t="s">
        <v>48</v>
      </c>
      <c r="G828" s="118">
        <v>676411</v>
      </c>
      <c r="H828" s="78"/>
      <c r="I828" s="79" t="s">
        <v>44</v>
      </c>
      <c r="J828" s="78">
        <v>1027973</v>
      </c>
      <c r="K828" s="79">
        <v>44562</v>
      </c>
      <c r="L828" s="79">
        <v>44926</v>
      </c>
      <c r="M828" s="84">
        <v>15894</v>
      </c>
      <c r="N828" s="84">
        <v>18753</v>
      </c>
      <c r="O828" s="95">
        <f t="shared" si="160"/>
        <v>0.84754439289713646</v>
      </c>
      <c r="P828" s="84">
        <f t="shared" si="159"/>
        <v>15894.000000000002</v>
      </c>
      <c r="Q828" s="85">
        <f t="shared" si="156"/>
        <v>0</v>
      </c>
      <c r="R828" s="86">
        <f t="shared" si="149"/>
        <v>1.0005985282278366E-3</v>
      </c>
      <c r="S828" s="87">
        <f t="shared" si="161"/>
        <v>0</v>
      </c>
      <c r="T828" s="88">
        <f t="shared" si="162"/>
        <v>337514.39</v>
      </c>
      <c r="U828" s="88">
        <f t="shared" si="163"/>
        <v>337514.39</v>
      </c>
      <c r="V828" s="88">
        <f t="shared" si="164"/>
        <v>0</v>
      </c>
      <c r="W828" s="89">
        <f t="shared" si="154"/>
        <v>675028.78</v>
      </c>
      <c r="X828" s="81"/>
      <c r="Y828" s="90">
        <f t="shared" si="165"/>
        <v>0</v>
      </c>
      <c r="Z828" s="90">
        <f t="shared" si="166"/>
        <v>0</v>
      </c>
      <c r="AA828" s="90">
        <f t="shared" si="155"/>
        <v>0</v>
      </c>
    </row>
    <row r="829" spans="1:27" s="15" customFormat="1" x14ac:dyDescent="0.2">
      <c r="A829" s="78">
        <v>5217</v>
      </c>
      <c r="B829" s="78" t="s">
        <v>1258</v>
      </c>
      <c r="C829" s="78" t="s">
        <v>916</v>
      </c>
      <c r="D829" s="78" t="s">
        <v>42</v>
      </c>
      <c r="E829" s="78" t="s">
        <v>358</v>
      </c>
      <c r="F829" s="78" t="s">
        <v>63</v>
      </c>
      <c r="G829" s="118">
        <v>455678</v>
      </c>
      <c r="H829" s="78"/>
      <c r="I829" s="79" t="s">
        <v>53</v>
      </c>
      <c r="J829" s="78">
        <v>1014307</v>
      </c>
      <c r="K829" s="79">
        <v>44562</v>
      </c>
      <c r="L829" s="79">
        <v>44926</v>
      </c>
      <c r="M829" s="84">
        <v>5315</v>
      </c>
      <c r="N829" s="84">
        <v>28193</v>
      </c>
      <c r="O829" s="95">
        <f t="shared" si="160"/>
        <v>0.1885219735395311</v>
      </c>
      <c r="P829" s="84">
        <f t="shared" si="159"/>
        <v>5315</v>
      </c>
      <c r="Q829" s="85">
        <f t="shared" si="156"/>
        <v>3.8699173551359268E-4</v>
      </c>
      <c r="R829" s="86">
        <f t="shared" si="149"/>
        <v>3.3460306892732798E-4</v>
      </c>
      <c r="S829" s="87">
        <f t="shared" si="161"/>
        <v>287181.73</v>
      </c>
      <c r="T829" s="88">
        <f t="shared" si="162"/>
        <v>112865.8</v>
      </c>
      <c r="U829" s="88">
        <f t="shared" si="163"/>
        <v>112865.8</v>
      </c>
      <c r="V829" s="88">
        <f t="shared" si="164"/>
        <v>104429.72</v>
      </c>
      <c r="W829" s="89">
        <f t="shared" si="154"/>
        <v>617343.04999999993</v>
      </c>
      <c r="X829" s="81"/>
      <c r="Y829" s="90">
        <f t="shared" si="165"/>
        <v>146246.31</v>
      </c>
      <c r="Z829" s="90">
        <f t="shared" si="166"/>
        <v>146246.31</v>
      </c>
      <c r="AA829" s="90">
        <f t="shared" si="155"/>
        <v>292492.62</v>
      </c>
    </row>
    <row r="830" spans="1:27" s="15" customFormat="1" x14ac:dyDescent="0.2">
      <c r="A830" s="78">
        <v>4154</v>
      </c>
      <c r="B830" s="78" t="s">
        <v>1259</v>
      </c>
      <c r="C830" s="78" t="s">
        <v>576</v>
      </c>
      <c r="D830" s="78" t="s">
        <v>42</v>
      </c>
      <c r="E830" s="78" t="s">
        <v>875</v>
      </c>
      <c r="F830" s="78" t="s">
        <v>63</v>
      </c>
      <c r="G830" s="118">
        <v>676177</v>
      </c>
      <c r="H830" s="78"/>
      <c r="I830" s="79" t="s">
        <v>44</v>
      </c>
      <c r="J830" s="78">
        <v>1026192</v>
      </c>
      <c r="K830" s="79">
        <v>44562</v>
      </c>
      <c r="L830" s="79">
        <v>44926</v>
      </c>
      <c r="M830" s="84">
        <v>18233</v>
      </c>
      <c r="N830" s="84">
        <v>28362</v>
      </c>
      <c r="O830" s="95">
        <f t="shared" si="160"/>
        <v>0.6428672166983993</v>
      </c>
      <c r="P830" s="84">
        <f t="shared" si="159"/>
        <v>18233</v>
      </c>
      <c r="Q830" s="85">
        <f t="shared" si="156"/>
        <v>1.3275673214711826E-3</v>
      </c>
      <c r="R830" s="86">
        <f t="shared" ref="R830:R890" si="167">P830/R$3</f>
        <v>1.1478490603484422E-3</v>
      </c>
      <c r="S830" s="87">
        <f t="shared" si="161"/>
        <v>985171.11</v>
      </c>
      <c r="T830" s="88">
        <f t="shared" si="162"/>
        <v>387183.84</v>
      </c>
      <c r="U830" s="88">
        <f t="shared" si="163"/>
        <v>387183.84</v>
      </c>
      <c r="V830" s="88">
        <f t="shared" si="164"/>
        <v>358244.04</v>
      </c>
      <c r="W830" s="89">
        <f t="shared" ref="W830:W890" si="168">S830+T830+U830+V830</f>
        <v>2117782.83</v>
      </c>
      <c r="X830" s="81"/>
      <c r="Y830" s="90">
        <f t="shared" si="165"/>
        <v>501694.99</v>
      </c>
      <c r="Z830" s="90">
        <f t="shared" si="166"/>
        <v>501694.99</v>
      </c>
      <c r="AA830" s="90">
        <f t="shared" ref="AA830:AA890" si="169">SUM(Y830:Z830)</f>
        <v>1003389.98</v>
      </c>
    </row>
    <row r="831" spans="1:27" s="15" customFormat="1" x14ac:dyDescent="0.2">
      <c r="A831" s="78">
        <v>4376</v>
      </c>
      <c r="B831" s="78" t="s">
        <v>1260</v>
      </c>
      <c r="C831" s="78" t="s">
        <v>576</v>
      </c>
      <c r="D831" s="78" t="s">
        <v>42</v>
      </c>
      <c r="E831" s="78" t="s">
        <v>1209</v>
      </c>
      <c r="F831" s="78" t="s">
        <v>63</v>
      </c>
      <c r="G831" s="118">
        <v>675490</v>
      </c>
      <c r="H831" s="78"/>
      <c r="I831" s="79" t="s">
        <v>44</v>
      </c>
      <c r="J831" s="78">
        <v>1026193</v>
      </c>
      <c r="K831" s="79">
        <v>44562</v>
      </c>
      <c r="L831" s="79">
        <v>44926</v>
      </c>
      <c r="M831" s="84">
        <v>10632</v>
      </c>
      <c r="N831" s="84">
        <v>27754</v>
      </c>
      <c r="O831" s="95">
        <f t="shared" si="160"/>
        <v>0.38307991640844563</v>
      </c>
      <c r="P831" s="84">
        <f t="shared" si="159"/>
        <v>10632</v>
      </c>
      <c r="Q831" s="85">
        <f t="shared" si="156"/>
        <v>7.7412909350527137E-4</v>
      </c>
      <c r="R831" s="86">
        <f t="shared" si="167"/>
        <v>6.6933204681756363E-4</v>
      </c>
      <c r="S831" s="87">
        <f t="shared" ref="S831:S862" si="170">IF(Q831&gt;0,ROUND($S$3*Q831,2),0)</f>
        <v>574471.52</v>
      </c>
      <c r="T831" s="88">
        <f t="shared" ref="T831:T862" si="171">IF(R831&gt;0,ROUND($T$3*R831,2),0)</f>
        <v>225774.07</v>
      </c>
      <c r="U831" s="88">
        <f t="shared" ref="U831:U862" si="172">IF(R831&gt;0,ROUND($U$3*R831,2),0)</f>
        <v>225774.07</v>
      </c>
      <c r="V831" s="88">
        <f t="shared" ref="V831:V862" si="173">IF(Q831&gt;0,ROUND($V$3*Q831,2),0)</f>
        <v>208898.74</v>
      </c>
      <c r="W831" s="89">
        <f t="shared" si="168"/>
        <v>1234918.4000000001</v>
      </c>
      <c r="X831" s="81"/>
      <c r="Y831" s="90">
        <f t="shared" si="165"/>
        <v>292547.64</v>
      </c>
      <c r="Z831" s="90">
        <f t="shared" si="166"/>
        <v>292547.64</v>
      </c>
      <c r="AA831" s="90">
        <f t="shared" si="169"/>
        <v>585095.28</v>
      </c>
    </row>
    <row r="832" spans="1:27" s="15" customFormat="1" x14ac:dyDescent="0.2">
      <c r="A832" s="78">
        <v>110098</v>
      </c>
      <c r="B832" s="78" t="s">
        <v>1261</v>
      </c>
      <c r="C832" s="78" t="s">
        <v>576</v>
      </c>
      <c r="D832" s="78" t="s">
        <v>42</v>
      </c>
      <c r="E832" s="78" t="s">
        <v>52</v>
      </c>
      <c r="F832" s="78" t="s">
        <v>52</v>
      </c>
      <c r="G832" s="118">
        <v>675493</v>
      </c>
      <c r="H832" s="78"/>
      <c r="I832" s="79" t="s">
        <v>53</v>
      </c>
      <c r="J832" s="78">
        <v>1026169</v>
      </c>
      <c r="K832" s="79">
        <v>44562</v>
      </c>
      <c r="L832" s="79">
        <v>44926</v>
      </c>
      <c r="M832" s="84">
        <v>21849</v>
      </c>
      <c r="N832" s="84">
        <v>28075</v>
      </c>
      <c r="O832" s="95">
        <f t="shared" si="160"/>
        <v>0.7782368655387355</v>
      </c>
      <c r="P832" s="84">
        <f t="shared" si="159"/>
        <v>21849</v>
      </c>
      <c r="Q832" s="85">
        <f t="shared" si="156"/>
        <v>1.590852761850703E-3</v>
      </c>
      <c r="R832" s="86">
        <f t="shared" si="167"/>
        <v>1.3754924652856423E-3</v>
      </c>
      <c r="S832" s="87">
        <f t="shared" si="170"/>
        <v>1180551.95</v>
      </c>
      <c r="T832" s="88">
        <f t="shared" si="171"/>
        <v>463970.8</v>
      </c>
      <c r="U832" s="88">
        <f t="shared" si="172"/>
        <v>463970.8</v>
      </c>
      <c r="V832" s="88">
        <f t="shared" si="173"/>
        <v>429291.62</v>
      </c>
      <c r="W832" s="89">
        <f t="shared" si="168"/>
        <v>2537785.17</v>
      </c>
      <c r="X832" s="81"/>
      <c r="Y832" s="90">
        <f t="shared" si="165"/>
        <v>601192.01</v>
      </c>
      <c r="Z832" s="90">
        <f t="shared" si="166"/>
        <v>601192.01</v>
      </c>
      <c r="AA832" s="90">
        <f t="shared" si="169"/>
        <v>1202384.02</v>
      </c>
    </row>
    <row r="833" spans="1:27" s="15" customFormat="1" x14ac:dyDescent="0.2">
      <c r="A833" s="78">
        <v>4316</v>
      </c>
      <c r="B833" s="78" t="s">
        <v>1262</v>
      </c>
      <c r="C833" s="78" t="s">
        <v>916</v>
      </c>
      <c r="D833" s="78" t="s">
        <v>42</v>
      </c>
      <c r="E833" s="78" t="s">
        <v>406</v>
      </c>
      <c r="F833" s="78" t="s">
        <v>72</v>
      </c>
      <c r="G833" s="118">
        <v>675084</v>
      </c>
      <c r="H833" s="78"/>
      <c r="I833" s="79" t="s">
        <v>44</v>
      </c>
      <c r="J833" s="78">
        <v>1031590</v>
      </c>
      <c r="K833" s="79">
        <v>44562</v>
      </c>
      <c r="L833" s="79">
        <v>44926</v>
      </c>
      <c r="M833" s="84">
        <v>12345</v>
      </c>
      <c r="N833" s="84">
        <v>16175</v>
      </c>
      <c r="O833" s="95">
        <f t="shared" si="160"/>
        <v>0.7632148377125193</v>
      </c>
      <c r="P833" s="84">
        <f t="shared" si="159"/>
        <v>12345</v>
      </c>
      <c r="Q833" s="85">
        <f t="shared" si="156"/>
        <v>8.9885474598594569E-4</v>
      </c>
      <c r="R833" s="86">
        <f t="shared" si="167"/>
        <v>7.7717307354804584E-4</v>
      </c>
      <c r="S833" s="87">
        <f t="shared" si="170"/>
        <v>667028.87</v>
      </c>
      <c r="T833" s="88">
        <f t="shared" si="171"/>
        <v>262150.19</v>
      </c>
      <c r="U833" s="88">
        <f t="shared" si="172"/>
        <v>262150.19</v>
      </c>
      <c r="V833" s="88">
        <f t="shared" si="173"/>
        <v>242555.95</v>
      </c>
      <c r="W833" s="89">
        <f t="shared" si="168"/>
        <v>1433885.2</v>
      </c>
      <c r="X833" s="81"/>
      <c r="Y833" s="90">
        <f t="shared" si="165"/>
        <v>339682.15</v>
      </c>
      <c r="Z833" s="90">
        <f t="shared" si="166"/>
        <v>339682.15</v>
      </c>
      <c r="AA833" s="90">
        <f t="shared" si="169"/>
        <v>679364.3</v>
      </c>
    </row>
    <row r="834" spans="1:27" s="15" customFormat="1" x14ac:dyDescent="0.2">
      <c r="A834" s="78">
        <v>4484</v>
      </c>
      <c r="B834" s="78" t="s">
        <v>1263</v>
      </c>
      <c r="C834" s="78" t="s">
        <v>576</v>
      </c>
      <c r="D834" s="78" t="s">
        <v>42</v>
      </c>
      <c r="E834" s="78" t="s">
        <v>944</v>
      </c>
      <c r="F834" s="78" t="s">
        <v>63</v>
      </c>
      <c r="G834" s="118">
        <v>455646</v>
      </c>
      <c r="H834" s="78"/>
      <c r="I834" s="79" t="s">
        <v>44</v>
      </c>
      <c r="J834" s="78">
        <v>1026138</v>
      </c>
      <c r="K834" s="79">
        <v>44562</v>
      </c>
      <c r="L834" s="79">
        <v>44926</v>
      </c>
      <c r="M834" s="84">
        <v>20246</v>
      </c>
      <c r="N834" s="84">
        <v>33277</v>
      </c>
      <c r="O834" s="95">
        <f t="shared" si="160"/>
        <v>0.60840820987468824</v>
      </c>
      <c r="P834" s="84">
        <f t="shared" si="159"/>
        <v>20246</v>
      </c>
      <c r="Q834" s="85">
        <f t="shared" si="156"/>
        <v>1.4741363456647596E-3</v>
      </c>
      <c r="R834" s="86">
        <f t="shared" si="167"/>
        <v>1.274576431515086E-3</v>
      </c>
      <c r="S834" s="87">
        <f t="shared" si="170"/>
        <v>1093938.1599999999</v>
      </c>
      <c r="T834" s="88">
        <f t="shared" si="171"/>
        <v>429930.56</v>
      </c>
      <c r="U834" s="88">
        <f t="shared" si="172"/>
        <v>429930.56</v>
      </c>
      <c r="V834" s="88">
        <f t="shared" si="173"/>
        <v>397795.69</v>
      </c>
      <c r="W834" s="89">
        <f t="shared" si="168"/>
        <v>2351594.9700000002</v>
      </c>
      <c r="X834" s="81"/>
      <c r="Y834" s="90">
        <f t="shared" si="165"/>
        <v>557084.23</v>
      </c>
      <c r="Z834" s="90">
        <f t="shared" si="166"/>
        <v>557084.23</v>
      </c>
      <c r="AA834" s="90">
        <f t="shared" si="169"/>
        <v>1114168.46</v>
      </c>
    </row>
    <row r="835" spans="1:27" s="15" customFormat="1" x14ac:dyDescent="0.2">
      <c r="A835" s="78">
        <v>4730</v>
      </c>
      <c r="B835" s="78" t="s">
        <v>1264</v>
      </c>
      <c r="C835" s="78" t="s">
        <v>576</v>
      </c>
      <c r="D835" s="78" t="s">
        <v>42</v>
      </c>
      <c r="E835" s="78" t="s">
        <v>944</v>
      </c>
      <c r="F835" s="78" t="s">
        <v>63</v>
      </c>
      <c r="G835" s="118">
        <v>455879</v>
      </c>
      <c r="H835" s="78"/>
      <c r="I835" s="79" t="s">
        <v>44</v>
      </c>
      <c r="J835" s="78">
        <v>1026049</v>
      </c>
      <c r="K835" s="79">
        <v>44562</v>
      </c>
      <c r="L835" s="79">
        <v>44926</v>
      </c>
      <c r="M835" s="84">
        <v>14289</v>
      </c>
      <c r="N835" s="84">
        <v>18859</v>
      </c>
      <c r="O835" s="95">
        <f t="shared" si="160"/>
        <v>0.75767538045495519</v>
      </c>
      <c r="P835" s="84">
        <f t="shared" si="159"/>
        <v>14289</v>
      </c>
      <c r="Q835" s="85">
        <f t="shared" si="156"/>
        <v>1.0403997946855552E-3</v>
      </c>
      <c r="R835" s="86">
        <f t="shared" si="167"/>
        <v>8.9955658549437242E-4</v>
      </c>
      <c r="S835" s="87">
        <f t="shared" si="170"/>
        <v>772067.68</v>
      </c>
      <c r="T835" s="88">
        <f t="shared" si="171"/>
        <v>303431.67999999999</v>
      </c>
      <c r="U835" s="88">
        <f t="shared" si="172"/>
        <v>303431.67999999999</v>
      </c>
      <c r="V835" s="88">
        <f t="shared" si="173"/>
        <v>280751.88</v>
      </c>
      <c r="W835" s="89">
        <f t="shared" si="168"/>
        <v>1659682.92</v>
      </c>
      <c r="X835" s="81"/>
      <c r="Y835" s="90">
        <f t="shared" si="165"/>
        <v>393172.8</v>
      </c>
      <c r="Z835" s="90">
        <f t="shared" si="166"/>
        <v>393172.8</v>
      </c>
      <c r="AA835" s="90">
        <f t="shared" si="169"/>
        <v>786345.6</v>
      </c>
    </row>
    <row r="836" spans="1:27" s="15" customFormat="1" x14ac:dyDescent="0.2">
      <c r="A836" s="78">
        <v>4798</v>
      </c>
      <c r="B836" s="78" t="s">
        <v>1265</v>
      </c>
      <c r="C836" s="78" t="s">
        <v>576</v>
      </c>
      <c r="D836" s="78" t="s">
        <v>42</v>
      </c>
      <c r="E836" s="78" t="s">
        <v>1209</v>
      </c>
      <c r="F836" s="78" t="s">
        <v>63</v>
      </c>
      <c r="G836" s="118">
        <v>675603</v>
      </c>
      <c r="H836" s="78"/>
      <c r="I836" s="79" t="s">
        <v>44</v>
      </c>
      <c r="J836" s="78">
        <v>1026050</v>
      </c>
      <c r="K836" s="79">
        <v>44562</v>
      </c>
      <c r="L836" s="79">
        <v>44926</v>
      </c>
      <c r="M836" s="84">
        <v>6969</v>
      </c>
      <c r="N836" s="84">
        <v>13318</v>
      </c>
      <c r="O836" s="95">
        <f t="shared" si="160"/>
        <v>0.52327676828352609</v>
      </c>
      <c r="P836" s="84">
        <f t="shared" si="159"/>
        <v>6969.0000000000009</v>
      </c>
      <c r="Q836" s="85">
        <f t="shared" si="156"/>
        <v>5.074215248907296E-4</v>
      </c>
      <c r="R836" s="86">
        <f t="shared" si="167"/>
        <v>4.3872978125203177E-4</v>
      </c>
      <c r="S836" s="87">
        <f t="shared" si="170"/>
        <v>376551.17</v>
      </c>
      <c r="T836" s="88">
        <f t="shared" si="171"/>
        <v>147989.04</v>
      </c>
      <c r="U836" s="88">
        <f t="shared" si="172"/>
        <v>147989.04</v>
      </c>
      <c r="V836" s="88">
        <f t="shared" si="173"/>
        <v>136927.70000000001</v>
      </c>
      <c r="W836" s="89">
        <f t="shared" si="168"/>
        <v>809456.95</v>
      </c>
      <c r="X836" s="81"/>
      <c r="Y836" s="90">
        <f t="shared" si="165"/>
        <v>191757.39</v>
      </c>
      <c r="Z836" s="90">
        <f t="shared" si="166"/>
        <v>191757.39</v>
      </c>
      <c r="AA836" s="90">
        <f t="shared" si="169"/>
        <v>383514.78</v>
      </c>
    </row>
    <row r="837" spans="1:27" s="15" customFormat="1" x14ac:dyDescent="0.2">
      <c r="A837" s="78">
        <v>110400</v>
      </c>
      <c r="B837" s="78" t="s">
        <v>1266</v>
      </c>
      <c r="C837" s="78" t="s">
        <v>916</v>
      </c>
      <c r="D837" s="78" t="s">
        <v>42</v>
      </c>
      <c r="E837" s="78" t="s">
        <v>1267</v>
      </c>
      <c r="F837" s="78" t="s">
        <v>79</v>
      </c>
      <c r="G837" s="118">
        <v>676093</v>
      </c>
      <c r="H837" s="78"/>
      <c r="I837" s="79" t="s">
        <v>44</v>
      </c>
      <c r="J837" s="78">
        <v>1032096</v>
      </c>
      <c r="K837" s="79">
        <v>44562</v>
      </c>
      <c r="L837" s="79">
        <v>44926</v>
      </c>
      <c r="M837" s="84">
        <v>8351</v>
      </c>
      <c r="N837" s="84">
        <v>19646</v>
      </c>
      <c r="O837" s="95">
        <f t="shared" si="160"/>
        <v>0.42507380637279851</v>
      </c>
      <c r="P837" s="84">
        <f t="shared" si="159"/>
        <v>8351</v>
      </c>
      <c r="Q837" s="85">
        <f t="shared" ref="Q837:Q897" si="174">IF(D837="NSGO",P837/Q$3,0)</f>
        <v>6.0804665724816789E-4</v>
      </c>
      <c r="R837" s="86">
        <f t="shared" si="167"/>
        <v>5.2573287462128241E-4</v>
      </c>
      <c r="S837" s="87">
        <f t="shared" si="170"/>
        <v>451223.82</v>
      </c>
      <c r="T837" s="88">
        <f t="shared" si="171"/>
        <v>177336.27</v>
      </c>
      <c r="U837" s="88">
        <f t="shared" si="172"/>
        <v>177336.27</v>
      </c>
      <c r="V837" s="88">
        <f t="shared" si="173"/>
        <v>164081.39000000001</v>
      </c>
      <c r="W837" s="89">
        <f t="shared" si="168"/>
        <v>969977.75</v>
      </c>
      <c r="X837" s="81"/>
      <c r="Y837" s="90">
        <f t="shared" si="165"/>
        <v>229784.18</v>
      </c>
      <c r="Z837" s="90">
        <f t="shared" si="166"/>
        <v>229784.18</v>
      </c>
      <c r="AA837" s="90">
        <f t="shared" si="169"/>
        <v>459568.36</v>
      </c>
    </row>
    <row r="838" spans="1:27" s="15" customFormat="1" x14ac:dyDescent="0.2">
      <c r="A838" s="78">
        <v>5150</v>
      </c>
      <c r="B838" s="78" t="s">
        <v>1268</v>
      </c>
      <c r="C838" s="78" t="s">
        <v>916</v>
      </c>
      <c r="D838" s="78" t="s">
        <v>42</v>
      </c>
      <c r="E838" s="78" t="s">
        <v>196</v>
      </c>
      <c r="F838" s="78" t="s">
        <v>63</v>
      </c>
      <c r="G838" s="118">
        <v>676069</v>
      </c>
      <c r="H838" s="78"/>
      <c r="I838" s="79" t="s">
        <v>44</v>
      </c>
      <c r="J838" s="78">
        <v>1032185</v>
      </c>
      <c r="K838" s="79">
        <v>44652</v>
      </c>
      <c r="L838" s="79">
        <v>44834</v>
      </c>
      <c r="M838" s="84">
        <v>7315</v>
      </c>
      <c r="N838" s="84">
        <v>9846</v>
      </c>
      <c r="O838" s="95">
        <f t="shared" si="160"/>
        <v>0.74294129595774938</v>
      </c>
      <c r="P838" s="84">
        <f t="shared" si="159"/>
        <v>14590.027322404372</v>
      </c>
      <c r="Q838" s="85">
        <f t="shared" si="174"/>
        <v>1.0623179670156168E-3</v>
      </c>
      <c r="R838" s="86">
        <f t="shared" si="167"/>
        <v>9.1850760447978713E-4</v>
      </c>
      <c r="S838" s="87">
        <f t="shared" si="170"/>
        <v>788332.88</v>
      </c>
      <c r="T838" s="88">
        <f t="shared" si="171"/>
        <v>309824.09999999998</v>
      </c>
      <c r="U838" s="88">
        <f t="shared" si="172"/>
        <v>309824.09999999998</v>
      </c>
      <c r="V838" s="88">
        <f t="shared" si="173"/>
        <v>286666.5</v>
      </c>
      <c r="W838" s="89">
        <f t="shared" si="168"/>
        <v>1694647.58</v>
      </c>
      <c r="X838" s="81"/>
      <c r="Y838" s="90">
        <f t="shared" ref="Y838:Y869" si="175">IF($D838="NSGO",ROUND($Q838*$Y$3,2),0)</f>
        <v>401455.8</v>
      </c>
      <c r="Z838" s="90">
        <f t="shared" ref="Z838:Z869" si="176">IF($D838="NSGO",ROUND($Q838*$Z$3,2),0)</f>
        <v>401455.8</v>
      </c>
      <c r="AA838" s="90">
        <f t="shared" si="169"/>
        <v>802911.6</v>
      </c>
    </row>
    <row r="839" spans="1:27" s="15" customFormat="1" x14ac:dyDescent="0.2">
      <c r="A839" s="78">
        <v>5175</v>
      </c>
      <c r="B839" s="78" t="s">
        <v>1269</v>
      </c>
      <c r="C839" s="78" t="s">
        <v>51</v>
      </c>
      <c r="D839" s="78" t="s">
        <v>42</v>
      </c>
      <c r="E839" s="78" t="s">
        <v>550</v>
      </c>
      <c r="F839" s="78" t="s">
        <v>52</v>
      </c>
      <c r="G839" s="118">
        <v>675323</v>
      </c>
      <c r="H839" s="78"/>
      <c r="I839" s="79" t="s">
        <v>44</v>
      </c>
      <c r="J839" s="78">
        <v>1031710</v>
      </c>
      <c r="K839" s="79">
        <v>44562</v>
      </c>
      <c r="L839" s="79">
        <v>44926</v>
      </c>
      <c r="M839" s="84">
        <v>5052</v>
      </c>
      <c r="N839" s="84">
        <v>29084</v>
      </c>
      <c r="O839" s="95">
        <f t="shared" si="160"/>
        <v>0.17370375464172741</v>
      </c>
      <c r="P839" s="84">
        <f t="shared" ref="P839:P902" si="177">IFERROR((M839/((L839-K839)+1)*365),0)</f>
        <v>5052</v>
      </c>
      <c r="Q839" s="85">
        <f t="shared" si="174"/>
        <v>3.6784237964528131E-4</v>
      </c>
      <c r="R839" s="86">
        <f t="shared" si="167"/>
        <v>3.1804604030495972E-4</v>
      </c>
      <c r="S839" s="87">
        <f t="shared" si="170"/>
        <v>272971.23</v>
      </c>
      <c r="T839" s="88">
        <f t="shared" si="171"/>
        <v>107280.9</v>
      </c>
      <c r="U839" s="88">
        <f t="shared" si="172"/>
        <v>107280.9</v>
      </c>
      <c r="V839" s="88">
        <f t="shared" si="173"/>
        <v>99262.27</v>
      </c>
      <c r="W839" s="89">
        <f t="shared" si="168"/>
        <v>586795.30000000005</v>
      </c>
      <c r="X839" s="81"/>
      <c r="Y839" s="90">
        <f t="shared" si="175"/>
        <v>139009.66</v>
      </c>
      <c r="Z839" s="90">
        <f t="shared" si="176"/>
        <v>139009.66</v>
      </c>
      <c r="AA839" s="90">
        <f t="shared" si="169"/>
        <v>278019.32</v>
      </c>
    </row>
    <row r="840" spans="1:27" s="15" customFormat="1" x14ac:dyDescent="0.2">
      <c r="A840" s="78">
        <v>105065</v>
      </c>
      <c r="B840" s="78" t="s">
        <v>1270</v>
      </c>
      <c r="C840" s="78" t="s">
        <v>51</v>
      </c>
      <c r="D840" s="78" t="s">
        <v>42</v>
      </c>
      <c r="E840" s="78" t="s">
        <v>52</v>
      </c>
      <c r="F840" s="78" t="s">
        <v>52</v>
      </c>
      <c r="G840" s="118">
        <v>676309</v>
      </c>
      <c r="H840" s="78"/>
      <c r="I840" s="79" t="s">
        <v>44</v>
      </c>
      <c r="J840" s="78">
        <v>1031669</v>
      </c>
      <c r="K840" s="79">
        <v>44562</v>
      </c>
      <c r="L840" s="79">
        <v>44926</v>
      </c>
      <c r="M840" s="84">
        <v>17857</v>
      </c>
      <c r="N840" s="84">
        <v>31170</v>
      </c>
      <c r="O840" s="95">
        <f t="shared" ref="O840:O903" si="178">M840/N840</f>
        <v>0.57289059993583569</v>
      </c>
      <c r="P840" s="84">
        <f t="shared" si="177"/>
        <v>17857</v>
      </c>
      <c r="Q840" s="85">
        <f t="shared" si="174"/>
        <v>1.3001902955910112E-3</v>
      </c>
      <c r="R840" s="86">
        <f t="shared" si="167"/>
        <v>1.1241781753217866E-3</v>
      </c>
      <c r="S840" s="87">
        <f t="shared" si="170"/>
        <v>964854.97</v>
      </c>
      <c r="T840" s="88">
        <f t="shared" si="171"/>
        <v>379199.35</v>
      </c>
      <c r="U840" s="88">
        <f t="shared" si="172"/>
        <v>379199.35</v>
      </c>
      <c r="V840" s="88">
        <f t="shared" si="173"/>
        <v>350856.35</v>
      </c>
      <c r="W840" s="89">
        <f t="shared" si="168"/>
        <v>2074110.02</v>
      </c>
      <c r="X840" s="81"/>
      <c r="Y840" s="90">
        <f t="shared" si="175"/>
        <v>491349.06</v>
      </c>
      <c r="Z840" s="90">
        <f t="shared" si="176"/>
        <v>491349.06</v>
      </c>
      <c r="AA840" s="90">
        <f t="shared" si="169"/>
        <v>982698.12</v>
      </c>
    </row>
    <row r="841" spans="1:27" s="15" customFormat="1" x14ac:dyDescent="0.2">
      <c r="A841" s="78">
        <v>5244</v>
      </c>
      <c r="B841" s="78" t="s">
        <v>1271</v>
      </c>
      <c r="C841" s="78" t="s">
        <v>51</v>
      </c>
      <c r="D841" s="78" t="s">
        <v>42</v>
      </c>
      <c r="E841" s="78" t="s">
        <v>52</v>
      </c>
      <c r="F841" s="78" t="s">
        <v>52</v>
      </c>
      <c r="G841" s="118">
        <v>675961</v>
      </c>
      <c r="H841" s="78"/>
      <c r="I841" s="79" t="s">
        <v>44</v>
      </c>
      <c r="J841" s="78">
        <v>1031670</v>
      </c>
      <c r="K841" s="79">
        <v>44562</v>
      </c>
      <c r="L841" s="79">
        <v>44926</v>
      </c>
      <c r="M841" s="84">
        <v>15921</v>
      </c>
      <c r="N841" s="84">
        <v>26687</v>
      </c>
      <c r="O841" s="95">
        <f t="shared" si="178"/>
        <v>0.59658260576310562</v>
      </c>
      <c r="P841" s="84">
        <f t="shared" si="177"/>
        <v>15921</v>
      </c>
      <c r="Q841" s="85">
        <f t="shared" si="174"/>
        <v>1.1592277368037457E-3</v>
      </c>
      <c r="R841" s="86">
        <f t="shared" si="167"/>
        <v>1.002298299227091E-3</v>
      </c>
      <c r="S841" s="87">
        <f t="shared" si="170"/>
        <v>860248.41</v>
      </c>
      <c r="T841" s="88">
        <f t="shared" si="171"/>
        <v>338087.75</v>
      </c>
      <c r="U841" s="88">
        <f t="shared" si="172"/>
        <v>338087.75</v>
      </c>
      <c r="V841" s="88">
        <f t="shared" si="173"/>
        <v>312817.59999999998</v>
      </c>
      <c r="W841" s="89">
        <f t="shared" si="168"/>
        <v>1849241.5100000002</v>
      </c>
      <c r="X841" s="81"/>
      <c r="Y841" s="90">
        <f t="shared" si="175"/>
        <v>438078.54</v>
      </c>
      <c r="Z841" s="90">
        <f t="shared" si="176"/>
        <v>438078.54</v>
      </c>
      <c r="AA841" s="90">
        <f t="shared" si="169"/>
        <v>876157.08</v>
      </c>
    </row>
    <row r="842" spans="1:27" s="15" customFormat="1" x14ac:dyDescent="0.2">
      <c r="A842" s="78">
        <v>102161</v>
      </c>
      <c r="B842" s="78" t="s">
        <v>1272</v>
      </c>
      <c r="C842" s="78" t="s">
        <v>51</v>
      </c>
      <c r="D842" s="78" t="s">
        <v>42</v>
      </c>
      <c r="E842" s="78" t="s">
        <v>52</v>
      </c>
      <c r="F842" s="78" t="s">
        <v>52</v>
      </c>
      <c r="G842" s="118">
        <v>676050</v>
      </c>
      <c r="H842" s="78"/>
      <c r="I842" s="79" t="s">
        <v>44</v>
      </c>
      <c r="J842" s="78">
        <v>1032256</v>
      </c>
      <c r="K842" s="79">
        <v>44562</v>
      </c>
      <c r="L842" s="79">
        <v>44926</v>
      </c>
      <c r="M842" s="84">
        <v>9690</v>
      </c>
      <c r="N842" s="84">
        <v>15446</v>
      </c>
      <c r="O842" s="95">
        <f t="shared" si="178"/>
        <v>0.62734688592515864</v>
      </c>
      <c r="P842" s="84">
        <f t="shared" si="177"/>
        <v>9690</v>
      </c>
      <c r="Q842" s="85">
        <f t="shared" si="174"/>
        <v>7.0554090632675697E-4</v>
      </c>
      <c r="R842" s="86">
        <f t="shared" si="167"/>
        <v>6.1002892528801654E-4</v>
      </c>
      <c r="S842" s="87">
        <f t="shared" si="170"/>
        <v>523573.09</v>
      </c>
      <c r="T842" s="88">
        <f t="shared" si="171"/>
        <v>205770.38</v>
      </c>
      <c r="U842" s="88">
        <f t="shared" si="172"/>
        <v>205770.38</v>
      </c>
      <c r="V842" s="88">
        <f t="shared" si="173"/>
        <v>190390.21</v>
      </c>
      <c r="W842" s="89">
        <f t="shared" si="168"/>
        <v>1125504.06</v>
      </c>
      <c r="X842" s="81"/>
      <c r="Y842" s="90">
        <f t="shared" si="175"/>
        <v>266627.78999999998</v>
      </c>
      <c r="Z842" s="90">
        <f t="shared" si="176"/>
        <v>266627.78999999998</v>
      </c>
      <c r="AA842" s="90">
        <f t="shared" si="169"/>
        <v>533255.57999999996</v>
      </c>
    </row>
    <row r="843" spans="1:27" s="15" customFormat="1" x14ac:dyDescent="0.2">
      <c r="A843" s="78">
        <v>4268</v>
      </c>
      <c r="B843" s="78" t="s">
        <v>1273</v>
      </c>
      <c r="C843" s="78" t="s">
        <v>1274</v>
      </c>
      <c r="D843" s="78" t="s">
        <v>71</v>
      </c>
      <c r="E843" s="78" t="s">
        <v>967</v>
      </c>
      <c r="F843" s="78" t="s">
        <v>83</v>
      </c>
      <c r="G843" s="118">
        <v>455642</v>
      </c>
      <c r="H843" s="78"/>
      <c r="I843" s="79" t="s">
        <v>44</v>
      </c>
      <c r="J843" s="78">
        <v>1031423</v>
      </c>
      <c r="K843" s="79">
        <v>44562</v>
      </c>
      <c r="L843" s="79">
        <v>44926</v>
      </c>
      <c r="M843" s="84">
        <v>8239</v>
      </c>
      <c r="N843" s="84">
        <v>10536</v>
      </c>
      <c r="O843" s="95">
        <f t="shared" si="178"/>
        <v>0.78198557327258922</v>
      </c>
      <c r="P843" s="84">
        <f t="shared" si="177"/>
        <v>8239</v>
      </c>
      <c r="Q843" s="85">
        <f t="shared" si="174"/>
        <v>0</v>
      </c>
      <c r="R843" s="86">
        <f t="shared" si="167"/>
        <v>5.186819726984487E-4</v>
      </c>
      <c r="S843" s="87">
        <f t="shared" si="170"/>
        <v>0</v>
      </c>
      <c r="T843" s="88">
        <f t="shared" si="171"/>
        <v>174957.91</v>
      </c>
      <c r="U843" s="88">
        <f t="shared" si="172"/>
        <v>174957.91</v>
      </c>
      <c r="V843" s="88">
        <f t="shared" si="173"/>
        <v>0</v>
      </c>
      <c r="W843" s="89">
        <f t="shared" si="168"/>
        <v>349915.82</v>
      </c>
      <c r="X843" s="81"/>
      <c r="Y843" s="90">
        <f t="shared" si="175"/>
        <v>0</v>
      </c>
      <c r="Z843" s="90">
        <f t="shared" si="176"/>
        <v>0</v>
      </c>
      <c r="AA843" s="90">
        <f t="shared" si="169"/>
        <v>0</v>
      </c>
    </row>
    <row r="844" spans="1:27" s="15" customFormat="1" x14ac:dyDescent="0.2">
      <c r="A844" s="78">
        <v>103768</v>
      </c>
      <c r="B844" s="78" t="s">
        <v>1275</v>
      </c>
      <c r="C844" s="78" t="s">
        <v>51</v>
      </c>
      <c r="D844" s="78" t="s">
        <v>42</v>
      </c>
      <c r="E844" s="78" t="s">
        <v>83</v>
      </c>
      <c r="F844" s="78" t="s">
        <v>83</v>
      </c>
      <c r="G844" s="118">
        <v>676210</v>
      </c>
      <c r="H844" s="78"/>
      <c r="I844" s="79" t="s">
        <v>44</v>
      </c>
      <c r="J844" s="78">
        <v>1031805</v>
      </c>
      <c r="K844" s="79">
        <v>44562</v>
      </c>
      <c r="L844" s="79">
        <v>44926</v>
      </c>
      <c r="M844" s="84">
        <v>21854</v>
      </c>
      <c r="N844" s="84">
        <v>30088</v>
      </c>
      <c r="O844" s="95">
        <f t="shared" si="178"/>
        <v>0.72633608082956658</v>
      </c>
      <c r="P844" s="84">
        <f t="shared" si="177"/>
        <v>21854</v>
      </c>
      <c r="Q844" s="85">
        <f t="shared" si="174"/>
        <v>1.591216818045918E-3</v>
      </c>
      <c r="R844" s="86">
        <f t="shared" si="167"/>
        <v>1.3758072376929117E-3</v>
      </c>
      <c r="S844" s="87">
        <f t="shared" si="170"/>
        <v>1180822.1100000001</v>
      </c>
      <c r="T844" s="88">
        <f t="shared" si="171"/>
        <v>464076.98</v>
      </c>
      <c r="U844" s="88">
        <f t="shared" si="172"/>
        <v>464076.98</v>
      </c>
      <c r="V844" s="88">
        <f t="shared" si="173"/>
        <v>429389.86</v>
      </c>
      <c r="W844" s="89">
        <f t="shared" si="168"/>
        <v>2538365.9300000002</v>
      </c>
      <c r="X844" s="81"/>
      <c r="Y844" s="90">
        <f t="shared" si="175"/>
        <v>601329.59</v>
      </c>
      <c r="Z844" s="90">
        <f t="shared" si="176"/>
        <v>601329.59</v>
      </c>
      <c r="AA844" s="90">
        <f t="shared" si="169"/>
        <v>1202659.18</v>
      </c>
    </row>
    <row r="845" spans="1:27" s="15" customFormat="1" x14ac:dyDescent="0.2">
      <c r="A845" s="78">
        <v>169</v>
      </c>
      <c r="B845" s="78" t="s">
        <v>1276</v>
      </c>
      <c r="C845" s="78" t="s">
        <v>51</v>
      </c>
      <c r="D845" s="78" t="s">
        <v>42</v>
      </c>
      <c r="E845" s="78" t="s">
        <v>52</v>
      </c>
      <c r="F845" s="78" t="s">
        <v>52</v>
      </c>
      <c r="G845" s="118">
        <v>455333</v>
      </c>
      <c r="H845" s="78"/>
      <c r="I845" s="79" t="s">
        <v>44</v>
      </c>
      <c r="J845" s="78">
        <v>1031694</v>
      </c>
      <c r="K845" s="79">
        <v>44562</v>
      </c>
      <c r="L845" s="79">
        <v>44926</v>
      </c>
      <c r="M845" s="84">
        <v>18582</v>
      </c>
      <c r="N845" s="84">
        <v>26893</v>
      </c>
      <c r="O845" s="95">
        <f t="shared" si="178"/>
        <v>0.69096047298553531</v>
      </c>
      <c r="P845" s="84">
        <f t="shared" si="177"/>
        <v>18582</v>
      </c>
      <c r="Q845" s="85">
        <f t="shared" si="174"/>
        <v>1.3529784438971928E-3</v>
      </c>
      <c r="R845" s="86">
        <f t="shared" si="167"/>
        <v>1.1698201743758434E-3</v>
      </c>
      <c r="S845" s="87">
        <f t="shared" si="170"/>
        <v>1004028.39</v>
      </c>
      <c r="T845" s="88">
        <f t="shared" si="171"/>
        <v>394594.97</v>
      </c>
      <c r="U845" s="88">
        <f t="shared" si="172"/>
        <v>394594.97</v>
      </c>
      <c r="V845" s="88">
        <f t="shared" si="173"/>
        <v>365101.23</v>
      </c>
      <c r="W845" s="89">
        <f t="shared" si="168"/>
        <v>2158319.5599999996</v>
      </c>
      <c r="X845" s="81"/>
      <c r="Y845" s="90">
        <f t="shared" si="175"/>
        <v>511298</v>
      </c>
      <c r="Z845" s="90">
        <f t="shared" si="176"/>
        <v>511298</v>
      </c>
      <c r="AA845" s="90">
        <f t="shared" si="169"/>
        <v>1022596</v>
      </c>
    </row>
    <row r="846" spans="1:27" s="15" customFormat="1" x14ac:dyDescent="0.2">
      <c r="A846" s="78">
        <v>4446</v>
      </c>
      <c r="B846" s="78" t="s">
        <v>1277</v>
      </c>
      <c r="C846" s="78" t="s">
        <v>51</v>
      </c>
      <c r="D846" s="78" t="s">
        <v>42</v>
      </c>
      <c r="E846" s="78" t="s">
        <v>52</v>
      </c>
      <c r="F846" s="78" t="s">
        <v>52</v>
      </c>
      <c r="G846" s="118">
        <v>675078</v>
      </c>
      <c r="H846" s="78"/>
      <c r="I846" s="79" t="s">
        <v>44</v>
      </c>
      <c r="J846" s="78">
        <v>1032537</v>
      </c>
      <c r="K846" s="79">
        <v>44562</v>
      </c>
      <c r="L846" s="79">
        <v>44926</v>
      </c>
      <c r="M846" s="84">
        <v>5132</v>
      </c>
      <c r="N846" s="84">
        <v>8477</v>
      </c>
      <c r="O846" s="95">
        <f t="shared" si="178"/>
        <v>0.60540285478353195</v>
      </c>
      <c r="P846" s="84">
        <f t="shared" si="177"/>
        <v>5132</v>
      </c>
      <c r="Q846" s="85">
        <f t="shared" si="174"/>
        <v>3.7366727876872203E-4</v>
      </c>
      <c r="R846" s="86">
        <f t="shared" si="167"/>
        <v>3.2308239882126945E-4</v>
      </c>
      <c r="S846" s="87">
        <f t="shared" si="170"/>
        <v>277293.82</v>
      </c>
      <c r="T846" s="88">
        <f t="shared" si="171"/>
        <v>108979.73</v>
      </c>
      <c r="U846" s="88">
        <f t="shared" si="172"/>
        <v>108979.73</v>
      </c>
      <c r="V846" s="88">
        <f t="shared" si="173"/>
        <v>100834.12</v>
      </c>
      <c r="W846" s="89">
        <f t="shared" si="168"/>
        <v>596087.39999999991</v>
      </c>
      <c r="X846" s="81"/>
      <c r="Y846" s="90">
        <f t="shared" si="175"/>
        <v>141210.92000000001</v>
      </c>
      <c r="Z846" s="90">
        <f t="shared" si="176"/>
        <v>141210.92000000001</v>
      </c>
      <c r="AA846" s="90">
        <f t="shared" si="169"/>
        <v>282421.84000000003</v>
      </c>
    </row>
    <row r="847" spans="1:27" s="15" customFormat="1" x14ac:dyDescent="0.2">
      <c r="A847" s="78">
        <v>4499</v>
      </c>
      <c r="B847" s="78" t="s">
        <v>1278</v>
      </c>
      <c r="C847" s="78" t="s">
        <v>41</v>
      </c>
      <c r="D847" s="78" t="s">
        <v>42</v>
      </c>
      <c r="E847" s="78" t="s">
        <v>1031</v>
      </c>
      <c r="F847" s="78" t="s">
        <v>63</v>
      </c>
      <c r="G847" s="118">
        <v>676025</v>
      </c>
      <c r="H847" s="78"/>
      <c r="I847" s="79" t="s">
        <v>53</v>
      </c>
      <c r="J847" s="78">
        <v>449901</v>
      </c>
      <c r="K847" s="79">
        <v>44562</v>
      </c>
      <c r="L847" s="79">
        <v>44926</v>
      </c>
      <c r="M847" s="84">
        <v>23091</v>
      </c>
      <c r="N847" s="84">
        <v>34288</v>
      </c>
      <c r="O847" s="95">
        <f t="shared" si="178"/>
        <v>0.67344260382641152</v>
      </c>
      <c r="P847" s="84">
        <f t="shared" si="177"/>
        <v>23091</v>
      </c>
      <c r="Q847" s="85">
        <f t="shared" si="174"/>
        <v>1.68128432074212E-3</v>
      </c>
      <c r="R847" s="86">
        <f t="shared" si="167"/>
        <v>1.4536819312513508E-3</v>
      </c>
      <c r="S847" s="87">
        <f t="shared" si="170"/>
        <v>1247660.08</v>
      </c>
      <c r="T847" s="88">
        <f t="shared" si="171"/>
        <v>490345.09</v>
      </c>
      <c r="U847" s="88">
        <f t="shared" si="172"/>
        <v>490345.09</v>
      </c>
      <c r="V847" s="88">
        <f t="shared" si="173"/>
        <v>453694.57</v>
      </c>
      <c r="W847" s="89">
        <f t="shared" si="168"/>
        <v>2682044.83</v>
      </c>
      <c r="X847" s="81"/>
      <c r="Y847" s="90">
        <f t="shared" si="175"/>
        <v>635366.59</v>
      </c>
      <c r="Z847" s="90">
        <f t="shared" si="176"/>
        <v>635366.59</v>
      </c>
      <c r="AA847" s="90">
        <f t="shared" si="169"/>
        <v>1270733.18</v>
      </c>
    </row>
    <row r="848" spans="1:27" s="15" customFormat="1" x14ac:dyDescent="0.2">
      <c r="A848" s="78">
        <v>5065</v>
      </c>
      <c r="B848" s="78" t="s">
        <v>1279</v>
      </c>
      <c r="C848" s="78" t="s">
        <v>41</v>
      </c>
      <c r="D848" s="78" t="s">
        <v>42</v>
      </c>
      <c r="E848" s="78" t="s">
        <v>659</v>
      </c>
      <c r="F848" s="78" t="s">
        <v>52</v>
      </c>
      <c r="G848" s="118">
        <v>675557</v>
      </c>
      <c r="H848" s="78"/>
      <c r="I848" s="79" t="s">
        <v>44</v>
      </c>
      <c r="J848" s="78">
        <v>1028466</v>
      </c>
      <c r="K848" s="79">
        <v>44562</v>
      </c>
      <c r="L848" s="79">
        <v>44926</v>
      </c>
      <c r="M848" s="84">
        <v>19319</v>
      </c>
      <c r="N848" s="84">
        <v>32842</v>
      </c>
      <c r="O848" s="95">
        <f t="shared" si="178"/>
        <v>0.58824066743803671</v>
      </c>
      <c r="P848" s="84">
        <f t="shared" si="177"/>
        <v>19319</v>
      </c>
      <c r="Q848" s="85">
        <f t="shared" si="174"/>
        <v>1.4066403270718902E-3</v>
      </c>
      <c r="R848" s="86">
        <f t="shared" si="167"/>
        <v>1.2162176272073469E-3</v>
      </c>
      <c r="S848" s="87">
        <f t="shared" si="170"/>
        <v>1043850.2</v>
      </c>
      <c r="T848" s="88">
        <f t="shared" si="171"/>
        <v>410245.41</v>
      </c>
      <c r="U848" s="88">
        <f t="shared" si="172"/>
        <v>410245.41</v>
      </c>
      <c r="V848" s="88">
        <f t="shared" si="173"/>
        <v>379581.89</v>
      </c>
      <c r="W848" s="89">
        <f t="shared" si="168"/>
        <v>2243922.9099999997</v>
      </c>
      <c r="X848" s="81"/>
      <c r="Y848" s="90">
        <f t="shared" si="175"/>
        <v>531577.12</v>
      </c>
      <c r="Z848" s="90">
        <f t="shared" si="176"/>
        <v>531577.12</v>
      </c>
      <c r="AA848" s="90">
        <f t="shared" si="169"/>
        <v>1063154.24</v>
      </c>
    </row>
    <row r="849" spans="1:27" s="15" customFormat="1" x14ac:dyDescent="0.2">
      <c r="A849" s="78">
        <v>5199</v>
      </c>
      <c r="B849" s="78" t="s">
        <v>1280</v>
      </c>
      <c r="C849" s="78" t="s">
        <v>82</v>
      </c>
      <c r="D849" s="78" t="s">
        <v>42</v>
      </c>
      <c r="E849" s="78" t="s">
        <v>963</v>
      </c>
      <c r="F849" s="78" t="s">
        <v>63</v>
      </c>
      <c r="G849" s="118">
        <v>675900</v>
      </c>
      <c r="H849" s="78"/>
      <c r="I849" s="79" t="s">
        <v>44</v>
      </c>
      <c r="J849" s="78">
        <v>1028776</v>
      </c>
      <c r="K849" s="79">
        <v>44470</v>
      </c>
      <c r="L849" s="79">
        <v>44834</v>
      </c>
      <c r="M849" s="84">
        <v>10286</v>
      </c>
      <c r="N849" s="84">
        <v>18181</v>
      </c>
      <c r="O849" s="95">
        <f t="shared" si="178"/>
        <v>0.56575545899565483</v>
      </c>
      <c r="P849" s="84">
        <f t="shared" si="177"/>
        <v>10286</v>
      </c>
      <c r="Q849" s="85">
        <f t="shared" si="174"/>
        <v>7.4893640479639027E-4</v>
      </c>
      <c r="R849" s="86">
        <f t="shared" si="167"/>
        <v>6.4754979623452404E-4</v>
      </c>
      <c r="S849" s="87">
        <f t="shared" si="170"/>
        <v>555776.34</v>
      </c>
      <c r="T849" s="88">
        <f t="shared" si="171"/>
        <v>218426.64</v>
      </c>
      <c r="U849" s="88">
        <f t="shared" si="172"/>
        <v>218426.64</v>
      </c>
      <c r="V849" s="88">
        <f t="shared" si="173"/>
        <v>202100.49</v>
      </c>
      <c r="W849" s="89">
        <f t="shared" si="168"/>
        <v>1194730.1099999999</v>
      </c>
      <c r="X849" s="81"/>
      <c r="Y849" s="90">
        <f t="shared" si="175"/>
        <v>283027.19</v>
      </c>
      <c r="Z849" s="90">
        <f t="shared" si="176"/>
        <v>283027.19</v>
      </c>
      <c r="AA849" s="90">
        <f t="shared" si="169"/>
        <v>566054.38</v>
      </c>
    </row>
    <row r="850" spans="1:27" s="15" customFormat="1" x14ac:dyDescent="0.2">
      <c r="A850" s="78">
        <v>4796</v>
      </c>
      <c r="B850" s="78" t="s">
        <v>1281</v>
      </c>
      <c r="C850" s="78" t="s">
        <v>590</v>
      </c>
      <c r="D850" s="78" t="s">
        <v>42</v>
      </c>
      <c r="E850" s="78" t="s">
        <v>188</v>
      </c>
      <c r="F850" s="78" t="s">
        <v>43</v>
      </c>
      <c r="G850" s="118">
        <v>676301</v>
      </c>
      <c r="H850" s="78"/>
      <c r="I850" s="79" t="s">
        <v>44</v>
      </c>
      <c r="J850" s="78">
        <v>1028575</v>
      </c>
      <c r="K850" s="79">
        <v>44562</v>
      </c>
      <c r="L850" s="79">
        <v>44926</v>
      </c>
      <c r="M850" s="84">
        <v>12012</v>
      </c>
      <c r="N850" s="84">
        <v>21499</v>
      </c>
      <c r="O850" s="95">
        <f t="shared" si="178"/>
        <v>0.55872366156565423</v>
      </c>
      <c r="P850" s="84">
        <f t="shared" si="177"/>
        <v>12012</v>
      </c>
      <c r="Q850" s="85">
        <f t="shared" si="174"/>
        <v>8.7460860338462376E-4</v>
      </c>
      <c r="R850" s="86">
        <f t="shared" si="167"/>
        <v>7.5620923122390654E-4</v>
      </c>
      <c r="S850" s="87">
        <f t="shared" si="170"/>
        <v>649036.11</v>
      </c>
      <c r="T850" s="88">
        <f t="shared" si="171"/>
        <v>255078.83</v>
      </c>
      <c r="U850" s="88">
        <f t="shared" si="172"/>
        <v>255078.83</v>
      </c>
      <c r="V850" s="88">
        <f t="shared" si="173"/>
        <v>236013.13</v>
      </c>
      <c r="W850" s="89">
        <f t="shared" si="168"/>
        <v>1395206.9</v>
      </c>
      <c r="X850" s="81"/>
      <c r="Y850" s="90">
        <f t="shared" si="175"/>
        <v>330519.40000000002</v>
      </c>
      <c r="Z850" s="90">
        <f t="shared" si="176"/>
        <v>330519.40000000002</v>
      </c>
      <c r="AA850" s="90">
        <f t="shared" si="169"/>
        <v>661038.80000000005</v>
      </c>
    </row>
    <row r="851" spans="1:27" s="15" customFormat="1" x14ac:dyDescent="0.2">
      <c r="A851" s="78">
        <v>104003</v>
      </c>
      <c r="B851" s="78" t="s">
        <v>1282</v>
      </c>
      <c r="C851" s="78" t="s">
        <v>590</v>
      </c>
      <c r="D851" s="78" t="s">
        <v>42</v>
      </c>
      <c r="E851" s="78" t="s">
        <v>106</v>
      </c>
      <c r="F851" s="78" t="s">
        <v>106</v>
      </c>
      <c r="G851" s="118">
        <v>676238</v>
      </c>
      <c r="H851" s="78"/>
      <c r="I851" s="79" t="s">
        <v>44</v>
      </c>
      <c r="J851" s="78">
        <v>1028641</v>
      </c>
      <c r="K851" s="79">
        <v>44470</v>
      </c>
      <c r="L851" s="79">
        <v>44834</v>
      </c>
      <c r="M851" s="84">
        <v>22765</v>
      </c>
      <c r="N851" s="84">
        <v>37742</v>
      </c>
      <c r="O851" s="95">
        <f t="shared" si="178"/>
        <v>0.60317418260823485</v>
      </c>
      <c r="P851" s="84">
        <f t="shared" si="177"/>
        <v>22765</v>
      </c>
      <c r="Q851" s="85">
        <f t="shared" si="174"/>
        <v>1.6575478568140992E-3</v>
      </c>
      <c r="R851" s="86">
        <f t="shared" si="167"/>
        <v>1.4331587702973887E-3</v>
      </c>
      <c r="S851" s="87">
        <f t="shared" si="170"/>
        <v>1230045.55</v>
      </c>
      <c r="T851" s="88">
        <f t="shared" si="171"/>
        <v>483422.37</v>
      </c>
      <c r="U851" s="88">
        <f t="shared" si="172"/>
        <v>483422.37</v>
      </c>
      <c r="V851" s="88">
        <f t="shared" si="173"/>
        <v>447289.29</v>
      </c>
      <c r="W851" s="89">
        <f t="shared" si="168"/>
        <v>2644179.58</v>
      </c>
      <c r="X851" s="81"/>
      <c r="Y851" s="90">
        <f t="shared" si="175"/>
        <v>626396.44999999995</v>
      </c>
      <c r="Z851" s="90">
        <f t="shared" si="176"/>
        <v>626396.44999999995</v>
      </c>
      <c r="AA851" s="90">
        <f t="shared" si="169"/>
        <v>1252792.8999999999</v>
      </c>
    </row>
    <row r="852" spans="1:27" s="15" customFormat="1" x14ac:dyDescent="0.2">
      <c r="A852" s="78">
        <v>107286</v>
      </c>
      <c r="B852" s="78" t="s">
        <v>1283</v>
      </c>
      <c r="C852" s="78" t="s">
        <v>590</v>
      </c>
      <c r="D852" s="78" t="s">
        <v>42</v>
      </c>
      <c r="E852" s="78" t="s">
        <v>106</v>
      </c>
      <c r="F852" s="78" t="s">
        <v>106</v>
      </c>
      <c r="G852" s="118">
        <v>676459</v>
      </c>
      <c r="H852" s="78"/>
      <c r="I852" s="79" t="s">
        <v>44</v>
      </c>
      <c r="J852" s="78">
        <v>1031883</v>
      </c>
      <c r="K852" s="79">
        <v>44470</v>
      </c>
      <c r="L852" s="79">
        <v>44834</v>
      </c>
      <c r="M852" s="84">
        <v>18137</v>
      </c>
      <c r="N852" s="84">
        <v>27499</v>
      </c>
      <c r="O852" s="95">
        <f t="shared" si="178"/>
        <v>0.65955125640932399</v>
      </c>
      <c r="P852" s="84">
        <f t="shared" si="177"/>
        <v>18137</v>
      </c>
      <c r="Q852" s="85">
        <f t="shared" si="174"/>
        <v>1.3205774425230537E-3</v>
      </c>
      <c r="R852" s="86">
        <f t="shared" si="167"/>
        <v>1.1418054301288705E-3</v>
      </c>
      <c r="S852" s="87">
        <f t="shared" si="170"/>
        <v>979984.01</v>
      </c>
      <c r="T852" s="88">
        <f t="shared" si="171"/>
        <v>385145.24</v>
      </c>
      <c r="U852" s="88">
        <f t="shared" si="172"/>
        <v>385145.24</v>
      </c>
      <c r="V852" s="88">
        <f t="shared" si="173"/>
        <v>356357.82</v>
      </c>
      <c r="W852" s="89">
        <f t="shared" si="168"/>
        <v>2106632.31</v>
      </c>
      <c r="X852" s="81"/>
      <c r="Y852" s="90">
        <f t="shared" si="175"/>
        <v>499053.48</v>
      </c>
      <c r="Z852" s="90">
        <f t="shared" si="176"/>
        <v>499053.48</v>
      </c>
      <c r="AA852" s="90">
        <f t="shared" si="169"/>
        <v>998106.96</v>
      </c>
    </row>
    <row r="853" spans="1:27" s="15" customFormat="1" x14ac:dyDescent="0.2">
      <c r="A853" s="78">
        <v>5300</v>
      </c>
      <c r="B853" s="78" t="s">
        <v>1284</v>
      </c>
      <c r="C853" s="78" t="s">
        <v>590</v>
      </c>
      <c r="D853" s="78" t="s">
        <v>42</v>
      </c>
      <c r="E853" s="78" t="s">
        <v>106</v>
      </c>
      <c r="F853" s="78" t="s">
        <v>106</v>
      </c>
      <c r="G853" s="118">
        <v>675913</v>
      </c>
      <c r="H853" s="78"/>
      <c r="I853" s="79" t="s">
        <v>44</v>
      </c>
      <c r="J853" s="78">
        <v>1028616</v>
      </c>
      <c r="K853" s="79">
        <v>44470</v>
      </c>
      <c r="L853" s="79">
        <v>44834</v>
      </c>
      <c r="M853" s="84">
        <v>15107</v>
      </c>
      <c r="N853" s="84">
        <v>29477</v>
      </c>
      <c r="O853" s="95">
        <f t="shared" si="178"/>
        <v>0.51250127217830854</v>
      </c>
      <c r="P853" s="84">
        <f t="shared" si="177"/>
        <v>15107</v>
      </c>
      <c r="Q853" s="85">
        <f t="shared" si="174"/>
        <v>1.0999593882227365E-3</v>
      </c>
      <c r="R853" s="86">
        <f t="shared" si="167"/>
        <v>9.5105335132363944E-4</v>
      </c>
      <c r="S853" s="87">
        <f t="shared" si="170"/>
        <v>816266.11</v>
      </c>
      <c r="T853" s="88">
        <f t="shared" si="171"/>
        <v>320802.18</v>
      </c>
      <c r="U853" s="88">
        <f t="shared" si="172"/>
        <v>320802.18</v>
      </c>
      <c r="V853" s="88">
        <f t="shared" si="173"/>
        <v>296824.03999999998</v>
      </c>
      <c r="W853" s="89">
        <f t="shared" si="168"/>
        <v>1754694.51</v>
      </c>
      <c r="X853" s="81"/>
      <c r="Y853" s="90">
        <f t="shared" si="175"/>
        <v>415680.7</v>
      </c>
      <c r="Z853" s="90">
        <f t="shared" si="176"/>
        <v>415680.7</v>
      </c>
      <c r="AA853" s="90">
        <f t="shared" si="169"/>
        <v>831361.4</v>
      </c>
    </row>
    <row r="854" spans="1:27" s="15" customFormat="1" x14ac:dyDescent="0.2">
      <c r="A854" s="78">
        <v>5364</v>
      </c>
      <c r="B854" s="78" t="s">
        <v>1285</v>
      </c>
      <c r="C854" s="78" t="s">
        <v>590</v>
      </c>
      <c r="D854" s="78" t="s">
        <v>42</v>
      </c>
      <c r="E854" s="78" t="s">
        <v>918</v>
      </c>
      <c r="F854" s="78" t="s">
        <v>106</v>
      </c>
      <c r="G854" s="118">
        <v>675915</v>
      </c>
      <c r="H854" s="78"/>
      <c r="I854" s="79" t="s">
        <v>44</v>
      </c>
      <c r="J854" s="78">
        <v>1028617</v>
      </c>
      <c r="K854" s="79">
        <v>44470</v>
      </c>
      <c r="L854" s="79">
        <v>44834</v>
      </c>
      <c r="M854" s="84">
        <v>18108</v>
      </c>
      <c r="N854" s="84">
        <v>33118</v>
      </c>
      <c r="O854" s="95">
        <f t="shared" si="178"/>
        <v>0.5467721480765747</v>
      </c>
      <c r="P854" s="84">
        <f t="shared" si="177"/>
        <v>18108</v>
      </c>
      <c r="Q854" s="85">
        <f t="shared" si="174"/>
        <v>1.3184659165908065E-3</v>
      </c>
      <c r="R854" s="86">
        <f t="shared" si="167"/>
        <v>1.1399797501667084E-3</v>
      </c>
      <c r="S854" s="87">
        <f t="shared" si="170"/>
        <v>978417.08</v>
      </c>
      <c r="T854" s="88">
        <f t="shared" si="171"/>
        <v>384529.42</v>
      </c>
      <c r="U854" s="88">
        <f t="shared" si="172"/>
        <v>384529.42</v>
      </c>
      <c r="V854" s="88">
        <f t="shared" si="173"/>
        <v>355788.03</v>
      </c>
      <c r="W854" s="89">
        <f t="shared" si="168"/>
        <v>2103263.9500000002</v>
      </c>
      <c r="X854" s="81"/>
      <c r="Y854" s="90">
        <f t="shared" si="175"/>
        <v>498255.52</v>
      </c>
      <c r="Z854" s="90">
        <f t="shared" si="176"/>
        <v>498255.52</v>
      </c>
      <c r="AA854" s="90">
        <f t="shared" si="169"/>
        <v>996511.04</v>
      </c>
    </row>
    <row r="855" spans="1:27" s="15" customFormat="1" x14ac:dyDescent="0.2">
      <c r="A855" s="78">
        <v>4733</v>
      </c>
      <c r="B855" s="78" t="s">
        <v>1286</v>
      </c>
      <c r="C855" s="78" t="s">
        <v>590</v>
      </c>
      <c r="D855" s="78" t="s">
        <v>42</v>
      </c>
      <c r="E855" s="78" t="s">
        <v>447</v>
      </c>
      <c r="F855" s="78" t="s">
        <v>59</v>
      </c>
      <c r="G855" s="118">
        <v>675766</v>
      </c>
      <c r="H855" s="78"/>
      <c r="I855" s="79" t="s">
        <v>44</v>
      </c>
      <c r="J855" s="78">
        <v>1028624</v>
      </c>
      <c r="K855" s="79">
        <v>44470</v>
      </c>
      <c r="L855" s="79">
        <v>44834</v>
      </c>
      <c r="M855" s="84">
        <v>10502</v>
      </c>
      <c r="N855" s="84">
        <v>17463</v>
      </c>
      <c r="O855" s="95">
        <f t="shared" si="178"/>
        <v>0.60138578709271029</v>
      </c>
      <c r="P855" s="84">
        <f t="shared" si="177"/>
        <v>10502</v>
      </c>
      <c r="Q855" s="85">
        <f t="shared" si="174"/>
        <v>7.6466363242968019E-4</v>
      </c>
      <c r="R855" s="86">
        <f t="shared" si="167"/>
        <v>6.6114796422856034E-4</v>
      </c>
      <c r="S855" s="87">
        <f t="shared" si="170"/>
        <v>567447.31999999995</v>
      </c>
      <c r="T855" s="88">
        <f t="shared" si="171"/>
        <v>223013.47</v>
      </c>
      <c r="U855" s="88">
        <f t="shared" si="172"/>
        <v>223013.47</v>
      </c>
      <c r="V855" s="88">
        <f t="shared" si="173"/>
        <v>206344.48</v>
      </c>
      <c r="W855" s="89">
        <f t="shared" si="168"/>
        <v>1219818.74</v>
      </c>
      <c r="X855" s="81"/>
      <c r="Y855" s="90">
        <f t="shared" si="175"/>
        <v>288970.59000000003</v>
      </c>
      <c r="Z855" s="90">
        <f t="shared" si="176"/>
        <v>288970.59000000003</v>
      </c>
      <c r="AA855" s="90">
        <f t="shared" si="169"/>
        <v>577941.18000000005</v>
      </c>
    </row>
    <row r="856" spans="1:27" s="15" customFormat="1" x14ac:dyDescent="0.2">
      <c r="A856" s="78">
        <v>4772</v>
      </c>
      <c r="B856" s="78" t="s">
        <v>1287</v>
      </c>
      <c r="C856" s="78" t="s">
        <v>590</v>
      </c>
      <c r="D856" s="78" t="s">
        <v>42</v>
      </c>
      <c r="E856" s="78" t="s">
        <v>734</v>
      </c>
      <c r="F856" s="78" t="s">
        <v>48</v>
      </c>
      <c r="G856" s="118">
        <v>455724</v>
      </c>
      <c r="H856" s="78"/>
      <c r="I856" s="79" t="s">
        <v>44</v>
      </c>
      <c r="J856" s="78">
        <v>1026703</v>
      </c>
      <c r="K856" s="79">
        <v>44562</v>
      </c>
      <c r="L856" s="79">
        <v>44926</v>
      </c>
      <c r="M856" s="84">
        <v>22798</v>
      </c>
      <c r="N856" s="84">
        <v>34405</v>
      </c>
      <c r="O856" s="95">
        <f t="shared" si="178"/>
        <v>0.66263624473187033</v>
      </c>
      <c r="P856" s="84">
        <f t="shared" si="177"/>
        <v>22798</v>
      </c>
      <c r="Q856" s="85">
        <f t="shared" si="174"/>
        <v>1.6599506277025185E-3</v>
      </c>
      <c r="R856" s="86">
        <f t="shared" si="167"/>
        <v>1.4352362681853666E-3</v>
      </c>
      <c r="S856" s="87">
        <f t="shared" si="170"/>
        <v>1231828.6100000001</v>
      </c>
      <c r="T856" s="88">
        <f t="shared" si="171"/>
        <v>484123.13</v>
      </c>
      <c r="U856" s="88">
        <f t="shared" si="172"/>
        <v>484123.13</v>
      </c>
      <c r="V856" s="88">
        <f t="shared" si="173"/>
        <v>447937.68</v>
      </c>
      <c r="W856" s="89">
        <f t="shared" si="168"/>
        <v>2648012.5500000003</v>
      </c>
      <c r="X856" s="81"/>
      <c r="Y856" s="90">
        <f t="shared" si="175"/>
        <v>627304.47</v>
      </c>
      <c r="Z856" s="90">
        <f t="shared" si="176"/>
        <v>627304.47</v>
      </c>
      <c r="AA856" s="90">
        <f t="shared" si="169"/>
        <v>1254608.94</v>
      </c>
    </row>
    <row r="857" spans="1:27" s="15" customFormat="1" x14ac:dyDescent="0.2">
      <c r="A857" s="78">
        <v>4025</v>
      </c>
      <c r="B857" s="78" t="s">
        <v>1288</v>
      </c>
      <c r="C857" s="78" t="s">
        <v>199</v>
      </c>
      <c r="D857" s="78" t="s">
        <v>42</v>
      </c>
      <c r="E857" s="78" t="s">
        <v>202</v>
      </c>
      <c r="F857" s="78" t="s">
        <v>79</v>
      </c>
      <c r="G857" s="118">
        <v>675141</v>
      </c>
      <c r="H857" s="78"/>
      <c r="I857" s="79" t="s">
        <v>44</v>
      </c>
      <c r="J857" s="78">
        <v>1026187</v>
      </c>
      <c r="K857" s="79">
        <v>44562</v>
      </c>
      <c r="L857" s="79">
        <v>44926</v>
      </c>
      <c r="M857" s="84">
        <v>20006</v>
      </c>
      <c r="N857" s="84">
        <v>24558</v>
      </c>
      <c r="O857" s="95">
        <f t="shared" si="178"/>
        <v>0.81464288622852021</v>
      </c>
      <c r="P857" s="84">
        <f t="shared" si="177"/>
        <v>20006</v>
      </c>
      <c r="Q857" s="85">
        <f t="shared" si="174"/>
        <v>1.4566616482944374E-3</v>
      </c>
      <c r="R857" s="86">
        <f t="shared" si="167"/>
        <v>1.2594673559661567E-3</v>
      </c>
      <c r="S857" s="87">
        <f t="shared" si="170"/>
        <v>1080970.3999999999</v>
      </c>
      <c r="T857" s="88">
        <f t="shared" si="171"/>
        <v>424834.08</v>
      </c>
      <c r="U857" s="88">
        <f t="shared" si="172"/>
        <v>424834.08</v>
      </c>
      <c r="V857" s="88">
        <f t="shared" si="173"/>
        <v>393080.15</v>
      </c>
      <c r="W857" s="89">
        <f t="shared" si="168"/>
        <v>2323718.71</v>
      </c>
      <c r="X857" s="81"/>
      <c r="Y857" s="90">
        <f t="shared" si="175"/>
        <v>550480.44999999995</v>
      </c>
      <c r="Z857" s="90">
        <f t="shared" si="176"/>
        <v>550480.44999999995</v>
      </c>
      <c r="AA857" s="90">
        <f t="shared" si="169"/>
        <v>1100960.8999999999</v>
      </c>
    </row>
    <row r="858" spans="1:27" s="15" customFormat="1" x14ac:dyDescent="0.2">
      <c r="A858" s="78">
        <v>4250</v>
      </c>
      <c r="B858" s="78" t="s">
        <v>1289</v>
      </c>
      <c r="C858" s="78" t="s">
        <v>1214</v>
      </c>
      <c r="D858" s="78" t="s">
        <v>42</v>
      </c>
      <c r="E858" s="78" t="s">
        <v>162</v>
      </c>
      <c r="F858" s="78" t="s">
        <v>48</v>
      </c>
      <c r="G858" s="118">
        <v>675259</v>
      </c>
      <c r="H858" s="78"/>
      <c r="I858" s="79" t="s">
        <v>44</v>
      </c>
      <c r="J858" s="78">
        <v>1026673</v>
      </c>
      <c r="K858" s="79">
        <v>44562</v>
      </c>
      <c r="L858" s="79">
        <v>44926</v>
      </c>
      <c r="M858" s="84">
        <v>8285</v>
      </c>
      <c r="N858" s="84">
        <v>14714</v>
      </c>
      <c r="O858" s="95">
        <f t="shared" si="178"/>
        <v>0.56306918580943321</v>
      </c>
      <c r="P858" s="84">
        <f t="shared" si="177"/>
        <v>8285</v>
      </c>
      <c r="Q858" s="85">
        <f t="shared" si="174"/>
        <v>6.0324111547132935E-4</v>
      </c>
      <c r="R858" s="86">
        <f t="shared" si="167"/>
        <v>5.2157787884532687E-4</v>
      </c>
      <c r="S858" s="87">
        <f t="shared" si="170"/>
        <v>447657.69</v>
      </c>
      <c r="T858" s="88">
        <f t="shared" si="171"/>
        <v>175934.74</v>
      </c>
      <c r="U858" s="88">
        <f t="shared" si="172"/>
        <v>175934.74</v>
      </c>
      <c r="V858" s="88">
        <f t="shared" si="173"/>
        <v>162784.62</v>
      </c>
      <c r="W858" s="89">
        <f t="shared" si="168"/>
        <v>962311.78999999992</v>
      </c>
      <c r="X858" s="81"/>
      <c r="Y858" s="90">
        <f t="shared" si="175"/>
        <v>227968.14</v>
      </c>
      <c r="Z858" s="90">
        <f t="shared" si="176"/>
        <v>227968.14</v>
      </c>
      <c r="AA858" s="90">
        <f t="shared" si="169"/>
        <v>455936.28</v>
      </c>
    </row>
    <row r="859" spans="1:27" s="15" customFormat="1" x14ac:dyDescent="0.2">
      <c r="A859" s="78">
        <v>102369</v>
      </c>
      <c r="B859" s="78" t="s">
        <v>1290</v>
      </c>
      <c r="C859" s="78" t="s">
        <v>82</v>
      </c>
      <c r="D859" s="78" t="s">
        <v>42</v>
      </c>
      <c r="E859" s="78" t="s">
        <v>52</v>
      </c>
      <c r="F859" s="78" t="s">
        <v>52</v>
      </c>
      <c r="G859" s="118">
        <v>676081</v>
      </c>
      <c r="H859" s="78"/>
      <c r="I859" s="79" t="s">
        <v>44</v>
      </c>
      <c r="J859" s="78">
        <v>1028861</v>
      </c>
      <c r="K859" s="79">
        <v>44562</v>
      </c>
      <c r="L859" s="79">
        <v>44926</v>
      </c>
      <c r="M859" s="84">
        <v>16617</v>
      </c>
      <c r="N859" s="84">
        <v>27491</v>
      </c>
      <c r="O859" s="95">
        <f t="shared" si="178"/>
        <v>0.6044523662289476</v>
      </c>
      <c r="P859" s="84">
        <f t="shared" si="177"/>
        <v>16617</v>
      </c>
      <c r="Q859" s="85">
        <f t="shared" si="174"/>
        <v>1.2099043591776801E-3</v>
      </c>
      <c r="R859" s="86">
        <f t="shared" si="167"/>
        <v>1.0461146183189858E-3</v>
      </c>
      <c r="S859" s="87">
        <f t="shared" si="170"/>
        <v>897854.9</v>
      </c>
      <c r="T859" s="88">
        <f t="shared" si="171"/>
        <v>352867.54</v>
      </c>
      <c r="U859" s="88">
        <f t="shared" si="172"/>
        <v>352867.54</v>
      </c>
      <c r="V859" s="88">
        <f t="shared" si="173"/>
        <v>326492.69</v>
      </c>
      <c r="W859" s="89">
        <f t="shared" si="168"/>
        <v>1930082.67</v>
      </c>
      <c r="X859" s="81"/>
      <c r="Y859" s="90">
        <f t="shared" si="175"/>
        <v>457229.51</v>
      </c>
      <c r="Z859" s="90">
        <f t="shared" si="176"/>
        <v>457229.51</v>
      </c>
      <c r="AA859" s="90">
        <f t="shared" si="169"/>
        <v>914459.02</v>
      </c>
    </row>
    <row r="860" spans="1:27" s="15" customFormat="1" x14ac:dyDescent="0.2">
      <c r="A860" s="78">
        <v>5253</v>
      </c>
      <c r="B860" s="78" t="s">
        <v>1291</v>
      </c>
      <c r="C860" s="78" t="s">
        <v>82</v>
      </c>
      <c r="D860" s="78" t="s">
        <v>42</v>
      </c>
      <c r="E860" s="78" t="s">
        <v>186</v>
      </c>
      <c r="F860" s="78" t="s">
        <v>63</v>
      </c>
      <c r="G860" s="118">
        <v>675962</v>
      </c>
      <c r="H860" s="78"/>
      <c r="I860" s="79" t="s">
        <v>44</v>
      </c>
      <c r="J860" s="78">
        <v>1026683</v>
      </c>
      <c r="K860" s="79">
        <v>44470</v>
      </c>
      <c r="L860" s="79">
        <v>44834</v>
      </c>
      <c r="M860" s="84">
        <v>18638</v>
      </c>
      <c r="N860" s="84">
        <v>28262</v>
      </c>
      <c r="O860" s="95">
        <f t="shared" si="178"/>
        <v>0.65947208265515533</v>
      </c>
      <c r="P860" s="84">
        <f t="shared" si="177"/>
        <v>18638</v>
      </c>
      <c r="Q860" s="85">
        <f t="shared" si="174"/>
        <v>1.3570558732836013E-3</v>
      </c>
      <c r="R860" s="86">
        <f t="shared" si="167"/>
        <v>1.1733456253372604E-3</v>
      </c>
      <c r="S860" s="87">
        <f t="shared" si="170"/>
        <v>1007054.2</v>
      </c>
      <c r="T860" s="88">
        <f t="shared" si="171"/>
        <v>395784.15</v>
      </c>
      <c r="U860" s="88">
        <f t="shared" si="172"/>
        <v>395784.15</v>
      </c>
      <c r="V860" s="88">
        <f t="shared" si="173"/>
        <v>366201.53</v>
      </c>
      <c r="W860" s="89">
        <f t="shared" si="168"/>
        <v>2164824.0300000003</v>
      </c>
      <c r="X860" s="81"/>
      <c r="Y860" s="90">
        <f t="shared" si="175"/>
        <v>512838.88</v>
      </c>
      <c r="Z860" s="90">
        <f t="shared" si="176"/>
        <v>512838.88</v>
      </c>
      <c r="AA860" s="90">
        <f t="shared" si="169"/>
        <v>1025677.76</v>
      </c>
    </row>
    <row r="861" spans="1:27" s="15" customFormat="1" x14ac:dyDescent="0.2">
      <c r="A861" s="78">
        <v>5245</v>
      </c>
      <c r="B861" s="78" t="s">
        <v>1292</v>
      </c>
      <c r="C861" s="78" t="s">
        <v>82</v>
      </c>
      <c r="D861" s="78" t="s">
        <v>42</v>
      </c>
      <c r="E861" s="78" t="s">
        <v>190</v>
      </c>
      <c r="F861" s="78" t="s">
        <v>83</v>
      </c>
      <c r="G861" s="118">
        <v>455745</v>
      </c>
      <c r="H861" s="78"/>
      <c r="I861" s="79" t="s">
        <v>44</v>
      </c>
      <c r="J861" s="78">
        <v>1026684</v>
      </c>
      <c r="K861" s="79">
        <v>44562</v>
      </c>
      <c r="L861" s="79">
        <v>44926</v>
      </c>
      <c r="M861" s="84">
        <v>17361</v>
      </c>
      <c r="N861" s="84">
        <v>32652</v>
      </c>
      <c r="O861" s="95">
        <f t="shared" si="178"/>
        <v>0.5316979051819184</v>
      </c>
      <c r="P861" s="84">
        <f t="shared" si="177"/>
        <v>17361</v>
      </c>
      <c r="Q861" s="85">
        <f t="shared" si="174"/>
        <v>1.2640759210256788E-3</v>
      </c>
      <c r="R861" s="86">
        <f t="shared" si="167"/>
        <v>1.0929527525206661E-3</v>
      </c>
      <c r="S861" s="87">
        <f t="shared" si="170"/>
        <v>938054.94</v>
      </c>
      <c r="T861" s="88">
        <f t="shared" si="171"/>
        <v>368666.63</v>
      </c>
      <c r="U861" s="88">
        <f t="shared" si="172"/>
        <v>368666.63</v>
      </c>
      <c r="V861" s="88">
        <f t="shared" si="173"/>
        <v>341110.89</v>
      </c>
      <c r="W861" s="89">
        <f t="shared" si="168"/>
        <v>2016499.0899999999</v>
      </c>
      <c r="X861" s="81"/>
      <c r="Y861" s="90">
        <f t="shared" si="175"/>
        <v>477701.24</v>
      </c>
      <c r="Z861" s="90">
        <f t="shared" si="176"/>
        <v>477701.24</v>
      </c>
      <c r="AA861" s="90">
        <f t="shared" si="169"/>
        <v>955402.48</v>
      </c>
    </row>
    <row r="862" spans="1:27" s="15" customFormat="1" x14ac:dyDescent="0.2">
      <c r="A862" s="78">
        <v>103471</v>
      </c>
      <c r="B862" s="78" t="s">
        <v>1293</v>
      </c>
      <c r="C862" s="78" t="s">
        <v>82</v>
      </c>
      <c r="D862" s="78" t="s">
        <v>42</v>
      </c>
      <c r="E862" s="78" t="s">
        <v>52</v>
      </c>
      <c r="F862" s="78" t="s">
        <v>52</v>
      </c>
      <c r="G862" s="118">
        <v>676194</v>
      </c>
      <c r="H862" s="78"/>
      <c r="I862" s="79" t="s">
        <v>44</v>
      </c>
      <c r="J862" s="78">
        <v>1028856</v>
      </c>
      <c r="K862" s="79">
        <v>44562</v>
      </c>
      <c r="L862" s="79">
        <v>44926</v>
      </c>
      <c r="M862" s="84">
        <v>17721</v>
      </c>
      <c r="N862" s="84">
        <v>28191</v>
      </c>
      <c r="O862" s="95">
        <f t="shared" si="178"/>
        <v>0.62860487389592423</v>
      </c>
      <c r="P862" s="84">
        <f t="shared" si="177"/>
        <v>17721</v>
      </c>
      <c r="Q862" s="85">
        <f t="shared" si="174"/>
        <v>1.2902879670811619E-3</v>
      </c>
      <c r="R862" s="86">
        <f t="shared" si="167"/>
        <v>1.11561636584406E-3</v>
      </c>
      <c r="S862" s="87">
        <f t="shared" si="170"/>
        <v>957506.57</v>
      </c>
      <c r="T862" s="88">
        <f t="shared" si="171"/>
        <v>376311.35</v>
      </c>
      <c r="U862" s="88">
        <f t="shared" si="172"/>
        <v>376311.35</v>
      </c>
      <c r="V862" s="88">
        <f t="shared" si="173"/>
        <v>348184.21</v>
      </c>
      <c r="W862" s="89">
        <f t="shared" si="168"/>
        <v>2058313.48</v>
      </c>
      <c r="X862" s="81"/>
      <c r="Y862" s="90">
        <f t="shared" si="175"/>
        <v>487606.92</v>
      </c>
      <c r="Z862" s="90">
        <f t="shared" si="176"/>
        <v>487606.92</v>
      </c>
      <c r="AA862" s="90">
        <f t="shared" si="169"/>
        <v>975213.84</v>
      </c>
    </row>
    <row r="863" spans="1:27" s="15" customFormat="1" x14ac:dyDescent="0.2">
      <c r="A863" s="78">
        <v>4260</v>
      </c>
      <c r="B863" s="78" t="s">
        <v>1294</v>
      </c>
      <c r="C863" s="78" t="s">
        <v>1214</v>
      </c>
      <c r="D863" s="78" t="s">
        <v>42</v>
      </c>
      <c r="E863" s="78" t="s">
        <v>509</v>
      </c>
      <c r="F863" s="78" t="s">
        <v>79</v>
      </c>
      <c r="G863" s="118">
        <v>455637</v>
      </c>
      <c r="H863" s="78"/>
      <c r="I863" s="79" t="s">
        <v>44</v>
      </c>
      <c r="J863" s="78">
        <v>1028596</v>
      </c>
      <c r="K863" s="79">
        <v>44378</v>
      </c>
      <c r="L863" s="79">
        <v>44742</v>
      </c>
      <c r="M863" s="84">
        <v>9861</v>
      </c>
      <c r="N863" s="84">
        <v>22983</v>
      </c>
      <c r="O863" s="95">
        <f t="shared" si="178"/>
        <v>0.42905625897402427</v>
      </c>
      <c r="P863" s="84">
        <f t="shared" si="177"/>
        <v>9861</v>
      </c>
      <c r="Q863" s="85">
        <f t="shared" si="174"/>
        <v>7.1799162820311146E-4</v>
      </c>
      <c r="R863" s="86">
        <f t="shared" si="167"/>
        <v>6.2079414161662861E-4</v>
      </c>
      <c r="S863" s="87">
        <f t="shared" ref="S863:S890" si="179">IF(Q863&gt;0,ROUND($S$3*Q863,2),0)</f>
        <v>532812.61</v>
      </c>
      <c r="T863" s="88">
        <f t="shared" ref="T863:T890" si="180">IF(R863&gt;0,ROUND($T$3*R863,2),0)</f>
        <v>209401.62</v>
      </c>
      <c r="U863" s="88">
        <f t="shared" ref="U863:U890" si="181">IF(R863&gt;0,ROUND($U$3*R863,2),0)</f>
        <v>209401.62</v>
      </c>
      <c r="V863" s="88">
        <f t="shared" ref="V863:V890" si="182">IF(Q863&gt;0,ROUND($V$3*Q863,2),0)</f>
        <v>193750.04</v>
      </c>
      <c r="W863" s="89">
        <f t="shared" si="168"/>
        <v>1145365.8899999999</v>
      </c>
      <c r="X863" s="81"/>
      <c r="Y863" s="90">
        <f t="shared" si="175"/>
        <v>271332.99</v>
      </c>
      <c r="Z863" s="90">
        <f t="shared" si="176"/>
        <v>271332.99</v>
      </c>
      <c r="AA863" s="90">
        <f t="shared" si="169"/>
        <v>542665.98</v>
      </c>
    </row>
    <row r="864" spans="1:27" s="15" customFormat="1" x14ac:dyDescent="0.2">
      <c r="A864" s="78">
        <v>105467</v>
      </c>
      <c r="B864" s="78" t="s">
        <v>1295</v>
      </c>
      <c r="C864" s="78" t="s">
        <v>82</v>
      </c>
      <c r="D864" s="78" t="s">
        <v>42</v>
      </c>
      <c r="E864" s="78" t="s">
        <v>1296</v>
      </c>
      <c r="F864" s="78" t="s">
        <v>124</v>
      </c>
      <c r="G864" s="118">
        <v>676341</v>
      </c>
      <c r="H864" s="78"/>
      <c r="I864" s="79" t="s">
        <v>98</v>
      </c>
      <c r="J864" s="78">
        <v>1032326</v>
      </c>
      <c r="K864" s="79">
        <v>44713</v>
      </c>
      <c r="L864" s="79">
        <v>44834</v>
      </c>
      <c r="M864" s="84">
        <v>5200</v>
      </c>
      <c r="N864" s="84">
        <v>7788</v>
      </c>
      <c r="O864" s="95">
        <f t="shared" si="178"/>
        <v>0.66769388803287111</v>
      </c>
      <c r="P864" s="84">
        <f t="shared" si="177"/>
        <v>15557.37704918033</v>
      </c>
      <c r="Q864" s="85">
        <f t="shared" si="174"/>
        <v>1.1327518992100905E-3</v>
      </c>
      <c r="R864" s="86">
        <f t="shared" si="167"/>
        <v>9.7940660491351202E-4</v>
      </c>
      <c r="S864" s="87">
        <f t="shared" si="179"/>
        <v>840601.03</v>
      </c>
      <c r="T864" s="88">
        <f t="shared" si="180"/>
        <v>330366.09000000003</v>
      </c>
      <c r="U864" s="88">
        <f t="shared" si="181"/>
        <v>330366.09000000003</v>
      </c>
      <c r="V864" s="88">
        <f t="shared" si="182"/>
        <v>305673.09999999998</v>
      </c>
      <c r="W864" s="89">
        <f t="shared" si="168"/>
        <v>1807006.31</v>
      </c>
      <c r="X864" s="81"/>
      <c r="Y864" s="90">
        <f t="shared" si="175"/>
        <v>428073.17</v>
      </c>
      <c r="Z864" s="90">
        <f t="shared" si="176"/>
        <v>428073.17</v>
      </c>
      <c r="AA864" s="90">
        <f t="shared" si="169"/>
        <v>856146.34</v>
      </c>
    </row>
    <row r="865" spans="1:27" s="15" customFormat="1" x14ac:dyDescent="0.2">
      <c r="A865" s="78">
        <v>4284</v>
      </c>
      <c r="B865" s="78" t="s">
        <v>1297</v>
      </c>
      <c r="C865" s="78" t="s">
        <v>1214</v>
      </c>
      <c r="D865" s="78" t="s">
        <v>42</v>
      </c>
      <c r="E865" s="78" t="s">
        <v>67</v>
      </c>
      <c r="F865" s="78" t="s">
        <v>67</v>
      </c>
      <c r="G865" s="118">
        <v>675611</v>
      </c>
      <c r="H865" s="78"/>
      <c r="I865" s="79" t="s">
        <v>44</v>
      </c>
      <c r="J865" s="78">
        <v>1030460</v>
      </c>
      <c r="K865" s="79">
        <v>44562</v>
      </c>
      <c r="L865" s="79">
        <v>44926</v>
      </c>
      <c r="M865" s="84">
        <v>20250</v>
      </c>
      <c r="N865" s="84">
        <v>39529</v>
      </c>
      <c r="O865" s="95">
        <f t="shared" si="178"/>
        <v>0.51228212198638978</v>
      </c>
      <c r="P865" s="84">
        <f t="shared" si="177"/>
        <v>20250</v>
      </c>
      <c r="Q865" s="85">
        <f t="shared" si="174"/>
        <v>1.4744275906209317E-3</v>
      </c>
      <c r="R865" s="86">
        <f t="shared" si="167"/>
        <v>1.2748282494409015E-3</v>
      </c>
      <c r="S865" s="87">
        <f t="shared" si="179"/>
        <v>1094154.28</v>
      </c>
      <c r="T865" s="88">
        <f t="shared" si="180"/>
        <v>430015.5</v>
      </c>
      <c r="U865" s="88">
        <f t="shared" si="181"/>
        <v>430015.5</v>
      </c>
      <c r="V865" s="88">
        <f t="shared" si="182"/>
        <v>397874.29</v>
      </c>
      <c r="W865" s="89">
        <f t="shared" si="168"/>
        <v>2352059.5699999998</v>
      </c>
      <c r="X865" s="81"/>
      <c r="Y865" s="90">
        <f t="shared" si="175"/>
        <v>557194.30000000005</v>
      </c>
      <c r="Z865" s="90">
        <f t="shared" si="176"/>
        <v>557194.30000000005</v>
      </c>
      <c r="AA865" s="90">
        <f t="shared" si="169"/>
        <v>1114388.6000000001</v>
      </c>
    </row>
    <row r="866" spans="1:27" s="15" customFormat="1" x14ac:dyDescent="0.2">
      <c r="A866" s="78">
        <v>102704</v>
      </c>
      <c r="B866" s="78" t="s">
        <v>1298</v>
      </c>
      <c r="C866" s="78" t="s">
        <v>82</v>
      </c>
      <c r="D866" s="78" t="s">
        <v>42</v>
      </c>
      <c r="E866" s="78" t="s">
        <v>200</v>
      </c>
      <c r="F866" s="78" t="s">
        <v>79</v>
      </c>
      <c r="G866" s="118">
        <v>676123</v>
      </c>
      <c r="H866" s="78"/>
      <c r="I866" s="79" t="s">
        <v>98</v>
      </c>
      <c r="J866" s="78">
        <v>1032306</v>
      </c>
      <c r="K866" s="79">
        <v>44682</v>
      </c>
      <c r="L866" s="79">
        <v>44834</v>
      </c>
      <c r="M866" s="84">
        <v>7943</v>
      </c>
      <c r="N866" s="84">
        <v>11777</v>
      </c>
      <c r="O866" s="95">
        <f t="shared" si="178"/>
        <v>0.67445019954147911</v>
      </c>
      <c r="P866" s="84">
        <f t="shared" si="177"/>
        <v>18948.986928104576</v>
      </c>
      <c r="Q866" s="85">
        <f t="shared" si="174"/>
        <v>1.3796992168450745E-3</v>
      </c>
      <c r="R866" s="86">
        <f t="shared" si="167"/>
        <v>1.1929236461350164E-3</v>
      </c>
      <c r="S866" s="87">
        <f t="shared" si="179"/>
        <v>1023857.54</v>
      </c>
      <c r="T866" s="88">
        <f t="shared" si="180"/>
        <v>402388.06</v>
      </c>
      <c r="U866" s="88">
        <f t="shared" si="181"/>
        <v>402388.06</v>
      </c>
      <c r="V866" s="88">
        <f t="shared" si="182"/>
        <v>372311.83</v>
      </c>
      <c r="W866" s="89">
        <f t="shared" si="168"/>
        <v>2200945.4900000002</v>
      </c>
      <c r="X866" s="81"/>
      <c r="Y866" s="90">
        <f t="shared" si="175"/>
        <v>521395.92</v>
      </c>
      <c r="Z866" s="90">
        <f t="shared" si="176"/>
        <v>521395.92</v>
      </c>
      <c r="AA866" s="90">
        <f t="shared" si="169"/>
        <v>1042791.84</v>
      </c>
    </row>
    <row r="867" spans="1:27" s="15" customFormat="1" x14ac:dyDescent="0.2">
      <c r="A867" s="78">
        <v>4294</v>
      </c>
      <c r="B867" s="78" t="s">
        <v>1299</v>
      </c>
      <c r="C867" s="78" t="s">
        <v>1214</v>
      </c>
      <c r="D867" s="78" t="s">
        <v>42</v>
      </c>
      <c r="E867" s="78" t="s">
        <v>1300</v>
      </c>
      <c r="F867" s="78" t="s">
        <v>79</v>
      </c>
      <c r="G867" s="118">
        <v>675712</v>
      </c>
      <c r="H867" s="78"/>
      <c r="I867" s="79" t="s">
        <v>44</v>
      </c>
      <c r="J867" s="78">
        <v>1028546</v>
      </c>
      <c r="K867" s="79">
        <v>44562</v>
      </c>
      <c r="L867" s="79">
        <v>44926</v>
      </c>
      <c r="M867" s="84">
        <v>13310</v>
      </c>
      <c r="N867" s="84">
        <v>18032</v>
      </c>
      <c r="O867" s="95">
        <f t="shared" si="178"/>
        <v>0.73813220940550128</v>
      </c>
      <c r="P867" s="84">
        <f t="shared" si="177"/>
        <v>13310</v>
      </c>
      <c r="Q867" s="85">
        <f t="shared" si="174"/>
        <v>9.6911759166244942E-4</v>
      </c>
      <c r="R867" s="86">
        <f t="shared" si="167"/>
        <v>8.3792414815103201E-4</v>
      </c>
      <c r="S867" s="87">
        <f t="shared" si="179"/>
        <v>719170.05</v>
      </c>
      <c r="T867" s="88">
        <f t="shared" si="180"/>
        <v>282642.28999999998</v>
      </c>
      <c r="U867" s="88">
        <f t="shared" si="181"/>
        <v>282642.28999999998</v>
      </c>
      <c r="V867" s="88">
        <f t="shared" si="182"/>
        <v>261516.38</v>
      </c>
      <c r="W867" s="89">
        <f t="shared" si="168"/>
        <v>1545971.0100000002</v>
      </c>
      <c r="X867" s="81"/>
      <c r="Y867" s="90">
        <f t="shared" si="175"/>
        <v>366234.87</v>
      </c>
      <c r="Z867" s="90">
        <f t="shared" si="176"/>
        <v>366234.87</v>
      </c>
      <c r="AA867" s="90">
        <f t="shared" si="169"/>
        <v>732469.74</v>
      </c>
    </row>
    <row r="868" spans="1:27" s="15" customFormat="1" x14ac:dyDescent="0.2">
      <c r="A868" s="78">
        <v>4530</v>
      </c>
      <c r="B868" s="78" t="s">
        <v>1301</v>
      </c>
      <c r="C868" s="78" t="s">
        <v>1214</v>
      </c>
      <c r="D868" s="78" t="s">
        <v>42</v>
      </c>
      <c r="E868" s="78" t="s">
        <v>72</v>
      </c>
      <c r="F868" s="78" t="s">
        <v>72</v>
      </c>
      <c r="G868" s="118">
        <v>455576</v>
      </c>
      <c r="H868" s="78"/>
      <c r="I868" s="79" t="s">
        <v>44</v>
      </c>
      <c r="J868" s="78">
        <v>1028660</v>
      </c>
      <c r="K868" s="79">
        <v>44378</v>
      </c>
      <c r="L868" s="79">
        <v>44742</v>
      </c>
      <c r="M868" s="84">
        <v>15070</v>
      </c>
      <c r="N868" s="84">
        <v>21331</v>
      </c>
      <c r="O868" s="95">
        <f t="shared" si="178"/>
        <v>0.7064835216351788</v>
      </c>
      <c r="P868" s="84">
        <f t="shared" si="177"/>
        <v>15070</v>
      </c>
      <c r="Q868" s="85">
        <f t="shared" si="174"/>
        <v>1.0972653723781451E-3</v>
      </c>
      <c r="R868" s="86">
        <f t="shared" si="167"/>
        <v>9.4872403550984622E-4</v>
      </c>
      <c r="S868" s="87">
        <f t="shared" si="179"/>
        <v>814266.92</v>
      </c>
      <c r="T868" s="88">
        <f t="shared" si="180"/>
        <v>320016.48</v>
      </c>
      <c r="U868" s="88">
        <f t="shared" si="181"/>
        <v>320016.48</v>
      </c>
      <c r="V868" s="88">
        <f t="shared" si="182"/>
        <v>296097.06</v>
      </c>
      <c r="W868" s="89">
        <f t="shared" si="168"/>
        <v>1750396.94</v>
      </c>
      <c r="X868" s="81"/>
      <c r="Y868" s="90">
        <f t="shared" si="175"/>
        <v>414662.62</v>
      </c>
      <c r="Z868" s="90">
        <f t="shared" si="176"/>
        <v>414662.62</v>
      </c>
      <c r="AA868" s="90">
        <f t="shared" si="169"/>
        <v>829325.24</v>
      </c>
    </row>
    <row r="869" spans="1:27" s="15" customFormat="1" x14ac:dyDescent="0.2">
      <c r="A869" s="78">
        <v>5081</v>
      </c>
      <c r="B869" s="78" t="s">
        <v>1302</v>
      </c>
      <c r="C869" s="78" t="s">
        <v>82</v>
      </c>
      <c r="D869" s="78" t="s">
        <v>42</v>
      </c>
      <c r="E869" s="78" t="s">
        <v>62</v>
      </c>
      <c r="F869" s="78" t="s">
        <v>63</v>
      </c>
      <c r="G869" s="118">
        <v>675267</v>
      </c>
      <c r="H869" s="78"/>
      <c r="I869" s="79" t="s">
        <v>44</v>
      </c>
      <c r="J869" s="78">
        <v>1032295</v>
      </c>
      <c r="K869" s="79">
        <v>44652</v>
      </c>
      <c r="L869" s="79">
        <v>44834</v>
      </c>
      <c r="M869" s="84">
        <v>7901</v>
      </c>
      <c r="N869" s="84">
        <v>10043</v>
      </c>
      <c r="O869" s="95">
        <f t="shared" si="178"/>
        <v>0.78671711639948227</v>
      </c>
      <c r="P869" s="84">
        <f t="shared" si="177"/>
        <v>15758.825136612022</v>
      </c>
      <c r="Q869" s="85">
        <f t="shared" si="174"/>
        <v>1.1474195840588365E-3</v>
      </c>
      <c r="R869" s="86">
        <f t="shared" si="167"/>
        <v>9.9208866479764827E-4</v>
      </c>
      <c r="S869" s="87">
        <f t="shared" si="179"/>
        <v>851485.73</v>
      </c>
      <c r="T869" s="88">
        <f t="shared" si="180"/>
        <v>334643.90999999997</v>
      </c>
      <c r="U869" s="88">
        <f t="shared" si="181"/>
        <v>334643.90999999997</v>
      </c>
      <c r="V869" s="88">
        <f t="shared" si="182"/>
        <v>309631.17</v>
      </c>
      <c r="W869" s="89">
        <f t="shared" si="168"/>
        <v>1830404.7199999997</v>
      </c>
      <c r="X869" s="81"/>
      <c r="Y869" s="90">
        <f t="shared" si="175"/>
        <v>433616.17</v>
      </c>
      <c r="Z869" s="90">
        <f t="shared" si="176"/>
        <v>433616.17</v>
      </c>
      <c r="AA869" s="90">
        <f t="shared" si="169"/>
        <v>867232.34</v>
      </c>
    </row>
    <row r="870" spans="1:27" s="15" customFormat="1" x14ac:dyDescent="0.2">
      <c r="A870" s="78">
        <v>4532</v>
      </c>
      <c r="B870" s="78" t="s">
        <v>1303</v>
      </c>
      <c r="C870" s="78" t="s">
        <v>1214</v>
      </c>
      <c r="D870" s="78" t="s">
        <v>42</v>
      </c>
      <c r="E870" s="78" t="s">
        <v>67</v>
      </c>
      <c r="F870" s="78" t="s">
        <v>67</v>
      </c>
      <c r="G870" s="118">
        <v>675272</v>
      </c>
      <c r="H870" s="78"/>
      <c r="I870" s="79" t="s">
        <v>44</v>
      </c>
      <c r="J870" s="78">
        <v>1026721</v>
      </c>
      <c r="K870" s="79">
        <v>44562</v>
      </c>
      <c r="L870" s="79">
        <v>44926</v>
      </c>
      <c r="M870" s="84">
        <v>22276</v>
      </c>
      <c r="N870" s="84">
        <v>44329</v>
      </c>
      <c r="O870" s="95">
        <f t="shared" si="178"/>
        <v>0.50251528344875818</v>
      </c>
      <c r="P870" s="84">
        <f t="shared" si="177"/>
        <v>22276</v>
      </c>
      <c r="Q870" s="85">
        <f t="shared" si="174"/>
        <v>1.6219431609220678E-3</v>
      </c>
      <c r="R870" s="86">
        <f t="shared" si="167"/>
        <v>1.4023740288664455E-3</v>
      </c>
      <c r="S870" s="87">
        <f t="shared" si="179"/>
        <v>1203623.75</v>
      </c>
      <c r="T870" s="88">
        <f t="shared" si="180"/>
        <v>473038.29</v>
      </c>
      <c r="U870" s="88">
        <f t="shared" si="181"/>
        <v>473038.29</v>
      </c>
      <c r="V870" s="88">
        <f t="shared" si="182"/>
        <v>437681.36</v>
      </c>
      <c r="W870" s="89">
        <f t="shared" si="168"/>
        <v>2587381.69</v>
      </c>
      <c r="X870" s="81"/>
      <c r="Y870" s="90">
        <f t="shared" ref="Y870:Y897" si="183">IF($D870="NSGO",ROUND($Q870*$Y$3,2),0)</f>
        <v>612941.24</v>
      </c>
      <c r="Z870" s="90">
        <f t="shared" ref="Z870:Z897" si="184">IF($D870="NSGO",ROUND($Q870*$Z$3,2),0)</f>
        <v>612941.24</v>
      </c>
      <c r="AA870" s="90">
        <f t="shared" si="169"/>
        <v>1225882.48</v>
      </c>
    </row>
    <row r="871" spans="1:27" s="15" customFormat="1" x14ac:dyDescent="0.2">
      <c r="A871" s="78">
        <v>4681</v>
      </c>
      <c r="B871" s="78" t="s">
        <v>1304</v>
      </c>
      <c r="C871" s="78" t="s">
        <v>1214</v>
      </c>
      <c r="D871" s="78" t="s">
        <v>42</v>
      </c>
      <c r="E871" s="78" t="s">
        <v>232</v>
      </c>
      <c r="F871" s="78" t="s">
        <v>48</v>
      </c>
      <c r="G871" s="118">
        <v>455934</v>
      </c>
      <c r="H871" s="78"/>
      <c r="I871" s="79" t="s">
        <v>44</v>
      </c>
      <c r="J871" s="78">
        <v>1026566</v>
      </c>
      <c r="K871" s="79">
        <v>44378</v>
      </c>
      <c r="L871" s="79">
        <v>44742</v>
      </c>
      <c r="M871" s="84">
        <v>11408</v>
      </c>
      <c r="N871" s="84">
        <v>24370</v>
      </c>
      <c r="O871" s="95">
        <f t="shared" si="178"/>
        <v>0.46811653672548215</v>
      </c>
      <c r="P871" s="84">
        <f t="shared" si="177"/>
        <v>11408</v>
      </c>
      <c r="Q871" s="85">
        <f t="shared" si="174"/>
        <v>8.3063061500264631E-4</v>
      </c>
      <c r="R871" s="86">
        <f t="shared" si="167"/>
        <v>7.1818472442576815E-4</v>
      </c>
      <c r="S871" s="87">
        <f t="shared" si="179"/>
        <v>616400.6</v>
      </c>
      <c r="T871" s="88">
        <f t="shared" si="180"/>
        <v>242252.68</v>
      </c>
      <c r="U871" s="88">
        <f t="shared" si="181"/>
        <v>242252.68</v>
      </c>
      <c r="V871" s="88">
        <f t="shared" si="182"/>
        <v>224145.67</v>
      </c>
      <c r="W871" s="89">
        <f t="shared" si="168"/>
        <v>1325051.6299999999</v>
      </c>
      <c r="X871" s="81"/>
      <c r="Y871" s="90">
        <f t="shared" si="183"/>
        <v>313899.88</v>
      </c>
      <c r="Z871" s="90">
        <f t="shared" si="184"/>
        <v>313899.88</v>
      </c>
      <c r="AA871" s="90">
        <f t="shared" si="169"/>
        <v>627799.76</v>
      </c>
    </row>
    <row r="872" spans="1:27" s="15" customFormat="1" x14ac:dyDescent="0.2">
      <c r="A872" s="78">
        <v>4777</v>
      </c>
      <c r="B872" s="78" t="s">
        <v>1305</v>
      </c>
      <c r="C872" s="78" t="s">
        <v>1214</v>
      </c>
      <c r="D872" s="78" t="s">
        <v>42</v>
      </c>
      <c r="E872" s="78" t="s">
        <v>223</v>
      </c>
      <c r="F872" s="78" t="s">
        <v>63</v>
      </c>
      <c r="G872" s="118">
        <v>675597</v>
      </c>
      <c r="H872" s="78"/>
      <c r="I872" s="79" t="s">
        <v>44</v>
      </c>
      <c r="J872" s="78">
        <v>1030853</v>
      </c>
      <c r="K872" s="79">
        <v>44378</v>
      </c>
      <c r="L872" s="79">
        <v>44742</v>
      </c>
      <c r="M872" s="84">
        <v>12171</v>
      </c>
      <c r="N872" s="84">
        <v>21307</v>
      </c>
      <c r="O872" s="95">
        <f t="shared" si="178"/>
        <v>0.57122072558314174</v>
      </c>
      <c r="P872" s="84">
        <f t="shared" si="177"/>
        <v>12171</v>
      </c>
      <c r="Q872" s="85">
        <f t="shared" si="174"/>
        <v>8.8618559039246219E-4</v>
      </c>
      <c r="R872" s="86">
        <f t="shared" si="167"/>
        <v>7.6621899377507215E-4</v>
      </c>
      <c r="S872" s="87">
        <f t="shared" si="179"/>
        <v>657627.25</v>
      </c>
      <c r="T872" s="88">
        <f t="shared" si="180"/>
        <v>258455.24</v>
      </c>
      <c r="U872" s="88">
        <f t="shared" si="181"/>
        <v>258455.24</v>
      </c>
      <c r="V872" s="88">
        <f t="shared" si="182"/>
        <v>239137.18</v>
      </c>
      <c r="W872" s="89">
        <f t="shared" si="168"/>
        <v>1413674.91</v>
      </c>
      <c r="X872" s="81"/>
      <c r="Y872" s="90">
        <f t="shared" si="183"/>
        <v>334894.40999999997</v>
      </c>
      <c r="Z872" s="90">
        <f t="shared" si="184"/>
        <v>334894.40999999997</v>
      </c>
      <c r="AA872" s="90">
        <f t="shared" si="169"/>
        <v>669788.81999999995</v>
      </c>
    </row>
    <row r="873" spans="1:27" s="15" customFormat="1" x14ac:dyDescent="0.2">
      <c r="A873" s="78">
        <v>4989</v>
      </c>
      <c r="B873" s="78" t="s">
        <v>1306</v>
      </c>
      <c r="C873" s="78" t="s">
        <v>82</v>
      </c>
      <c r="D873" s="78" t="s">
        <v>42</v>
      </c>
      <c r="E873" s="78" t="s">
        <v>358</v>
      </c>
      <c r="F873" s="78" t="s">
        <v>63</v>
      </c>
      <c r="G873" s="118">
        <v>675177</v>
      </c>
      <c r="H873" s="78"/>
      <c r="I873" s="79" t="s">
        <v>44</v>
      </c>
      <c r="J873" s="78">
        <v>1032241</v>
      </c>
      <c r="K873" s="79">
        <v>44682</v>
      </c>
      <c r="L873" s="79">
        <v>44834</v>
      </c>
      <c r="M873" s="84">
        <v>6026</v>
      </c>
      <c r="N873" s="84">
        <v>9886</v>
      </c>
      <c r="O873" s="95">
        <f t="shared" si="178"/>
        <v>0.60954885696945171</v>
      </c>
      <c r="P873" s="84">
        <f t="shared" si="177"/>
        <v>14375.751633986929</v>
      </c>
      <c r="Q873" s="85">
        <f t="shared" si="174"/>
        <v>1.0467162886451491E-3</v>
      </c>
      <c r="R873" s="86">
        <f t="shared" si="167"/>
        <v>9.0501798962729562E-4</v>
      </c>
      <c r="S873" s="87">
        <f t="shared" si="179"/>
        <v>776755.07</v>
      </c>
      <c r="T873" s="88">
        <f t="shared" si="180"/>
        <v>305273.88</v>
      </c>
      <c r="U873" s="88">
        <f t="shared" si="181"/>
        <v>305273.88</v>
      </c>
      <c r="V873" s="88">
        <f t="shared" si="182"/>
        <v>282456.39</v>
      </c>
      <c r="W873" s="89">
        <f t="shared" si="168"/>
        <v>1669759.2200000002</v>
      </c>
      <c r="X873" s="81"/>
      <c r="Y873" s="90">
        <f t="shared" si="183"/>
        <v>395559.84</v>
      </c>
      <c r="Z873" s="90">
        <f t="shared" si="184"/>
        <v>395559.84</v>
      </c>
      <c r="AA873" s="90">
        <f t="shared" si="169"/>
        <v>791119.68</v>
      </c>
    </row>
    <row r="874" spans="1:27" s="15" customFormat="1" x14ac:dyDescent="0.2">
      <c r="A874" s="78">
        <v>4117</v>
      </c>
      <c r="B874" s="78" t="s">
        <v>1307</v>
      </c>
      <c r="C874" s="78" t="s">
        <v>1214</v>
      </c>
      <c r="D874" s="78" t="s">
        <v>42</v>
      </c>
      <c r="E874" s="78" t="s">
        <v>67</v>
      </c>
      <c r="F874" s="78" t="s">
        <v>67</v>
      </c>
      <c r="G874" s="118">
        <v>675081</v>
      </c>
      <c r="H874" s="78"/>
      <c r="I874" s="79" t="s">
        <v>44</v>
      </c>
      <c r="J874" s="78">
        <v>1026551</v>
      </c>
      <c r="K874" s="79">
        <v>44562</v>
      </c>
      <c r="L874" s="79">
        <v>44926</v>
      </c>
      <c r="M874" s="84">
        <v>31868</v>
      </c>
      <c r="N874" s="84">
        <v>48290</v>
      </c>
      <c r="O874" s="95">
        <f t="shared" si="178"/>
        <v>0.65992959204804302</v>
      </c>
      <c r="P874" s="84">
        <f t="shared" si="177"/>
        <v>31868</v>
      </c>
      <c r="Q874" s="85">
        <f t="shared" si="174"/>
        <v>2.32034856582261E-3</v>
      </c>
      <c r="R874" s="86">
        <f t="shared" si="167"/>
        <v>2.0062334149719826E-3</v>
      </c>
      <c r="S874" s="87">
        <f t="shared" si="179"/>
        <v>1721901.67</v>
      </c>
      <c r="T874" s="88">
        <f t="shared" si="180"/>
        <v>676727.61</v>
      </c>
      <c r="U874" s="88">
        <f t="shared" si="181"/>
        <v>676727.61</v>
      </c>
      <c r="V874" s="88">
        <f t="shared" si="182"/>
        <v>626146.06000000006</v>
      </c>
      <c r="W874" s="89">
        <f t="shared" si="168"/>
        <v>3701502.9499999997</v>
      </c>
      <c r="X874" s="81"/>
      <c r="Y874" s="90">
        <f t="shared" si="183"/>
        <v>876872.48</v>
      </c>
      <c r="Z874" s="90">
        <f t="shared" si="184"/>
        <v>876872.48</v>
      </c>
      <c r="AA874" s="90">
        <f t="shared" si="169"/>
        <v>1753744.96</v>
      </c>
    </row>
    <row r="875" spans="1:27" s="15" customFormat="1" x14ac:dyDescent="0.2">
      <c r="A875" s="78">
        <v>4939</v>
      </c>
      <c r="B875" s="78" t="s">
        <v>1308</v>
      </c>
      <c r="C875" s="78" t="s">
        <v>1214</v>
      </c>
      <c r="D875" s="78" t="s">
        <v>42</v>
      </c>
      <c r="E875" s="78" t="s">
        <v>127</v>
      </c>
      <c r="F875" s="78" t="s">
        <v>67</v>
      </c>
      <c r="G875" s="118">
        <v>675889</v>
      </c>
      <c r="H875" s="78"/>
      <c r="I875" s="79" t="s">
        <v>44</v>
      </c>
      <c r="J875" s="78">
        <v>1030850</v>
      </c>
      <c r="K875" s="79">
        <v>44562</v>
      </c>
      <c r="L875" s="79">
        <v>44926</v>
      </c>
      <c r="M875" s="84">
        <v>14914</v>
      </c>
      <c r="N875" s="84">
        <v>22858</v>
      </c>
      <c r="O875" s="95">
        <f t="shared" si="178"/>
        <v>0.65246303263627614</v>
      </c>
      <c r="P875" s="84">
        <f t="shared" si="177"/>
        <v>14914</v>
      </c>
      <c r="Q875" s="85">
        <f t="shared" si="174"/>
        <v>1.0859068190874359E-3</v>
      </c>
      <c r="R875" s="86">
        <f t="shared" si="167"/>
        <v>9.3890313640304223E-4</v>
      </c>
      <c r="S875" s="87">
        <f t="shared" si="179"/>
        <v>805837.88</v>
      </c>
      <c r="T875" s="88">
        <f t="shared" si="180"/>
        <v>316703.76</v>
      </c>
      <c r="U875" s="88">
        <f t="shared" si="181"/>
        <v>316703.76</v>
      </c>
      <c r="V875" s="88">
        <f t="shared" si="182"/>
        <v>293031.96000000002</v>
      </c>
      <c r="W875" s="89">
        <f t="shared" si="168"/>
        <v>1732277.36</v>
      </c>
      <c r="X875" s="81"/>
      <c r="Y875" s="90">
        <f t="shared" si="183"/>
        <v>410370.16</v>
      </c>
      <c r="Z875" s="90">
        <f t="shared" si="184"/>
        <v>410370.16</v>
      </c>
      <c r="AA875" s="90">
        <f t="shared" si="169"/>
        <v>820740.32</v>
      </c>
    </row>
    <row r="876" spans="1:27" s="15" customFormat="1" x14ac:dyDescent="0.2">
      <c r="A876" s="78">
        <v>5041</v>
      </c>
      <c r="B876" s="78" t="s">
        <v>1309</v>
      </c>
      <c r="C876" s="78" t="s">
        <v>1214</v>
      </c>
      <c r="D876" s="78" t="s">
        <v>42</v>
      </c>
      <c r="E876" s="78" t="s">
        <v>72</v>
      </c>
      <c r="F876" s="78" t="s">
        <v>72</v>
      </c>
      <c r="G876" s="118">
        <v>676029</v>
      </c>
      <c r="H876" s="78"/>
      <c r="I876" s="79" t="s">
        <v>44</v>
      </c>
      <c r="J876" s="78">
        <v>1028683</v>
      </c>
      <c r="K876" s="79">
        <v>44378</v>
      </c>
      <c r="L876" s="79">
        <v>44742</v>
      </c>
      <c r="M876" s="84">
        <v>18994</v>
      </c>
      <c r="N876" s="84">
        <v>31578</v>
      </c>
      <c r="O876" s="95">
        <f t="shared" si="178"/>
        <v>0.60149471150801193</v>
      </c>
      <c r="P876" s="84">
        <f t="shared" si="177"/>
        <v>18994</v>
      </c>
      <c r="Q876" s="85">
        <f t="shared" si="174"/>
        <v>1.3829766743829123E-3</v>
      </c>
      <c r="R876" s="86">
        <f t="shared" si="167"/>
        <v>1.1957574207348387E-3</v>
      </c>
      <c r="S876" s="87">
        <f t="shared" si="179"/>
        <v>1026289.7</v>
      </c>
      <c r="T876" s="88">
        <f t="shared" si="180"/>
        <v>403343.92</v>
      </c>
      <c r="U876" s="88">
        <f t="shared" si="181"/>
        <v>403343.92</v>
      </c>
      <c r="V876" s="88">
        <f t="shared" si="182"/>
        <v>373196.26</v>
      </c>
      <c r="W876" s="89">
        <f t="shared" si="168"/>
        <v>2206173.7999999998</v>
      </c>
      <c r="X876" s="81"/>
      <c r="Y876" s="90">
        <f t="shared" si="183"/>
        <v>522634.49</v>
      </c>
      <c r="Z876" s="90">
        <f t="shared" si="184"/>
        <v>522634.49</v>
      </c>
      <c r="AA876" s="90">
        <f t="shared" si="169"/>
        <v>1045268.98</v>
      </c>
    </row>
    <row r="877" spans="1:27" s="15" customFormat="1" x14ac:dyDescent="0.2">
      <c r="A877" s="78">
        <v>4929</v>
      </c>
      <c r="B877" s="78" t="s">
        <v>1310</v>
      </c>
      <c r="C877" s="78" t="s">
        <v>82</v>
      </c>
      <c r="D877" s="78" t="s">
        <v>42</v>
      </c>
      <c r="E877" s="78" t="s">
        <v>124</v>
      </c>
      <c r="F877" s="78" t="s">
        <v>124</v>
      </c>
      <c r="G877" s="118">
        <v>675527</v>
      </c>
      <c r="H877" s="78"/>
      <c r="I877" s="79" t="s">
        <v>44</v>
      </c>
      <c r="J877" s="78">
        <v>1032404</v>
      </c>
      <c r="K877" s="79">
        <v>44652</v>
      </c>
      <c r="L877" s="79">
        <v>44834</v>
      </c>
      <c r="M877" s="84">
        <v>9057</v>
      </c>
      <c r="N877" s="84">
        <v>12119</v>
      </c>
      <c r="O877" s="95">
        <f t="shared" si="178"/>
        <v>0.74733888934730586</v>
      </c>
      <c r="P877" s="84">
        <f t="shared" si="177"/>
        <v>18064.508196721312</v>
      </c>
      <c r="Q877" s="85">
        <f t="shared" si="174"/>
        <v>1.3152992245058703E-3</v>
      </c>
      <c r="R877" s="86">
        <f t="shared" si="167"/>
        <v>1.1372417462438048E-3</v>
      </c>
      <c r="S877" s="87">
        <f t="shared" si="179"/>
        <v>976067.11</v>
      </c>
      <c r="T877" s="88">
        <f t="shared" si="180"/>
        <v>383605.86</v>
      </c>
      <c r="U877" s="88">
        <f t="shared" si="181"/>
        <v>383605.86</v>
      </c>
      <c r="V877" s="88">
        <f t="shared" si="182"/>
        <v>354933.5</v>
      </c>
      <c r="W877" s="89">
        <f t="shared" si="168"/>
        <v>2098212.33</v>
      </c>
      <c r="X877" s="81"/>
      <c r="Y877" s="90">
        <f t="shared" si="183"/>
        <v>497058.81</v>
      </c>
      <c r="Z877" s="90">
        <f t="shared" si="184"/>
        <v>497058.81</v>
      </c>
      <c r="AA877" s="90">
        <f t="shared" si="169"/>
        <v>994117.62</v>
      </c>
    </row>
    <row r="878" spans="1:27" s="15" customFormat="1" x14ac:dyDescent="0.2">
      <c r="A878" s="78">
        <v>5062</v>
      </c>
      <c r="B878" s="78" t="s">
        <v>1311</v>
      </c>
      <c r="C878" s="78" t="s">
        <v>1214</v>
      </c>
      <c r="D878" s="78" t="s">
        <v>42</v>
      </c>
      <c r="E878" s="78" t="s">
        <v>67</v>
      </c>
      <c r="F878" s="78" t="s">
        <v>67</v>
      </c>
      <c r="G878" s="118">
        <v>675972</v>
      </c>
      <c r="H878" s="78"/>
      <c r="I878" s="79" t="s">
        <v>44</v>
      </c>
      <c r="J878" s="78">
        <v>1028668</v>
      </c>
      <c r="K878" s="79">
        <v>44562</v>
      </c>
      <c r="L878" s="79">
        <v>44926</v>
      </c>
      <c r="M878" s="84">
        <v>19483</v>
      </c>
      <c r="N878" s="84">
        <v>26395</v>
      </c>
      <c r="O878" s="95">
        <f t="shared" si="178"/>
        <v>0.73813222201174467</v>
      </c>
      <c r="P878" s="84">
        <f t="shared" si="177"/>
        <v>19483</v>
      </c>
      <c r="Q878" s="85">
        <f t="shared" si="174"/>
        <v>1.4185813702749437E-3</v>
      </c>
      <c r="R878" s="86">
        <f t="shared" si="167"/>
        <v>1.2265421621657818E-3</v>
      </c>
      <c r="S878" s="87">
        <f t="shared" si="179"/>
        <v>1052711.5</v>
      </c>
      <c r="T878" s="88">
        <f t="shared" si="180"/>
        <v>413728</v>
      </c>
      <c r="U878" s="88">
        <f t="shared" si="181"/>
        <v>413728</v>
      </c>
      <c r="V878" s="88">
        <f t="shared" si="182"/>
        <v>382804.18</v>
      </c>
      <c r="W878" s="89">
        <f t="shared" si="168"/>
        <v>2262971.6800000002</v>
      </c>
      <c r="X878" s="81"/>
      <c r="Y878" s="90">
        <f t="shared" si="183"/>
        <v>536089.69999999995</v>
      </c>
      <c r="Z878" s="90">
        <f t="shared" si="184"/>
        <v>536089.69999999995</v>
      </c>
      <c r="AA878" s="90">
        <f t="shared" si="169"/>
        <v>1072179.3999999999</v>
      </c>
    </row>
    <row r="879" spans="1:27" s="15" customFormat="1" x14ac:dyDescent="0.2">
      <c r="A879" s="78">
        <v>5103</v>
      </c>
      <c r="B879" s="78" t="s">
        <v>1312</v>
      </c>
      <c r="C879" s="78" t="s">
        <v>1214</v>
      </c>
      <c r="D879" s="78" t="s">
        <v>42</v>
      </c>
      <c r="E879" s="78" t="s">
        <v>74</v>
      </c>
      <c r="F879" s="78" t="s">
        <v>72</v>
      </c>
      <c r="G879" s="118">
        <v>675560</v>
      </c>
      <c r="H879" s="78"/>
      <c r="I879" s="79" t="s">
        <v>44</v>
      </c>
      <c r="J879" s="78">
        <v>1028612</v>
      </c>
      <c r="K879" s="79">
        <v>44562</v>
      </c>
      <c r="L879" s="79">
        <v>44926</v>
      </c>
      <c r="M879" s="84">
        <v>11930</v>
      </c>
      <c r="N879" s="84">
        <v>23085</v>
      </c>
      <c r="O879" s="95">
        <f t="shared" si="178"/>
        <v>0.51678579163959282</v>
      </c>
      <c r="P879" s="84">
        <f t="shared" si="177"/>
        <v>11930</v>
      </c>
      <c r="Q879" s="85">
        <f t="shared" si="174"/>
        <v>8.6863808178309703E-4</v>
      </c>
      <c r="R879" s="86">
        <f t="shared" si="167"/>
        <v>7.5104696374468909E-4</v>
      </c>
      <c r="S879" s="87">
        <f t="shared" si="179"/>
        <v>644605.46</v>
      </c>
      <c r="T879" s="88">
        <f t="shared" si="180"/>
        <v>253337.53</v>
      </c>
      <c r="U879" s="88">
        <f t="shared" si="181"/>
        <v>253337.53</v>
      </c>
      <c r="V879" s="88">
        <f t="shared" si="182"/>
        <v>234401.99</v>
      </c>
      <c r="W879" s="89">
        <f t="shared" si="168"/>
        <v>1385682.51</v>
      </c>
      <c r="X879" s="81"/>
      <c r="Y879" s="90">
        <f t="shared" si="183"/>
        <v>328263.11</v>
      </c>
      <c r="Z879" s="90">
        <f t="shared" si="184"/>
        <v>328263.11</v>
      </c>
      <c r="AA879" s="90">
        <f t="shared" si="169"/>
        <v>656526.22</v>
      </c>
    </row>
    <row r="880" spans="1:27" s="15" customFormat="1" x14ac:dyDescent="0.2">
      <c r="A880" s="78">
        <v>5122</v>
      </c>
      <c r="B880" s="78" t="s">
        <v>1313</v>
      </c>
      <c r="C880" s="78" t="s">
        <v>1214</v>
      </c>
      <c r="D880" s="78" t="s">
        <v>42</v>
      </c>
      <c r="E880" s="78" t="s">
        <v>67</v>
      </c>
      <c r="F880" s="78" t="s">
        <v>67</v>
      </c>
      <c r="G880" s="118">
        <v>675111</v>
      </c>
      <c r="H880" s="78"/>
      <c r="I880" s="79" t="s">
        <v>44</v>
      </c>
      <c r="J880" s="78">
        <v>1028667</v>
      </c>
      <c r="K880" s="79">
        <v>44562</v>
      </c>
      <c r="L880" s="79">
        <v>44926</v>
      </c>
      <c r="M880" s="84">
        <v>14125</v>
      </c>
      <c r="N880" s="84">
        <v>20767</v>
      </c>
      <c r="O880" s="95">
        <f t="shared" si="178"/>
        <v>0.68016564742138974</v>
      </c>
      <c r="P880" s="84">
        <f t="shared" si="177"/>
        <v>14125</v>
      </c>
      <c r="Q880" s="85">
        <f t="shared" si="174"/>
        <v>1.0284587514825018E-3</v>
      </c>
      <c r="R880" s="86">
        <f t="shared" si="167"/>
        <v>8.8923205053593741E-4</v>
      </c>
      <c r="S880" s="87">
        <f t="shared" si="179"/>
        <v>763206.38</v>
      </c>
      <c r="T880" s="88">
        <f t="shared" si="180"/>
        <v>299949.09000000003</v>
      </c>
      <c r="U880" s="88">
        <f t="shared" si="181"/>
        <v>299949.09000000003</v>
      </c>
      <c r="V880" s="88">
        <f t="shared" si="182"/>
        <v>277529.59000000003</v>
      </c>
      <c r="W880" s="89">
        <f t="shared" si="168"/>
        <v>1640634.1500000001</v>
      </c>
      <c r="X880" s="81"/>
      <c r="Y880" s="90">
        <f t="shared" si="183"/>
        <v>388660.22</v>
      </c>
      <c r="Z880" s="90">
        <f t="shared" si="184"/>
        <v>388660.22</v>
      </c>
      <c r="AA880" s="90">
        <f t="shared" si="169"/>
        <v>777320.44</v>
      </c>
    </row>
    <row r="881" spans="1:27" s="15" customFormat="1" x14ac:dyDescent="0.2">
      <c r="A881" s="78">
        <v>104200</v>
      </c>
      <c r="B881" s="78" t="s">
        <v>1314</v>
      </c>
      <c r="C881" s="78" t="s">
        <v>82</v>
      </c>
      <c r="D881" s="78" t="s">
        <v>42</v>
      </c>
      <c r="E881" s="78" t="s">
        <v>52</v>
      </c>
      <c r="F881" s="78" t="s">
        <v>52</v>
      </c>
      <c r="G881" s="118">
        <v>676251</v>
      </c>
      <c r="H881" s="78"/>
      <c r="I881" s="79" t="s">
        <v>44</v>
      </c>
      <c r="J881" s="78">
        <v>1028859</v>
      </c>
      <c r="K881" s="79">
        <v>44562</v>
      </c>
      <c r="L881" s="79">
        <v>44926</v>
      </c>
      <c r="M881" s="84">
        <v>16512</v>
      </c>
      <c r="N881" s="84">
        <v>25643</v>
      </c>
      <c r="O881" s="95">
        <f t="shared" si="178"/>
        <v>0.6439184182817923</v>
      </c>
      <c r="P881" s="84">
        <f t="shared" si="177"/>
        <v>16512</v>
      </c>
      <c r="Q881" s="85">
        <f t="shared" si="174"/>
        <v>1.2022591790781642E-3</v>
      </c>
      <c r="R881" s="86">
        <f t="shared" si="167"/>
        <v>1.0395043977663291E-3</v>
      </c>
      <c r="S881" s="87">
        <f t="shared" si="179"/>
        <v>892181.51</v>
      </c>
      <c r="T881" s="88">
        <f t="shared" si="180"/>
        <v>350637.83</v>
      </c>
      <c r="U881" s="88">
        <f t="shared" si="181"/>
        <v>350637.83</v>
      </c>
      <c r="V881" s="88">
        <f t="shared" si="182"/>
        <v>324429.64</v>
      </c>
      <c r="W881" s="89">
        <f t="shared" si="168"/>
        <v>1917886.81</v>
      </c>
      <c r="X881" s="81"/>
      <c r="Y881" s="90">
        <f t="shared" si="183"/>
        <v>454340.36</v>
      </c>
      <c r="Z881" s="90">
        <f t="shared" si="184"/>
        <v>454340.36</v>
      </c>
      <c r="AA881" s="90">
        <f t="shared" si="169"/>
        <v>908680.72</v>
      </c>
    </row>
    <row r="882" spans="1:27" s="15" customFormat="1" x14ac:dyDescent="0.2">
      <c r="A882" s="78">
        <v>5158</v>
      </c>
      <c r="B882" s="78" t="s">
        <v>1315</v>
      </c>
      <c r="C882" s="78" t="s">
        <v>1214</v>
      </c>
      <c r="D882" s="78" t="s">
        <v>42</v>
      </c>
      <c r="E882" s="78" t="s">
        <v>436</v>
      </c>
      <c r="F882" s="78" t="s">
        <v>67</v>
      </c>
      <c r="G882" s="118">
        <v>675879</v>
      </c>
      <c r="H882" s="78"/>
      <c r="I882" s="79" t="s">
        <v>44</v>
      </c>
      <c r="J882" s="78">
        <v>1029329</v>
      </c>
      <c r="K882" s="79">
        <v>44562</v>
      </c>
      <c r="L882" s="79">
        <v>44926</v>
      </c>
      <c r="M882" s="84">
        <v>13037</v>
      </c>
      <c r="N882" s="84">
        <v>15657</v>
      </c>
      <c r="O882" s="95">
        <f t="shared" si="178"/>
        <v>0.83266270677652165</v>
      </c>
      <c r="P882" s="84">
        <f t="shared" si="177"/>
        <v>13037</v>
      </c>
      <c r="Q882" s="85">
        <f t="shared" si="174"/>
        <v>9.4924012340370789E-4</v>
      </c>
      <c r="R882" s="86">
        <f t="shared" si="167"/>
        <v>8.2073757471412502E-4</v>
      </c>
      <c r="S882" s="87">
        <f t="shared" si="179"/>
        <v>704419.23</v>
      </c>
      <c r="T882" s="88">
        <f t="shared" si="180"/>
        <v>276845.03999999998</v>
      </c>
      <c r="U882" s="88">
        <f t="shared" si="181"/>
        <v>276845.03999999998</v>
      </c>
      <c r="V882" s="88">
        <f t="shared" si="182"/>
        <v>256152.45</v>
      </c>
      <c r="W882" s="89">
        <f t="shared" si="168"/>
        <v>1514261.76</v>
      </c>
      <c r="X882" s="81"/>
      <c r="Y882" s="90">
        <f t="shared" si="183"/>
        <v>358723.06</v>
      </c>
      <c r="Z882" s="90">
        <f t="shared" si="184"/>
        <v>358723.06</v>
      </c>
      <c r="AA882" s="90">
        <f t="shared" si="169"/>
        <v>717446.12</v>
      </c>
    </row>
    <row r="883" spans="1:27" s="15" customFormat="1" x14ac:dyDescent="0.2">
      <c r="A883" s="78">
        <v>5167</v>
      </c>
      <c r="B883" s="78" t="s">
        <v>1316</v>
      </c>
      <c r="C883" s="78" t="s">
        <v>1214</v>
      </c>
      <c r="D883" s="78" t="s">
        <v>42</v>
      </c>
      <c r="E883" s="78" t="s">
        <v>232</v>
      </c>
      <c r="F883" s="78" t="s">
        <v>48</v>
      </c>
      <c r="G883" s="118">
        <v>675593</v>
      </c>
      <c r="H883" s="78"/>
      <c r="I883" s="79" t="s">
        <v>44</v>
      </c>
      <c r="J883" s="78">
        <v>1026605</v>
      </c>
      <c r="K883" s="79">
        <v>44378</v>
      </c>
      <c r="L883" s="79">
        <v>44742</v>
      </c>
      <c r="M883" s="84">
        <v>13956</v>
      </c>
      <c r="N883" s="84">
        <v>28632</v>
      </c>
      <c r="O883" s="95">
        <f t="shared" si="178"/>
        <v>0.48742665549036046</v>
      </c>
      <c r="P883" s="84">
        <f t="shared" si="177"/>
        <v>13956.000000000002</v>
      </c>
      <c r="Q883" s="85">
        <f t="shared" si="174"/>
        <v>1.0161536520842333E-3</v>
      </c>
      <c r="R883" s="86">
        <f t="shared" si="167"/>
        <v>8.7859274317023323E-4</v>
      </c>
      <c r="S883" s="87">
        <f t="shared" si="179"/>
        <v>754074.92</v>
      </c>
      <c r="T883" s="88">
        <f t="shared" si="180"/>
        <v>296360.31</v>
      </c>
      <c r="U883" s="88">
        <f t="shared" si="181"/>
        <v>296360.31</v>
      </c>
      <c r="V883" s="88">
        <f t="shared" si="182"/>
        <v>274209.06</v>
      </c>
      <c r="W883" s="89">
        <f t="shared" si="168"/>
        <v>1621004.6</v>
      </c>
      <c r="X883" s="81"/>
      <c r="Y883" s="90">
        <f t="shared" si="183"/>
        <v>384010.05</v>
      </c>
      <c r="Z883" s="90">
        <f t="shared" si="184"/>
        <v>384010.05</v>
      </c>
      <c r="AA883" s="90">
        <f t="shared" si="169"/>
        <v>768020.1</v>
      </c>
    </row>
    <row r="884" spans="1:27" s="15" customFormat="1" x14ac:dyDescent="0.2">
      <c r="A884" s="78">
        <v>103866</v>
      </c>
      <c r="B884" s="78" t="s">
        <v>1317</v>
      </c>
      <c r="C884" s="78" t="s">
        <v>82</v>
      </c>
      <c r="D884" s="78" t="s">
        <v>42</v>
      </c>
      <c r="E884" s="78" t="s">
        <v>52</v>
      </c>
      <c r="F884" s="78" t="s">
        <v>52</v>
      </c>
      <c r="G884" s="118">
        <v>676230</v>
      </c>
      <c r="H884" s="78"/>
      <c r="I884" s="79" t="s">
        <v>44</v>
      </c>
      <c r="J884" s="78">
        <v>1028740</v>
      </c>
      <c r="K884" s="79">
        <v>44562</v>
      </c>
      <c r="L884" s="79">
        <v>44926</v>
      </c>
      <c r="M884" s="84">
        <v>16705</v>
      </c>
      <c r="N884" s="84">
        <v>31083</v>
      </c>
      <c r="O884" s="95">
        <f t="shared" si="178"/>
        <v>0.53743203680468421</v>
      </c>
      <c r="P884" s="84">
        <f t="shared" si="177"/>
        <v>16705</v>
      </c>
      <c r="Q884" s="85">
        <f t="shared" si="174"/>
        <v>1.2163117482134648E-3</v>
      </c>
      <c r="R884" s="86">
        <f t="shared" si="167"/>
        <v>1.0516546126869263E-3</v>
      </c>
      <c r="S884" s="87">
        <f t="shared" si="179"/>
        <v>902609.74</v>
      </c>
      <c r="T884" s="88">
        <f t="shared" si="180"/>
        <v>354736.25</v>
      </c>
      <c r="U884" s="88">
        <f t="shared" si="181"/>
        <v>354736.25</v>
      </c>
      <c r="V884" s="88">
        <f t="shared" si="182"/>
        <v>328221.73</v>
      </c>
      <c r="W884" s="89">
        <f t="shared" si="168"/>
        <v>1940303.97</v>
      </c>
      <c r="X884" s="81"/>
      <c r="Y884" s="90">
        <f t="shared" si="183"/>
        <v>459650.9</v>
      </c>
      <c r="Z884" s="90">
        <f t="shared" si="184"/>
        <v>459650.9</v>
      </c>
      <c r="AA884" s="90">
        <f t="shared" si="169"/>
        <v>919301.8</v>
      </c>
    </row>
    <row r="885" spans="1:27" s="15" customFormat="1" x14ac:dyDescent="0.2">
      <c r="A885" s="78">
        <v>5368</v>
      </c>
      <c r="B885" s="78" t="s">
        <v>1318</v>
      </c>
      <c r="C885" s="78" t="s">
        <v>82</v>
      </c>
      <c r="D885" s="78" t="s">
        <v>42</v>
      </c>
      <c r="E885" s="78" t="s">
        <v>550</v>
      </c>
      <c r="F885" s="78" t="s">
        <v>52</v>
      </c>
      <c r="G885" s="118">
        <v>675743</v>
      </c>
      <c r="H885" s="78"/>
      <c r="I885" s="79" t="s">
        <v>44</v>
      </c>
      <c r="J885" s="78">
        <v>1026457</v>
      </c>
      <c r="K885" s="79">
        <v>44562</v>
      </c>
      <c r="L885" s="79">
        <v>44926</v>
      </c>
      <c r="M885" s="84">
        <v>7291</v>
      </c>
      <c r="N885" s="84">
        <v>13686</v>
      </c>
      <c r="O885" s="95">
        <f t="shared" si="178"/>
        <v>0.5327341809148034</v>
      </c>
      <c r="P885" s="84">
        <f t="shared" si="177"/>
        <v>7291</v>
      </c>
      <c r="Q885" s="85">
        <f t="shared" si="174"/>
        <v>5.3086674386257837E-4</v>
      </c>
      <c r="R885" s="86">
        <f t="shared" si="167"/>
        <v>4.5900112428017838E-4</v>
      </c>
      <c r="S885" s="87">
        <f t="shared" si="179"/>
        <v>393949.57</v>
      </c>
      <c r="T885" s="88">
        <f t="shared" si="180"/>
        <v>154826.82</v>
      </c>
      <c r="U885" s="88">
        <f t="shared" si="181"/>
        <v>154826.82</v>
      </c>
      <c r="V885" s="88">
        <f t="shared" si="182"/>
        <v>143254.39000000001</v>
      </c>
      <c r="W885" s="89">
        <f t="shared" si="168"/>
        <v>846857.6</v>
      </c>
      <c r="X885" s="81"/>
      <c r="Y885" s="90">
        <f t="shared" si="183"/>
        <v>200617.46</v>
      </c>
      <c r="Z885" s="90">
        <f t="shared" si="184"/>
        <v>200617.46</v>
      </c>
      <c r="AA885" s="90">
        <f t="shared" si="169"/>
        <v>401234.92</v>
      </c>
    </row>
    <row r="886" spans="1:27" s="15" customFormat="1" x14ac:dyDescent="0.2">
      <c r="A886" s="78">
        <v>5349</v>
      </c>
      <c r="B886" s="78" t="s">
        <v>1319</v>
      </c>
      <c r="C886" s="78" t="s">
        <v>1214</v>
      </c>
      <c r="D886" s="78" t="s">
        <v>42</v>
      </c>
      <c r="E886" s="78" t="s">
        <v>74</v>
      </c>
      <c r="F886" s="78" t="s">
        <v>72</v>
      </c>
      <c r="G886" s="118">
        <v>675703</v>
      </c>
      <c r="H886" s="78"/>
      <c r="I886" s="79" t="s">
        <v>44</v>
      </c>
      <c r="J886" s="78">
        <v>1028699</v>
      </c>
      <c r="K886" s="79">
        <v>44562</v>
      </c>
      <c r="L886" s="79">
        <v>44926</v>
      </c>
      <c r="M886" s="84">
        <v>17561</v>
      </c>
      <c r="N886" s="84">
        <v>30028</v>
      </c>
      <c r="O886" s="95">
        <f t="shared" si="178"/>
        <v>0.58482083388837081</v>
      </c>
      <c r="P886" s="84">
        <f t="shared" si="177"/>
        <v>17561</v>
      </c>
      <c r="Q886" s="85">
        <f t="shared" si="174"/>
        <v>1.2786381688342805E-3</v>
      </c>
      <c r="R886" s="86">
        <f t="shared" si="167"/>
        <v>1.1055436488114406E-3</v>
      </c>
      <c r="S886" s="87">
        <f t="shared" si="179"/>
        <v>948861.4</v>
      </c>
      <c r="T886" s="88">
        <f t="shared" si="180"/>
        <v>372913.69</v>
      </c>
      <c r="U886" s="88">
        <f t="shared" si="181"/>
        <v>372913.69</v>
      </c>
      <c r="V886" s="88">
        <f t="shared" si="182"/>
        <v>345040.51</v>
      </c>
      <c r="W886" s="89">
        <f t="shared" si="168"/>
        <v>2039729.29</v>
      </c>
      <c r="X886" s="81"/>
      <c r="Y886" s="90">
        <f t="shared" si="183"/>
        <v>483204.4</v>
      </c>
      <c r="Z886" s="90">
        <f t="shared" si="184"/>
        <v>483204.4</v>
      </c>
      <c r="AA886" s="90">
        <f t="shared" si="169"/>
        <v>966408.8</v>
      </c>
    </row>
    <row r="887" spans="1:27" s="15" customFormat="1" x14ac:dyDescent="0.2">
      <c r="A887" s="78">
        <v>102907</v>
      </c>
      <c r="B887" s="78" t="s">
        <v>1320</v>
      </c>
      <c r="C887" s="78" t="s">
        <v>82</v>
      </c>
      <c r="D887" s="78" t="s">
        <v>42</v>
      </c>
      <c r="E887" s="78" t="s">
        <v>52</v>
      </c>
      <c r="F887" s="78" t="s">
        <v>52</v>
      </c>
      <c r="G887" s="118">
        <v>676137</v>
      </c>
      <c r="H887" s="78"/>
      <c r="I887" s="79" t="s">
        <v>44</v>
      </c>
      <c r="J887" s="78">
        <v>1028858</v>
      </c>
      <c r="K887" s="79">
        <v>44562</v>
      </c>
      <c r="L887" s="79">
        <v>44926</v>
      </c>
      <c r="M887" s="84">
        <v>20149</v>
      </c>
      <c r="N887" s="84">
        <v>29780</v>
      </c>
      <c r="O887" s="95">
        <f t="shared" si="178"/>
        <v>0.67659503022162526</v>
      </c>
      <c r="P887" s="84">
        <f t="shared" si="177"/>
        <v>20149</v>
      </c>
      <c r="Q887" s="85">
        <f t="shared" si="174"/>
        <v>1.4670736554775877E-3</v>
      </c>
      <c r="R887" s="86">
        <f t="shared" si="167"/>
        <v>1.2684698468140604E-3</v>
      </c>
      <c r="S887" s="87">
        <f t="shared" si="179"/>
        <v>1088697.02</v>
      </c>
      <c r="T887" s="88">
        <f t="shared" si="180"/>
        <v>427870.74</v>
      </c>
      <c r="U887" s="88">
        <f t="shared" si="181"/>
        <v>427870.74</v>
      </c>
      <c r="V887" s="88">
        <f t="shared" si="182"/>
        <v>395889.83</v>
      </c>
      <c r="W887" s="89">
        <f t="shared" si="168"/>
        <v>2340328.33</v>
      </c>
      <c r="X887" s="81"/>
      <c r="Y887" s="90">
        <f t="shared" si="183"/>
        <v>554415.19999999995</v>
      </c>
      <c r="Z887" s="90">
        <f t="shared" si="184"/>
        <v>554415.19999999995</v>
      </c>
      <c r="AA887" s="90">
        <f t="shared" si="169"/>
        <v>1108830.3999999999</v>
      </c>
    </row>
    <row r="888" spans="1:27" s="15" customFormat="1" x14ac:dyDescent="0.2">
      <c r="A888" s="78">
        <v>5378</v>
      </c>
      <c r="B888" s="78" t="s">
        <v>1321</v>
      </c>
      <c r="C888" s="78" t="s">
        <v>1214</v>
      </c>
      <c r="D888" s="78" t="s">
        <v>42</v>
      </c>
      <c r="E888" s="78" t="s">
        <v>232</v>
      </c>
      <c r="F888" s="78" t="s">
        <v>48</v>
      </c>
      <c r="G888" s="118">
        <v>675645</v>
      </c>
      <c r="H888" s="78"/>
      <c r="I888" s="79" t="s">
        <v>44</v>
      </c>
      <c r="J888" s="78">
        <v>1028631</v>
      </c>
      <c r="K888" s="79">
        <v>44378</v>
      </c>
      <c r="L888" s="79">
        <v>44742</v>
      </c>
      <c r="M888" s="84">
        <v>13677</v>
      </c>
      <c r="N888" s="84">
        <v>23233</v>
      </c>
      <c r="O888" s="95">
        <f t="shared" si="178"/>
        <v>0.58868850342185686</v>
      </c>
      <c r="P888" s="84">
        <f t="shared" si="177"/>
        <v>13677</v>
      </c>
      <c r="Q888" s="85">
        <f t="shared" si="174"/>
        <v>9.9583931639123362E-4</v>
      </c>
      <c r="R888" s="86">
        <f t="shared" si="167"/>
        <v>8.610284428446029E-4</v>
      </c>
      <c r="S888" s="87">
        <f t="shared" si="179"/>
        <v>738999.91</v>
      </c>
      <c r="T888" s="88">
        <f t="shared" si="180"/>
        <v>290435.65999999997</v>
      </c>
      <c r="U888" s="88">
        <f t="shared" si="181"/>
        <v>290435.65999999997</v>
      </c>
      <c r="V888" s="88">
        <f t="shared" si="182"/>
        <v>268727.24</v>
      </c>
      <c r="W888" s="89">
        <f t="shared" si="168"/>
        <v>1588598.47</v>
      </c>
      <c r="X888" s="81"/>
      <c r="Y888" s="90">
        <f t="shared" si="183"/>
        <v>376333.15</v>
      </c>
      <c r="Z888" s="90">
        <f t="shared" si="184"/>
        <v>376333.15</v>
      </c>
      <c r="AA888" s="90">
        <f t="shared" si="169"/>
        <v>752666.3</v>
      </c>
    </row>
    <row r="889" spans="1:27" s="15" customFormat="1" x14ac:dyDescent="0.2">
      <c r="A889" s="78">
        <v>101884</v>
      </c>
      <c r="B889" s="78" t="s">
        <v>1322</v>
      </c>
      <c r="C889" s="78" t="s">
        <v>1214</v>
      </c>
      <c r="D889" s="78" t="s">
        <v>42</v>
      </c>
      <c r="E889" s="78" t="s">
        <v>72</v>
      </c>
      <c r="F889" s="78" t="s">
        <v>72</v>
      </c>
      <c r="G889" s="118">
        <v>676023</v>
      </c>
      <c r="H889" s="78"/>
      <c r="I889" s="79" t="s">
        <v>68</v>
      </c>
      <c r="J889" s="78">
        <v>1012471</v>
      </c>
      <c r="K889" s="79">
        <v>43709</v>
      </c>
      <c r="L889" s="79">
        <v>43769</v>
      </c>
      <c r="M889" s="84">
        <v>5053</v>
      </c>
      <c r="N889" s="84">
        <v>8295</v>
      </c>
      <c r="O889" s="95">
        <f t="shared" si="178"/>
        <v>0.60916214587100659</v>
      </c>
      <c r="P889" s="84">
        <f t="shared" si="177"/>
        <v>30235.163934426233</v>
      </c>
      <c r="Q889" s="85">
        <f t="shared" si="174"/>
        <v>2.2014597487340719E-3</v>
      </c>
      <c r="R889" s="86">
        <f t="shared" si="167"/>
        <v>1.9034390671646062E-3</v>
      </c>
      <c r="S889" s="87">
        <f t="shared" si="179"/>
        <v>1633675.76</v>
      </c>
      <c r="T889" s="88">
        <f t="shared" si="180"/>
        <v>642053.79</v>
      </c>
      <c r="U889" s="88">
        <f t="shared" si="181"/>
        <v>642053.79</v>
      </c>
      <c r="V889" s="88">
        <f t="shared" si="182"/>
        <v>594063.91</v>
      </c>
      <c r="W889" s="89">
        <f t="shared" si="168"/>
        <v>3511847.25</v>
      </c>
      <c r="X889" s="81"/>
      <c r="Y889" s="90">
        <f t="shared" si="183"/>
        <v>831943.75</v>
      </c>
      <c r="Z889" s="90">
        <f t="shared" si="184"/>
        <v>831943.75</v>
      </c>
      <c r="AA889" s="90">
        <f t="shared" si="169"/>
        <v>1663887.5</v>
      </c>
    </row>
    <row r="890" spans="1:27" s="15" customFormat="1" x14ac:dyDescent="0.2">
      <c r="A890" s="78">
        <v>5002</v>
      </c>
      <c r="B890" s="78" t="s">
        <v>1323</v>
      </c>
      <c r="C890" s="78" t="s">
        <v>82</v>
      </c>
      <c r="D890" s="78" t="s">
        <v>42</v>
      </c>
      <c r="E890" s="78" t="s">
        <v>220</v>
      </c>
      <c r="F890" s="78" t="s">
        <v>112</v>
      </c>
      <c r="G890" s="118">
        <v>455423</v>
      </c>
      <c r="H890" s="78"/>
      <c r="I890" s="79" t="s">
        <v>44</v>
      </c>
      <c r="J890" s="78">
        <v>1026961</v>
      </c>
      <c r="K890" s="79">
        <v>44562</v>
      </c>
      <c r="L890" s="79">
        <v>44926</v>
      </c>
      <c r="M890" s="84">
        <v>19554</v>
      </c>
      <c r="N890" s="84">
        <v>22271</v>
      </c>
      <c r="O890" s="95">
        <f t="shared" si="178"/>
        <v>0.87800278388936281</v>
      </c>
      <c r="P890" s="84">
        <f t="shared" si="177"/>
        <v>19554</v>
      </c>
      <c r="Q890" s="85">
        <f t="shared" si="174"/>
        <v>1.4237509682469974E-3</v>
      </c>
      <c r="R890" s="86">
        <f t="shared" si="167"/>
        <v>1.2310119303490068E-3</v>
      </c>
      <c r="S890" s="87">
        <f t="shared" si="179"/>
        <v>1056547.8</v>
      </c>
      <c r="T890" s="88">
        <f t="shared" si="180"/>
        <v>415235.71</v>
      </c>
      <c r="U890" s="88">
        <f t="shared" si="181"/>
        <v>415235.71</v>
      </c>
      <c r="V890" s="88">
        <f t="shared" si="182"/>
        <v>384199.2</v>
      </c>
      <c r="W890" s="89">
        <f t="shared" si="168"/>
        <v>2271218.42</v>
      </c>
      <c r="X890" s="81"/>
      <c r="Y890" s="90">
        <f t="shared" si="183"/>
        <v>538043.31999999995</v>
      </c>
      <c r="Z890" s="90">
        <f t="shared" si="184"/>
        <v>538043.31999999995</v>
      </c>
      <c r="AA890" s="90">
        <f t="shared" si="169"/>
        <v>1076086.6399999999</v>
      </c>
    </row>
    <row r="891" spans="1:27" s="15" customFormat="1" x14ac:dyDescent="0.2">
      <c r="A891" s="78">
        <v>102791</v>
      </c>
      <c r="B891" s="78" t="s">
        <v>1324</v>
      </c>
      <c r="C891" s="78" t="s">
        <v>1214</v>
      </c>
      <c r="D891" s="78" t="s">
        <v>42</v>
      </c>
      <c r="E891" s="78" t="s">
        <v>72</v>
      </c>
      <c r="F891" s="78" t="s">
        <v>72</v>
      </c>
      <c r="G891" s="118">
        <v>676132</v>
      </c>
      <c r="H891" s="78"/>
      <c r="I891" s="79" t="s">
        <v>44</v>
      </c>
      <c r="J891" s="78">
        <v>1028584</v>
      </c>
      <c r="K891" s="79">
        <v>44378</v>
      </c>
      <c r="L891" s="79">
        <v>44742</v>
      </c>
      <c r="M891" s="84">
        <v>17015</v>
      </c>
      <c r="N891" s="84">
        <v>25283</v>
      </c>
      <c r="O891" s="95">
        <f t="shared" si="178"/>
        <v>0.67298184550883988</v>
      </c>
      <c r="P891" s="84">
        <f t="shared" si="177"/>
        <v>17015</v>
      </c>
      <c r="Q891" s="85">
        <f t="shared" si="174"/>
        <v>1.2388832323167976E-3</v>
      </c>
      <c r="R891" s="86">
        <f t="shared" ref="R891:R954" si="185">P891/R$3</f>
        <v>1.0711705019376266E-3</v>
      </c>
      <c r="S891" s="87">
        <f t="shared" ref="S891:S954" si="186">IF(Q891&gt;0,ROUND($S$3*Q891,2),0)</f>
        <v>919359.76</v>
      </c>
      <c r="T891" s="88">
        <f t="shared" ref="T891:T954" si="187">IF(R891&gt;0,ROUND($T$3*R891,2),0)</f>
        <v>361319.2</v>
      </c>
      <c r="U891" s="88">
        <f t="shared" ref="U891:U954" si="188">IF(R891&gt;0,ROUND($U$3*R891,2),0)</f>
        <v>361319.2</v>
      </c>
      <c r="V891" s="88">
        <f t="shared" ref="V891:V954" si="189">IF(Q891&gt;0,ROUND($V$3*Q891,2),0)</f>
        <v>334312.64</v>
      </c>
      <c r="W891" s="89">
        <f t="shared" ref="W891:W954" si="190">S891+T891+U891+V891</f>
        <v>1976310.7999999998</v>
      </c>
      <c r="X891" s="81"/>
      <c r="Y891" s="90">
        <f t="shared" si="183"/>
        <v>468180.79</v>
      </c>
      <c r="Z891" s="90">
        <f t="shared" si="184"/>
        <v>468180.79</v>
      </c>
      <c r="AA891" s="90">
        <f t="shared" ref="AA891:AA954" si="191">SUM(Y891:Z891)</f>
        <v>936361.58</v>
      </c>
    </row>
    <row r="892" spans="1:27" s="15" customFormat="1" x14ac:dyDescent="0.2">
      <c r="A892" s="78">
        <v>103112</v>
      </c>
      <c r="B892" s="78" t="s">
        <v>1325</v>
      </c>
      <c r="C892" s="78" t="s">
        <v>1214</v>
      </c>
      <c r="D892" s="78" t="s">
        <v>42</v>
      </c>
      <c r="E892" s="78" t="s">
        <v>72</v>
      </c>
      <c r="F892" s="78" t="s">
        <v>72</v>
      </c>
      <c r="G892" s="118">
        <v>676161</v>
      </c>
      <c r="H892" s="78"/>
      <c r="I892" s="79" t="s">
        <v>44</v>
      </c>
      <c r="J892" s="78">
        <v>1028599</v>
      </c>
      <c r="K892" s="79">
        <v>44378</v>
      </c>
      <c r="L892" s="79">
        <v>44742</v>
      </c>
      <c r="M892" s="84">
        <v>18374</v>
      </c>
      <c r="N892" s="84">
        <v>30363</v>
      </c>
      <c r="O892" s="95">
        <f t="shared" si="178"/>
        <v>0.60514441919441431</v>
      </c>
      <c r="P892" s="84">
        <f t="shared" si="177"/>
        <v>18374</v>
      </c>
      <c r="Q892" s="85">
        <f t="shared" si="174"/>
        <v>1.3378337061762469E-3</v>
      </c>
      <c r="R892" s="86">
        <f t="shared" si="185"/>
        <v>1.1567256422334382E-3</v>
      </c>
      <c r="S892" s="87">
        <f t="shared" si="186"/>
        <v>992789.67</v>
      </c>
      <c r="T892" s="88">
        <f t="shared" si="187"/>
        <v>390178.02</v>
      </c>
      <c r="U892" s="88">
        <f t="shared" si="188"/>
        <v>390178.02</v>
      </c>
      <c r="V892" s="88">
        <f t="shared" si="189"/>
        <v>361014.43</v>
      </c>
      <c r="W892" s="89">
        <f t="shared" si="190"/>
        <v>2134160.14</v>
      </c>
      <c r="X892" s="81"/>
      <c r="Y892" s="90">
        <f t="shared" si="183"/>
        <v>505574.72</v>
      </c>
      <c r="Z892" s="90">
        <f t="shared" si="184"/>
        <v>505574.72</v>
      </c>
      <c r="AA892" s="90">
        <f t="shared" si="191"/>
        <v>1011149.44</v>
      </c>
    </row>
    <row r="893" spans="1:27" s="15" customFormat="1" x14ac:dyDescent="0.2">
      <c r="A893" s="78">
        <v>104339</v>
      </c>
      <c r="B893" s="78" t="s">
        <v>1326</v>
      </c>
      <c r="C893" s="78" t="s">
        <v>1214</v>
      </c>
      <c r="D893" s="78" t="s">
        <v>42</v>
      </c>
      <c r="E893" s="78" t="s">
        <v>127</v>
      </c>
      <c r="F893" s="78" t="s">
        <v>67</v>
      </c>
      <c r="G893" s="118">
        <v>676253</v>
      </c>
      <c r="H893" s="78"/>
      <c r="I893" s="79" t="s">
        <v>44</v>
      </c>
      <c r="J893" s="78">
        <v>1028592</v>
      </c>
      <c r="K893" s="79">
        <v>44562</v>
      </c>
      <c r="L893" s="79">
        <v>44926</v>
      </c>
      <c r="M893" s="84">
        <v>16324</v>
      </c>
      <c r="N893" s="84">
        <v>26304</v>
      </c>
      <c r="O893" s="95">
        <f t="shared" si="178"/>
        <v>0.62059002433090027</v>
      </c>
      <c r="P893" s="84">
        <f t="shared" si="177"/>
        <v>16324</v>
      </c>
      <c r="Q893" s="85">
        <f t="shared" si="174"/>
        <v>1.1885706661380784E-3</v>
      </c>
      <c r="R893" s="86">
        <f t="shared" si="185"/>
        <v>1.0276689552530013E-3</v>
      </c>
      <c r="S893" s="87">
        <f t="shared" si="186"/>
        <v>882023.43</v>
      </c>
      <c r="T893" s="88">
        <f t="shared" si="187"/>
        <v>346645.58</v>
      </c>
      <c r="U893" s="88">
        <f t="shared" si="188"/>
        <v>346645.58</v>
      </c>
      <c r="V893" s="88">
        <f t="shared" si="189"/>
        <v>320735.78999999998</v>
      </c>
      <c r="W893" s="89">
        <f t="shared" si="190"/>
        <v>1896050.3800000001</v>
      </c>
      <c r="X893" s="81"/>
      <c r="Y893" s="90">
        <f t="shared" si="183"/>
        <v>449167.39</v>
      </c>
      <c r="Z893" s="90">
        <f t="shared" si="184"/>
        <v>449167.39</v>
      </c>
      <c r="AA893" s="90">
        <f t="shared" si="191"/>
        <v>898334.78</v>
      </c>
    </row>
    <row r="894" spans="1:27" s="15" customFormat="1" x14ac:dyDescent="0.2">
      <c r="A894" s="78">
        <v>106645</v>
      </c>
      <c r="B894" s="78" t="s">
        <v>1327</v>
      </c>
      <c r="C894" s="78" t="s">
        <v>1214</v>
      </c>
      <c r="D894" s="78" t="s">
        <v>42</v>
      </c>
      <c r="E894" s="78" t="s">
        <v>127</v>
      </c>
      <c r="F894" s="78" t="s">
        <v>67</v>
      </c>
      <c r="G894" s="118">
        <v>676421</v>
      </c>
      <c r="H894" s="78"/>
      <c r="I894" s="79" t="s">
        <v>44</v>
      </c>
      <c r="J894" s="78">
        <v>1030413</v>
      </c>
      <c r="K894" s="79">
        <v>44562</v>
      </c>
      <c r="L894" s="79">
        <v>44926</v>
      </c>
      <c r="M894" s="84">
        <v>14313</v>
      </c>
      <c r="N894" s="84">
        <v>33947</v>
      </c>
      <c r="O894" s="95">
        <f t="shared" si="178"/>
        <v>0.42162783161987805</v>
      </c>
      <c r="P894" s="84">
        <f t="shared" si="177"/>
        <v>14313</v>
      </c>
      <c r="Q894" s="85">
        <f t="shared" si="174"/>
        <v>1.0421472644225873E-3</v>
      </c>
      <c r="R894" s="86">
        <f t="shared" si="185"/>
        <v>9.0106749304926534E-4</v>
      </c>
      <c r="S894" s="87">
        <f t="shared" si="186"/>
        <v>773364.46</v>
      </c>
      <c r="T894" s="88">
        <f t="shared" si="187"/>
        <v>303941.33</v>
      </c>
      <c r="U894" s="88">
        <f t="shared" si="188"/>
        <v>303941.33</v>
      </c>
      <c r="V894" s="88">
        <f t="shared" si="189"/>
        <v>281223.44</v>
      </c>
      <c r="W894" s="89">
        <f t="shared" si="190"/>
        <v>1662470.56</v>
      </c>
      <c r="X894" s="81"/>
      <c r="Y894" s="90">
        <f t="shared" si="183"/>
        <v>393833.18</v>
      </c>
      <c r="Z894" s="90">
        <f t="shared" si="184"/>
        <v>393833.18</v>
      </c>
      <c r="AA894" s="90">
        <f t="shared" si="191"/>
        <v>787666.36</v>
      </c>
    </row>
    <row r="895" spans="1:27" s="15" customFormat="1" x14ac:dyDescent="0.2">
      <c r="A895" s="78">
        <v>106741</v>
      </c>
      <c r="B895" s="78" t="s">
        <v>1328</v>
      </c>
      <c r="C895" s="78" t="s">
        <v>1214</v>
      </c>
      <c r="D895" s="78" t="s">
        <v>42</v>
      </c>
      <c r="E895" s="78" t="s">
        <v>72</v>
      </c>
      <c r="F895" s="78" t="s">
        <v>72</v>
      </c>
      <c r="G895" s="118">
        <v>676426</v>
      </c>
      <c r="H895" s="78"/>
      <c r="I895" s="79" t="s">
        <v>44</v>
      </c>
      <c r="J895" s="78">
        <v>1030357</v>
      </c>
      <c r="K895" s="79">
        <v>44378</v>
      </c>
      <c r="L895" s="79">
        <v>44742</v>
      </c>
      <c r="M895" s="84">
        <v>18615</v>
      </c>
      <c r="N895" s="84">
        <v>30724</v>
      </c>
      <c r="O895" s="95">
        <f t="shared" si="178"/>
        <v>0.60587814086707459</v>
      </c>
      <c r="P895" s="84">
        <f t="shared" si="177"/>
        <v>18615</v>
      </c>
      <c r="Q895" s="85">
        <f t="shared" si="174"/>
        <v>1.3553812147856119E-3</v>
      </c>
      <c r="R895" s="86">
        <f t="shared" si="185"/>
        <v>1.1718976722638213E-3</v>
      </c>
      <c r="S895" s="87">
        <f t="shared" si="186"/>
        <v>1005811.46</v>
      </c>
      <c r="T895" s="88">
        <f t="shared" si="187"/>
        <v>395295.73</v>
      </c>
      <c r="U895" s="88">
        <f t="shared" si="188"/>
        <v>395295.73</v>
      </c>
      <c r="V895" s="88">
        <f t="shared" si="189"/>
        <v>365749.62</v>
      </c>
      <c r="W895" s="89">
        <f t="shared" si="190"/>
        <v>2162152.54</v>
      </c>
      <c r="X895" s="81"/>
      <c r="Y895" s="90">
        <f t="shared" si="183"/>
        <v>512206.02</v>
      </c>
      <c r="Z895" s="90">
        <f t="shared" si="184"/>
        <v>512206.02</v>
      </c>
      <c r="AA895" s="90">
        <f t="shared" si="191"/>
        <v>1024412.04</v>
      </c>
    </row>
    <row r="896" spans="1:27" s="15" customFormat="1" x14ac:dyDescent="0.2">
      <c r="A896" s="78">
        <v>106742</v>
      </c>
      <c r="B896" s="78" t="s">
        <v>1329</v>
      </c>
      <c r="C896" s="78" t="s">
        <v>1214</v>
      </c>
      <c r="D896" s="78" t="s">
        <v>42</v>
      </c>
      <c r="E896" s="78" t="s">
        <v>67</v>
      </c>
      <c r="F896" s="78" t="s">
        <v>67</v>
      </c>
      <c r="G896" s="118">
        <v>676413</v>
      </c>
      <c r="H896" s="78"/>
      <c r="I896" s="79" t="s">
        <v>44</v>
      </c>
      <c r="J896" s="78">
        <v>1030354</v>
      </c>
      <c r="K896" s="79">
        <v>44562</v>
      </c>
      <c r="L896" s="79">
        <v>44926</v>
      </c>
      <c r="M896" s="84">
        <v>18798</v>
      </c>
      <c r="N896" s="84">
        <v>29284</v>
      </c>
      <c r="O896" s="95">
        <f t="shared" si="178"/>
        <v>0.64192050266357059</v>
      </c>
      <c r="P896" s="84">
        <f t="shared" si="177"/>
        <v>18798</v>
      </c>
      <c r="Q896" s="85">
        <f t="shared" si="174"/>
        <v>1.3687056715304827E-3</v>
      </c>
      <c r="R896" s="86">
        <f t="shared" si="185"/>
        <v>1.1834183423698797E-3</v>
      </c>
      <c r="S896" s="87">
        <f t="shared" si="186"/>
        <v>1015699.37</v>
      </c>
      <c r="T896" s="88">
        <f t="shared" si="187"/>
        <v>399181.8</v>
      </c>
      <c r="U896" s="88">
        <f t="shared" si="188"/>
        <v>399181.8</v>
      </c>
      <c r="V896" s="88">
        <f t="shared" si="189"/>
        <v>369345.23</v>
      </c>
      <c r="W896" s="89">
        <f t="shared" si="190"/>
        <v>2183408.2000000002</v>
      </c>
      <c r="X896" s="81"/>
      <c r="Y896" s="90">
        <f t="shared" si="183"/>
        <v>517241.4</v>
      </c>
      <c r="Z896" s="90">
        <f t="shared" si="184"/>
        <v>517241.4</v>
      </c>
      <c r="AA896" s="90">
        <f t="shared" si="191"/>
        <v>1034482.8</v>
      </c>
    </row>
    <row r="897" spans="1:27" s="15" customFormat="1" x14ac:dyDescent="0.2">
      <c r="A897" s="78">
        <v>110216</v>
      </c>
      <c r="B897" s="78" t="s">
        <v>1330</v>
      </c>
      <c r="C897" s="78" t="s">
        <v>1214</v>
      </c>
      <c r="D897" s="78" t="s">
        <v>42</v>
      </c>
      <c r="E897" s="78" t="s">
        <v>1300</v>
      </c>
      <c r="F897" s="78" t="s">
        <v>79</v>
      </c>
      <c r="G897" s="118">
        <v>675096</v>
      </c>
      <c r="H897" s="78"/>
      <c r="I897" s="79" t="s">
        <v>53</v>
      </c>
      <c r="J897" s="78">
        <v>1028547</v>
      </c>
      <c r="K897" s="79">
        <v>44562</v>
      </c>
      <c r="L897" s="79">
        <v>44926</v>
      </c>
      <c r="M897" s="84">
        <v>22297</v>
      </c>
      <c r="N897" s="84">
        <v>33334</v>
      </c>
      <c r="O897" s="95">
        <f t="shared" si="178"/>
        <v>0.66889662206755862</v>
      </c>
      <c r="P897" s="84">
        <f t="shared" si="177"/>
        <v>22297</v>
      </c>
      <c r="Q897" s="85">
        <f t="shared" si="174"/>
        <v>1.6234721969419709E-3</v>
      </c>
      <c r="R897" s="86">
        <f t="shared" si="185"/>
        <v>1.4036960729769767E-3</v>
      </c>
      <c r="S897" s="87">
        <f t="shared" si="186"/>
        <v>1204758.42</v>
      </c>
      <c r="T897" s="88">
        <f t="shared" si="187"/>
        <v>473484.23</v>
      </c>
      <c r="U897" s="88">
        <f t="shared" si="188"/>
        <v>473484.23</v>
      </c>
      <c r="V897" s="88">
        <f t="shared" si="189"/>
        <v>438093.97</v>
      </c>
      <c r="W897" s="89">
        <f t="shared" si="190"/>
        <v>2589820.8499999996</v>
      </c>
      <c r="X897" s="81"/>
      <c r="Y897" s="90">
        <f t="shared" si="183"/>
        <v>613519.06999999995</v>
      </c>
      <c r="Z897" s="90">
        <f t="shared" si="184"/>
        <v>613519.06999999995</v>
      </c>
      <c r="AA897" s="90">
        <f t="shared" si="191"/>
        <v>1227038.1399999999</v>
      </c>
    </row>
    <row r="898" spans="1:27" s="15" customFormat="1" x14ac:dyDescent="0.2">
      <c r="A898" s="78">
        <v>110493</v>
      </c>
      <c r="B898" s="78" t="s">
        <v>1331</v>
      </c>
      <c r="C898" s="78" t="s">
        <v>1214</v>
      </c>
      <c r="D898" s="78" t="s">
        <v>42</v>
      </c>
      <c r="E898" s="78" t="s">
        <v>162</v>
      </c>
      <c r="F898" s="78" t="s">
        <v>48</v>
      </c>
      <c r="G898" s="118">
        <v>675001</v>
      </c>
      <c r="H898" s="78"/>
      <c r="I898" s="79" t="s">
        <v>53</v>
      </c>
      <c r="J898" s="78">
        <v>1026644</v>
      </c>
      <c r="K898" s="79">
        <v>44562</v>
      </c>
      <c r="L898" s="79">
        <v>44926</v>
      </c>
      <c r="M898" s="84">
        <v>10129</v>
      </c>
      <c r="N898" s="84">
        <v>17287</v>
      </c>
      <c r="O898" s="95">
        <f t="shared" si="178"/>
        <v>0.58593162492046047</v>
      </c>
      <c r="P898" s="84">
        <f t="shared" si="177"/>
        <v>10129</v>
      </c>
      <c r="Q898" s="85">
        <f t="shared" ref="Q898:Q961" si="192">IF(D898="NSGO",P898/Q$3,0)</f>
        <v>7.3750504026663785E-4</v>
      </c>
      <c r="R898" s="86">
        <f t="shared" si="185"/>
        <v>6.3766594264626621E-4</v>
      </c>
      <c r="S898" s="87">
        <f t="shared" si="186"/>
        <v>547293.27</v>
      </c>
      <c r="T898" s="88">
        <f t="shared" si="187"/>
        <v>215092.69</v>
      </c>
      <c r="U898" s="88">
        <f t="shared" si="188"/>
        <v>215092.69</v>
      </c>
      <c r="V898" s="88">
        <f t="shared" si="189"/>
        <v>199015.74</v>
      </c>
      <c r="W898" s="89">
        <f t="shared" si="190"/>
        <v>1176494.3899999999</v>
      </c>
      <c r="X898" s="81"/>
      <c r="Y898" s="90">
        <f t="shared" ref="Y898:Y961" si="193">IF($D898="NSGO",ROUND($Q898*$Y$3,2),0)</f>
        <v>278707.21000000002</v>
      </c>
      <c r="Z898" s="90">
        <f t="shared" ref="Z898:Z961" si="194">IF($D898="NSGO",ROUND($Q898*$Z$3,2),0)</f>
        <v>278707.21000000002</v>
      </c>
      <c r="AA898" s="90">
        <f t="shared" si="191"/>
        <v>557414.42000000004</v>
      </c>
    </row>
    <row r="899" spans="1:27" s="15" customFormat="1" x14ac:dyDescent="0.2">
      <c r="A899" s="78">
        <v>4600</v>
      </c>
      <c r="B899" s="78" t="s">
        <v>1332</v>
      </c>
      <c r="C899" s="78" t="s">
        <v>1214</v>
      </c>
      <c r="D899" s="78" t="s">
        <v>42</v>
      </c>
      <c r="E899" s="78" t="s">
        <v>66</v>
      </c>
      <c r="F899" s="78" t="s">
        <v>67</v>
      </c>
      <c r="G899" s="118">
        <v>675004</v>
      </c>
      <c r="H899" s="78"/>
      <c r="I899" s="79" t="s">
        <v>44</v>
      </c>
      <c r="J899" s="78">
        <v>1032439</v>
      </c>
      <c r="K899" s="79">
        <v>44562</v>
      </c>
      <c r="L899" s="79">
        <v>44926</v>
      </c>
      <c r="M899" s="84">
        <v>8047</v>
      </c>
      <c r="N899" s="84">
        <v>12114</v>
      </c>
      <c r="O899" s="95">
        <f t="shared" si="178"/>
        <v>0.66427274228165756</v>
      </c>
      <c r="P899" s="84">
        <f t="shared" si="177"/>
        <v>8047</v>
      </c>
      <c r="Q899" s="85">
        <f t="shared" si="192"/>
        <v>5.8591204057909321E-4</v>
      </c>
      <c r="R899" s="86">
        <f t="shared" si="185"/>
        <v>5.0659471225930543E-4</v>
      </c>
      <c r="S899" s="87">
        <f t="shared" si="186"/>
        <v>434798</v>
      </c>
      <c r="T899" s="88">
        <f t="shared" si="187"/>
        <v>170880.73</v>
      </c>
      <c r="U899" s="88">
        <f t="shared" si="188"/>
        <v>170880.73</v>
      </c>
      <c r="V899" s="88">
        <f t="shared" si="189"/>
        <v>158108.35999999999</v>
      </c>
      <c r="W899" s="89">
        <f t="shared" si="190"/>
        <v>934667.82</v>
      </c>
      <c r="X899" s="81"/>
      <c r="Y899" s="90">
        <f t="shared" si="193"/>
        <v>221419.38</v>
      </c>
      <c r="Z899" s="90">
        <f t="shared" si="194"/>
        <v>221419.38</v>
      </c>
      <c r="AA899" s="90">
        <f t="shared" si="191"/>
        <v>442838.76</v>
      </c>
    </row>
    <row r="900" spans="1:27" s="15" customFormat="1" x14ac:dyDescent="0.2">
      <c r="A900" s="78">
        <v>5037</v>
      </c>
      <c r="B900" s="78" t="s">
        <v>1333</v>
      </c>
      <c r="C900" s="78" t="s">
        <v>135</v>
      </c>
      <c r="D900" s="78" t="s">
        <v>42</v>
      </c>
      <c r="E900" s="78" t="s">
        <v>269</v>
      </c>
      <c r="F900" s="78" t="s">
        <v>63</v>
      </c>
      <c r="G900" s="118">
        <v>675981</v>
      </c>
      <c r="H900" s="78"/>
      <c r="I900" s="79" t="s">
        <v>44</v>
      </c>
      <c r="J900" s="78">
        <v>1032335</v>
      </c>
      <c r="K900" s="79">
        <v>44713</v>
      </c>
      <c r="L900" s="79">
        <v>44804</v>
      </c>
      <c r="M900" s="84">
        <v>1862</v>
      </c>
      <c r="N900" s="84">
        <v>3315</v>
      </c>
      <c r="O900" s="95">
        <f t="shared" si="178"/>
        <v>0.56168929110105581</v>
      </c>
      <c r="P900" s="84">
        <f t="shared" si="177"/>
        <v>7387.282608695652</v>
      </c>
      <c r="Q900" s="85">
        <f t="shared" si="192"/>
        <v>5.3787719990000202E-4</v>
      </c>
      <c r="R900" s="86">
        <f t="shared" si="185"/>
        <v>4.6506254598363919E-4</v>
      </c>
      <c r="S900" s="87">
        <f t="shared" si="186"/>
        <v>399151.95</v>
      </c>
      <c r="T900" s="88">
        <f t="shared" si="187"/>
        <v>156871.41</v>
      </c>
      <c r="U900" s="88">
        <f t="shared" si="188"/>
        <v>156871.41</v>
      </c>
      <c r="V900" s="88">
        <f t="shared" si="189"/>
        <v>145146.16</v>
      </c>
      <c r="W900" s="89">
        <f t="shared" si="190"/>
        <v>858040.93</v>
      </c>
      <c r="X900" s="81"/>
      <c r="Y900" s="90">
        <f t="shared" si="193"/>
        <v>203266.75</v>
      </c>
      <c r="Z900" s="90">
        <f t="shared" si="194"/>
        <v>203266.75</v>
      </c>
      <c r="AA900" s="90">
        <f t="shared" si="191"/>
        <v>406533.5</v>
      </c>
    </row>
    <row r="901" spans="1:27" s="15" customFormat="1" x14ac:dyDescent="0.2">
      <c r="A901" s="78">
        <v>4659</v>
      </c>
      <c r="B901" s="78" t="s">
        <v>1334</v>
      </c>
      <c r="C901" s="78" t="s">
        <v>135</v>
      </c>
      <c r="D901" s="78" t="s">
        <v>42</v>
      </c>
      <c r="E901" s="78" t="s">
        <v>1335</v>
      </c>
      <c r="F901" s="78" t="s">
        <v>63</v>
      </c>
      <c r="G901" s="118">
        <v>676477</v>
      </c>
      <c r="H901" s="78"/>
      <c r="I901" s="79" t="s">
        <v>44</v>
      </c>
      <c r="J901" s="78">
        <v>1031914</v>
      </c>
      <c r="K901" s="79">
        <v>44562</v>
      </c>
      <c r="L901" s="79">
        <v>44926</v>
      </c>
      <c r="M901" s="84">
        <v>5821</v>
      </c>
      <c r="N901" s="84">
        <v>9752</v>
      </c>
      <c r="O901" s="95">
        <f t="shared" si="178"/>
        <v>0.59690319934372438</v>
      </c>
      <c r="P901" s="84">
        <f t="shared" si="177"/>
        <v>5821</v>
      </c>
      <c r="Q901" s="85">
        <f t="shared" si="192"/>
        <v>4.2383422246935522E-4</v>
      </c>
      <c r="R901" s="86">
        <f t="shared" si="185"/>
        <v>3.6645803654298701E-4</v>
      </c>
      <c r="S901" s="87">
        <f t="shared" si="186"/>
        <v>314522.08</v>
      </c>
      <c r="T901" s="88">
        <f t="shared" si="187"/>
        <v>123610.88</v>
      </c>
      <c r="U901" s="88">
        <f t="shared" si="188"/>
        <v>123610.88</v>
      </c>
      <c r="V901" s="88">
        <f t="shared" si="189"/>
        <v>114371.66</v>
      </c>
      <c r="W901" s="89">
        <f t="shared" si="190"/>
        <v>676115.50000000012</v>
      </c>
      <c r="X901" s="81"/>
      <c r="Y901" s="90">
        <f t="shared" si="193"/>
        <v>160169.28</v>
      </c>
      <c r="Z901" s="90">
        <f t="shared" si="194"/>
        <v>160169.28</v>
      </c>
      <c r="AA901" s="90">
        <f t="shared" si="191"/>
        <v>320338.56</v>
      </c>
    </row>
    <row r="902" spans="1:27" s="15" customFormat="1" x14ac:dyDescent="0.2">
      <c r="A902" s="78">
        <v>4108</v>
      </c>
      <c r="B902" s="78" t="s">
        <v>1336</v>
      </c>
      <c r="C902" s="78" t="s">
        <v>135</v>
      </c>
      <c r="D902" s="78" t="s">
        <v>42</v>
      </c>
      <c r="E902" s="78" t="s">
        <v>269</v>
      </c>
      <c r="F902" s="78" t="s">
        <v>63</v>
      </c>
      <c r="G902" s="118">
        <v>675553</v>
      </c>
      <c r="H902" s="78"/>
      <c r="I902" s="79" t="s">
        <v>44</v>
      </c>
      <c r="J902" s="78">
        <v>1031942</v>
      </c>
      <c r="K902" s="79">
        <v>44440</v>
      </c>
      <c r="L902" s="79">
        <v>44804</v>
      </c>
      <c r="M902" s="84">
        <v>5951</v>
      </c>
      <c r="N902" s="84">
        <v>9001</v>
      </c>
      <c r="O902" s="95">
        <f t="shared" si="178"/>
        <v>0.66114876124875011</v>
      </c>
      <c r="P902" s="84">
        <f t="shared" si="177"/>
        <v>5951.0000000000009</v>
      </c>
      <c r="Q902" s="85">
        <f t="shared" si="192"/>
        <v>4.3329968354494645E-4</v>
      </c>
      <c r="R902" s="86">
        <f t="shared" si="185"/>
        <v>3.7464211913199041E-4</v>
      </c>
      <c r="S902" s="87">
        <f t="shared" si="186"/>
        <v>321546.28000000003</v>
      </c>
      <c r="T902" s="88">
        <f t="shared" si="187"/>
        <v>126371.47</v>
      </c>
      <c r="U902" s="88">
        <f t="shared" si="188"/>
        <v>126371.47</v>
      </c>
      <c r="V902" s="88">
        <f t="shared" si="189"/>
        <v>116925.92</v>
      </c>
      <c r="W902" s="89">
        <f t="shared" si="190"/>
        <v>691215.14</v>
      </c>
      <c r="X902" s="81"/>
      <c r="Y902" s="90">
        <f t="shared" si="193"/>
        <v>163746.32999999999</v>
      </c>
      <c r="Z902" s="90">
        <f t="shared" si="194"/>
        <v>163746.32999999999</v>
      </c>
      <c r="AA902" s="90">
        <f t="shared" si="191"/>
        <v>327492.65999999997</v>
      </c>
    </row>
    <row r="903" spans="1:27" s="15" customFormat="1" x14ac:dyDescent="0.2">
      <c r="A903" s="78">
        <v>5268</v>
      </c>
      <c r="B903" s="78" t="s">
        <v>1337</v>
      </c>
      <c r="C903" s="78" t="s">
        <v>135</v>
      </c>
      <c r="D903" s="78" t="s">
        <v>42</v>
      </c>
      <c r="E903" s="78" t="s">
        <v>509</v>
      </c>
      <c r="F903" s="78" t="s">
        <v>79</v>
      </c>
      <c r="G903" s="118">
        <v>455785</v>
      </c>
      <c r="H903" s="78"/>
      <c r="I903" s="79" t="s">
        <v>44</v>
      </c>
      <c r="J903" s="78">
        <v>1032208</v>
      </c>
      <c r="K903" s="79">
        <v>44682</v>
      </c>
      <c r="L903" s="79">
        <v>44804</v>
      </c>
      <c r="M903" s="84">
        <v>5465</v>
      </c>
      <c r="N903" s="84">
        <v>9010</v>
      </c>
      <c r="O903" s="95">
        <f t="shared" si="178"/>
        <v>0.60654827968923419</v>
      </c>
      <c r="P903" s="84">
        <f t="shared" ref="P903:P966" si="195">IFERROR((M903/((L903-K903)+1)*365),0)</f>
        <v>16217.276422764227</v>
      </c>
      <c r="Q903" s="85">
        <f t="shared" si="192"/>
        <v>1.1807999902444396E-3</v>
      </c>
      <c r="R903" s="86">
        <f t="shared" si="185"/>
        <v>1.0209502277892209E-3</v>
      </c>
      <c r="S903" s="87">
        <f t="shared" si="186"/>
        <v>876256.91</v>
      </c>
      <c r="T903" s="88">
        <f t="shared" si="187"/>
        <v>344379.27</v>
      </c>
      <c r="U903" s="88">
        <f t="shared" si="188"/>
        <v>344379.27</v>
      </c>
      <c r="V903" s="88">
        <f t="shared" si="189"/>
        <v>318638.88</v>
      </c>
      <c r="W903" s="89">
        <f t="shared" si="190"/>
        <v>1883654.33</v>
      </c>
      <c r="X903" s="81"/>
      <c r="Y903" s="90">
        <f t="shared" si="193"/>
        <v>446230.81</v>
      </c>
      <c r="Z903" s="90">
        <f t="shared" si="194"/>
        <v>446230.81</v>
      </c>
      <c r="AA903" s="90">
        <f t="shared" si="191"/>
        <v>892461.62</v>
      </c>
    </row>
    <row r="904" spans="1:27" s="15" customFormat="1" x14ac:dyDescent="0.2">
      <c r="A904" s="78">
        <v>5165</v>
      </c>
      <c r="B904" s="78" t="s">
        <v>1338</v>
      </c>
      <c r="C904" s="78" t="s">
        <v>135</v>
      </c>
      <c r="D904" s="78" t="s">
        <v>42</v>
      </c>
      <c r="E904" s="78" t="s">
        <v>1339</v>
      </c>
      <c r="F904" s="78" t="s">
        <v>124</v>
      </c>
      <c r="G904" s="118">
        <v>675716</v>
      </c>
      <c r="H904" s="78"/>
      <c r="I904" s="79" t="s">
        <v>44</v>
      </c>
      <c r="J904" s="78">
        <v>1028697</v>
      </c>
      <c r="K904" s="79">
        <v>44562</v>
      </c>
      <c r="L904" s="79">
        <v>44926</v>
      </c>
      <c r="M904" s="84">
        <v>6865</v>
      </c>
      <c r="N904" s="84">
        <v>9830</v>
      </c>
      <c r="O904" s="95">
        <f t="shared" ref="O904:O967" si="196">M904/N904</f>
        <v>0.69837232960325535</v>
      </c>
      <c r="P904" s="84">
        <f t="shared" si="195"/>
        <v>6864.9999999999991</v>
      </c>
      <c r="Q904" s="85">
        <f t="shared" si="192"/>
        <v>4.9984915603025655E-4</v>
      </c>
      <c r="R904" s="86">
        <f t="shared" si="185"/>
        <v>4.3218251518082902E-4</v>
      </c>
      <c r="S904" s="87">
        <f t="shared" si="186"/>
        <v>370931.81</v>
      </c>
      <c r="T904" s="88">
        <f t="shared" si="187"/>
        <v>145780.56</v>
      </c>
      <c r="U904" s="88">
        <f t="shared" si="188"/>
        <v>145780.56</v>
      </c>
      <c r="V904" s="88">
        <f t="shared" si="189"/>
        <v>134884.29</v>
      </c>
      <c r="W904" s="89">
        <f t="shared" si="190"/>
        <v>797377.22</v>
      </c>
      <c r="X904" s="81"/>
      <c r="Y904" s="90">
        <f t="shared" si="193"/>
        <v>188895.75</v>
      </c>
      <c r="Z904" s="90">
        <f t="shared" si="194"/>
        <v>188895.75</v>
      </c>
      <c r="AA904" s="90">
        <f t="shared" si="191"/>
        <v>377791.5</v>
      </c>
    </row>
    <row r="905" spans="1:27" s="15" customFormat="1" x14ac:dyDescent="0.2">
      <c r="A905" s="78">
        <v>4622</v>
      </c>
      <c r="B905" s="78" t="s">
        <v>1340</v>
      </c>
      <c r="C905" s="78" t="s">
        <v>135</v>
      </c>
      <c r="D905" s="78" t="s">
        <v>42</v>
      </c>
      <c r="E905" s="78" t="s">
        <v>124</v>
      </c>
      <c r="F905" s="78" t="s">
        <v>124</v>
      </c>
      <c r="G905" s="118">
        <v>675093</v>
      </c>
      <c r="H905" s="78"/>
      <c r="I905" s="79" t="s">
        <v>44</v>
      </c>
      <c r="J905" s="78">
        <v>1026352</v>
      </c>
      <c r="K905" s="79">
        <v>44562</v>
      </c>
      <c r="L905" s="79">
        <v>44926</v>
      </c>
      <c r="M905" s="84">
        <v>13322</v>
      </c>
      <c r="N905" s="84">
        <v>18781</v>
      </c>
      <c r="O905" s="95">
        <f t="shared" si="196"/>
        <v>0.70933390128321172</v>
      </c>
      <c r="P905" s="84">
        <f t="shared" si="195"/>
        <v>13322</v>
      </c>
      <c r="Q905" s="85">
        <f t="shared" si="192"/>
        <v>9.6999132653096548E-4</v>
      </c>
      <c r="R905" s="86">
        <f t="shared" si="185"/>
        <v>8.3867960192847847E-4</v>
      </c>
      <c r="S905" s="87">
        <f t="shared" si="186"/>
        <v>719818.44</v>
      </c>
      <c r="T905" s="88">
        <f t="shared" si="187"/>
        <v>282897.11</v>
      </c>
      <c r="U905" s="88">
        <f t="shared" si="188"/>
        <v>282897.11</v>
      </c>
      <c r="V905" s="88">
        <f t="shared" si="189"/>
        <v>261752.16</v>
      </c>
      <c r="W905" s="89">
        <f t="shared" si="190"/>
        <v>1547364.8199999998</v>
      </c>
      <c r="X905" s="81"/>
      <c r="Y905" s="90">
        <f t="shared" si="193"/>
        <v>366565.06</v>
      </c>
      <c r="Z905" s="90">
        <f t="shared" si="194"/>
        <v>366565.06</v>
      </c>
      <c r="AA905" s="90">
        <f t="shared" si="191"/>
        <v>733130.12</v>
      </c>
    </row>
    <row r="906" spans="1:27" s="15" customFormat="1" x14ac:dyDescent="0.2">
      <c r="A906" s="78">
        <v>4450</v>
      </c>
      <c r="B906" s="78" t="s">
        <v>1341</v>
      </c>
      <c r="C906" s="78" t="s">
        <v>135</v>
      </c>
      <c r="D906" s="78" t="s">
        <v>42</v>
      </c>
      <c r="E906" s="78" t="s">
        <v>630</v>
      </c>
      <c r="F906" s="78" t="s">
        <v>124</v>
      </c>
      <c r="G906" s="118">
        <v>455551</v>
      </c>
      <c r="H906" s="78"/>
      <c r="I906" s="79" t="s">
        <v>44</v>
      </c>
      <c r="J906" s="78">
        <v>1026308</v>
      </c>
      <c r="K906" s="79">
        <v>44562</v>
      </c>
      <c r="L906" s="79">
        <v>44926</v>
      </c>
      <c r="M906" s="84">
        <v>9621</v>
      </c>
      <c r="N906" s="84">
        <v>17894</v>
      </c>
      <c r="O906" s="95">
        <f t="shared" si="196"/>
        <v>0.53766625684587011</v>
      </c>
      <c r="P906" s="84">
        <f t="shared" si="195"/>
        <v>9621</v>
      </c>
      <c r="Q906" s="85">
        <f t="shared" si="192"/>
        <v>7.0051693083278931E-4</v>
      </c>
      <c r="R906" s="86">
        <f t="shared" si="185"/>
        <v>6.0568506606769939E-4</v>
      </c>
      <c r="S906" s="87">
        <f t="shared" si="186"/>
        <v>519844.86</v>
      </c>
      <c r="T906" s="88">
        <f t="shared" si="187"/>
        <v>204305.14</v>
      </c>
      <c r="U906" s="88">
        <f t="shared" si="188"/>
        <v>204305.14</v>
      </c>
      <c r="V906" s="88">
        <f t="shared" si="189"/>
        <v>189034.49</v>
      </c>
      <c r="W906" s="89">
        <f t="shared" si="190"/>
        <v>1117489.6299999999</v>
      </c>
      <c r="X906" s="81"/>
      <c r="Y906" s="90">
        <f t="shared" si="193"/>
        <v>264729.2</v>
      </c>
      <c r="Z906" s="90">
        <f t="shared" si="194"/>
        <v>264729.2</v>
      </c>
      <c r="AA906" s="90">
        <f t="shared" si="191"/>
        <v>529458.4</v>
      </c>
    </row>
    <row r="907" spans="1:27" s="15" customFormat="1" x14ac:dyDescent="0.2">
      <c r="A907" s="78">
        <v>4815</v>
      </c>
      <c r="B907" s="78" t="s">
        <v>1342</v>
      </c>
      <c r="C907" s="78" t="s">
        <v>135</v>
      </c>
      <c r="D907" s="78" t="s">
        <v>42</v>
      </c>
      <c r="E907" s="78" t="s">
        <v>136</v>
      </c>
      <c r="F907" s="78" t="s">
        <v>48</v>
      </c>
      <c r="G907" s="118">
        <v>675932</v>
      </c>
      <c r="H907" s="78"/>
      <c r="I907" s="79" t="s">
        <v>44</v>
      </c>
      <c r="J907" s="78">
        <v>1026044</v>
      </c>
      <c r="K907" s="79">
        <v>44440</v>
      </c>
      <c r="L907" s="79">
        <v>44804</v>
      </c>
      <c r="M907" s="84">
        <v>23242</v>
      </c>
      <c r="N907" s="84">
        <v>32652</v>
      </c>
      <c r="O907" s="95">
        <f t="shared" si="196"/>
        <v>0.71180938380497372</v>
      </c>
      <c r="P907" s="84">
        <f t="shared" si="195"/>
        <v>23242</v>
      </c>
      <c r="Q907" s="85">
        <f t="shared" si="192"/>
        <v>1.6922788178376144E-3</v>
      </c>
      <c r="R907" s="86">
        <f t="shared" si="185"/>
        <v>1.4631880579508854E-3</v>
      </c>
      <c r="S907" s="87">
        <f t="shared" si="186"/>
        <v>1255818.96</v>
      </c>
      <c r="T907" s="88">
        <f t="shared" si="187"/>
        <v>493551.62</v>
      </c>
      <c r="U907" s="88">
        <f t="shared" si="188"/>
        <v>493551.62</v>
      </c>
      <c r="V907" s="88">
        <f t="shared" si="189"/>
        <v>456661.44</v>
      </c>
      <c r="W907" s="89">
        <f t="shared" si="190"/>
        <v>2699583.64</v>
      </c>
      <c r="X907" s="81"/>
      <c r="Y907" s="90">
        <f t="shared" si="193"/>
        <v>639521.47</v>
      </c>
      <c r="Z907" s="90">
        <f t="shared" si="194"/>
        <v>639521.47</v>
      </c>
      <c r="AA907" s="90">
        <f t="shared" si="191"/>
        <v>1279042.94</v>
      </c>
    </row>
    <row r="908" spans="1:27" s="15" customFormat="1" x14ac:dyDescent="0.2">
      <c r="A908" s="78">
        <v>5044</v>
      </c>
      <c r="B908" s="78" t="s">
        <v>1343</v>
      </c>
      <c r="C908" s="78" t="s">
        <v>135</v>
      </c>
      <c r="D908" s="78" t="s">
        <v>42</v>
      </c>
      <c r="E908" s="78" t="s">
        <v>1296</v>
      </c>
      <c r="F908" s="78" t="s">
        <v>124</v>
      </c>
      <c r="G908" s="118">
        <v>455989</v>
      </c>
      <c r="H908" s="78"/>
      <c r="I908" s="79" t="s">
        <v>44</v>
      </c>
      <c r="J908" s="78">
        <v>1026067</v>
      </c>
      <c r="K908" s="79">
        <v>44562</v>
      </c>
      <c r="L908" s="79">
        <v>44926</v>
      </c>
      <c r="M908" s="84">
        <v>10245</v>
      </c>
      <c r="N908" s="84">
        <v>14775</v>
      </c>
      <c r="O908" s="95">
        <f t="shared" si="196"/>
        <v>0.69340101522842634</v>
      </c>
      <c r="P908" s="84">
        <f t="shared" si="195"/>
        <v>10245</v>
      </c>
      <c r="Q908" s="85">
        <f t="shared" si="192"/>
        <v>7.4595114399562685E-4</v>
      </c>
      <c r="R908" s="86">
        <f t="shared" si="185"/>
        <v>6.4496866249491537E-4</v>
      </c>
      <c r="S908" s="87">
        <f t="shared" si="186"/>
        <v>553561.02</v>
      </c>
      <c r="T908" s="88">
        <f t="shared" si="187"/>
        <v>217555.99</v>
      </c>
      <c r="U908" s="88">
        <f t="shared" si="188"/>
        <v>217555.99</v>
      </c>
      <c r="V908" s="88">
        <f t="shared" si="189"/>
        <v>201294.92</v>
      </c>
      <c r="W908" s="89">
        <f t="shared" si="190"/>
        <v>1189967.92</v>
      </c>
      <c r="X908" s="81"/>
      <c r="Y908" s="90">
        <f t="shared" si="193"/>
        <v>281899.03999999998</v>
      </c>
      <c r="Z908" s="90">
        <f t="shared" si="194"/>
        <v>281899.03999999998</v>
      </c>
      <c r="AA908" s="90">
        <f t="shared" si="191"/>
        <v>563798.07999999996</v>
      </c>
    </row>
    <row r="909" spans="1:27" s="15" customFormat="1" x14ac:dyDescent="0.2">
      <c r="A909" s="78">
        <v>5049</v>
      </c>
      <c r="B909" s="78" t="s">
        <v>1344</v>
      </c>
      <c r="C909" s="78" t="s">
        <v>135</v>
      </c>
      <c r="D909" s="78" t="s">
        <v>42</v>
      </c>
      <c r="E909" s="78" t="s">
        <v>848</v>
      </c>
      <c r="F909" s="78" t="s">
        <v>48</v>
      </c>
      <c r="G909" s="118">
        <v>675049</v>
      </c>
      <c r="H909" s="78"/>
      <c r="I909" s="79" t="s">
        <v>44</v>
      </c>
      <c r="J909" s="78">
        <v>1026197</v>
      </c>
      <c r="K909" s="79">
        <v>44562</v>
      </c>
      <c r="L909" s="79">
        <v>44926</v>
      </c>
      <c r="M909" s="84">
        <v>9131</v>
      </c>
      <c r="N909" s="84">
        <v>13595</v>
      </c>
      <c r="O909" s="95">
        <f t="shared" si="196"/>
        <v>0.67164398675983816</v>
      </c>
      <c r="P909" s="84">
        <f t="shared" si="195"/>
        <v>9131</v>
      </c>
      <c r="Q909" s="85">
        <f t="shared" si="192"/>
        <v>6.6483942370171485E-4</v>
      </c>
      <c r="R909" s="86">
        <f t="shared" si="185"/>
        <v>5.7483737015530227E-4</v>
      </c>
      <c r="S909" s="87">
        <f t="shared" si="186"/>
        <v>493369.03</v>
      </c>
      <c r="T909" s="88">
        <f t="shared" si="187"/>
        <v>193899.83</v>
      </c>
      <c r="U909" s="88">
        <f t="shared" si="188"/>
        <v>193899.83</v>
      </c>
      <c r="V909" s="88">
        <f t="shared" si="189"/>
        <v>179406.92</v>
      </c>
      <c r="W909" s="89">
        <f t="shared" si="190"/>
        <v>1060575.6099999999</v>
      </c>
      <c r="X909" s="81"/>
      <c r="Y909" s="90">
        <f t="shared" si="193"/>
        <v>251246.47</v>
      </c>
      <c r="Z909" s="90">
        <f t="shared" si="194"/>
        <v>251246.47</v>
      </c>
      <c r="AA909" s="90">
        <f t="shared" si="191"/>
        <v>502492.94</v>
      </c>
    </row>
    <row r="910" spans="1:27" s="15" customFormat="1" x14ac:dyDescent="0.2">
      <c r="A910" s="78">
        <v>5338</v>
      </c>
      <c r="B910" s="78" t="s">
        <v>1345</v>
      </c>
      <c r="C910" s="78" t="s">
        <v>135</v>
      </c>
      <c r="D910" s="78" t="s">
        <v>42</v>
      </c>
      <c r="E910" s="78" t="s">
        <v>124</v>
      </c>
      <c r="F910" s="78" t="s">
        <v>124</v>
      </c>
      <c r="G910" s="118">
        <v>675346</v>
      </c>
      <c r="H910" s="78"/>
      <c r="I910" s="79" t="s">
        <v>44</v>
      </c>
      <c r="J910" s="78">
        <v>1026081</v>
      </c>
      <c r="K910" s="79">
        <v>44562</v>
      </c>
      <c r="L910" s="79">
        <v>44926</v>
      </c>
      <c r="M910" s="84">
        <v>22925</v>
      </c>
      <c r="N910" s="84">
        <v>33905</v>
      </c>
      <c r="O910" s="95">
        <f t="shared" si="196"/>
        <v>0.67615395959298041</v>
      </c>
      <c r="P910" s="84">
        <f t="shared" si="195"/>
        <v>22925</v>
      </c>
      <c r="Q910" s="85">
        <f t="shared" si="192"/>
        <v>1.6691976550609806E-3</v>
      </c>
      <c r="R910" s="86">
        <f t="shared" si="185"/>
        <v>1.4432314873300083E-3</v>
      </c>
      <c r="S910" s="87">
        <f t="shared" si="186"/>
        <v>1238690.71</v>
      </c>
      <c r="T910" s="88">
        <f t="shared" si="187"/>
        <v>486820.02</v>
      </c>
      <c r="U910" s="88">
        <f t="shared" si="188"/>
        <v>486820.02</v>
      </c>
      <c r="V910" s="88">
        <f t="shared" si="189"/>
        <v>450432.99</v>
      </c>
      <c r="W910" s="89">
        <f t="shared" si="190"/>
        <v>2662763.7400000002</v>
      </c>
      <c r="X910" s="81"/>
      <c r="Y910" s="90">
        <f t="shared" si="193"/>
        <v>630798.97</v>
      </c>
      <c r="Z910" s="90">
        <f t="shared" si="194"/>
        <v>630798.97</v>
      </c>
      <c r="AA910" s="90">
        <f t="shared" si="191"/>
        <v>1261597.94</v>
      </c>
    </row>
    <row r="911" spans="1:27" s="15" customFormat="1" x14ac:dyDescent="0.2">
      <c r="A911" s="78">
        <v>4347</v>
      </c>
      <c r="B911" s="78" t="s">
        <v>1346</v>
      </c>
      <c r="C911" s="78" t="s">
        <v>135</v>
      </c>
      <c r="D911" s="78" t="s">
        <v>42</v>
      </c>
      <c r="E911" s="78" t="s">
        <v>124</v>
      </c>
      <c r="F911" s="78" t="s">
        <v>124</v>
      </c>
      <c r="G911" s="118">
        <v>455940</v>
      </c>
      <c r="H911" s="78"/>
      <c r="I911" s="79" t="s">
        <v>44</v>
      </c>
      <c r="J911" s="78">
        <v>1025904</v>
      </c>
      <c r="K911" s="79">
        <v>44562</v>
      </c>
      <c r="L911" s="79">
        <v>44926</v>
      </c>
      <c r="M911" s="84">
        <v>18329</v>
      </c>
      <c r="N911" s="84">
        <v>24857</v>
      </c>
      <c r="O911" s="95">
        <f t="shared" si="196"/>
        <v>0.73737780102184491</v>
      </c>
      <c r="P911" s="84">
        <f t="shared" si="195"/>
        <v>18329</v>
      </c>
      <c r="Q911" s="85">
        <f t="shared" si="192"/>
        <v>1.3345572004193115E-3</v>
      </c>
      <c r="R911" s="86">
        <f t="shared" si="185"/>
        <v>1.1538926905680139E-3</v>
      </c>
      <c r="S911" s="87">
        <f t="shared" si="186"/>
        <v>990358.22</v>
      </c>
      <c r="T911" s="88">
        <f t="shared" si="187"/>
        <v>389222.43</v>
      </c>
      <c r="U911" s="88">
        <f t="shared" si="188"/>
        <v>389222.43</v>
      </c>
      <c r="V911" s="88">
        <f t="shared" si="189"/>
        <v>360130.26</v>
      </c>
      <c r="W911" s="89">
        <f t="shared" si="190"/>
        <v>2128933.34</v>
      </c>
      <c r="X911" s="81"/>
      <c r="Y911" s="90">
        <f t="shared" si="193"/>
        <v>504336.51</v>
      </c>
      <c r="Z911" s="90">
        <f t="shared" si="194"/>
        <v>504336.51</v>
      </c>
      <c r="AA911" s="90">
        <f t="shared" si="191"/>
        <v>1008673.02</v>
      </c>
    </row>
    <row r="912" spans="1:27" s="15" customFormat="1" x14ac:dyDescent="0.2">
      <c r="A912" s="78">
        <v>4645</v>
      </c>
      <c r="B912" s="78" t="s">
        <v>1347</v>
      </c>
      <c r="C912" s="78" t="s">
        <v>135</v>
      </c>
      <c r="D912" s="78" t="s">
        <v>42</v>
      </c>
      <c r="E912" s="78" t="s">
        <v>571</v>
      </c>
      <c r="F912" s="78" t="s">
        <v>48</v>
      </c>
      <c r="G912" s="118">
        <v>455946</v>
      </c>
      <c r="H912" s="78"/>
      <c r="I912" s="79" t="s">
        <v>44</v>
      </c>
      <c r="J912" s="78">
        <v>1026046</v>
      </c>
      <c r="K912" s="79">
        <v>44562</v>
      </c>
      <c r="L912" s="79">
        <v>44926</v>
      </c>
      <c r="M912" s="84">
        <v>15567</v>
      </c>
      <c r="N912" s="84">
        <v>20600</v>
      </c>
      <c r="O912" s="95">
        <f t="shared" si="196"/>
        <v>0.75567961165048547</v>
      </c>
      <c r="P912" s="84">
        <f t="shared" si="195"/>
        <v>15567</v>
      </c>
      <c r="Q912" s="85">
        <f t="shared" si="192"/>
        <v>1.1334525581825207E-3</v>
      </c>
      <c r="R912" s="86">
        <f t="shared" si="185"/>
        <v>9.8001241279242041E-4</v>
      </c>
      <c r="S912" s="87">
        <f t="shared" si="186"/>
        <v>841120.98</v>
      </c>
      <c r="T912" s="88">
        <f t="shared" si="187"/>
        <v>330570.44</v>
      </c>
      <c r="U912" s="88">
        <f t="shared" si="188"/>
        <v>330570.44</v>
      </c>
      <c r="V912" s="88">
        <f t="shared" si="189"/>
        <v>305862.17</v>
      </c>
      <c r="W912" s="89">
        <f t="shared" si="190"/>
        <v>1808124.0299999998</v>
      </c>
      <c r="X912" s="81"/>
      <c r="Y912" s="90">
        <f t="shared" si="193"/>
        <v>428337.96</v>
      </c>
      <c r="Z912" s="90">
        <f t="shared" si="194"/>
        <v>428337.96</v>
      </c>
      <c r="AA912" s="90">
        <f t="shared" si="191"/>
        <v>856675.92</v>
      </c>
    </row>
    <row r="913" spans="1:27" s="15" customFormat="1" x14ac:dyDescent="0.2">
      <c r="A913" s="78">
        <v>4283</v>
      </c>
      <c r="B913" s="78" t="s">
        <v>1348</v>
      </c>
      <c r="C913" s="78" t="s">
        <v>135</v>
      </c>
      <c r="D913" s="78" t="s">
        <v>42</v>
      </c>
      <c r="E913" s="78" t="s">
        <v>619</v>
      </c>
      <c r="F913" s="78" t="s">
        <v>124</v>
      </c>
      <c r="G913" s="118">
        <v>675182</v>
      </c>
      <c r="H913" s="78"/>
      <c r="I913" s="79" t="s">
        <v>44</v>
      </c>
      <c r="J913" s="78">
        <v>1028715</v>
      </c>
      <c r="K913" s="79">
        <v>44440</v>
      </c>
      <c r="L913" s="79">
        <v>44804</v>
      </c>
      <c r="M913" s="84">
        <v>5984</v>
      </c>
      <c r="N913" s="84">
        <v>8614</v>
      </c>
      <c r="O913" s="95">
        <f t="shared" si="196"/>
        <v>0.6946830740654748</v>
      </c>
      <c r="P913" s="84">
        <f t="shared" si="195"/>
        <v>5984</v>
      </c>
      <c r="Q913" s="85">
        <f t="shared" si="192"/>
        <v>4.3570245443336566E-4</v>
      </c>
      <c r="R913" s="86">
        <f t="shared" si="185"/>
        <v>3.7671961701996813E-4</v>
      </c>
      <c r="S913" s="87">
        <f t="shared" si="186"/>
        <v>323329.34999999998</v>
      </c>
      <c r="T913" s="88">
        <f t="shared" si="187"/>
        <v>127072.24</v>
      </c>
      <c r="U913" s="88">
        <f t="shared" si="188"/>
        <v>127072.24</v>
      </c>
      <c r="V913" s="88">
        <f t="shared" si="189"/>
        <v>117574.31</v>
      </c>
      <c r="W913" s="89">
        <f t="shared" si="190"/>
        <v>695048.1399999999</v>
      </c>
      <c r="X913" s="81"/>
      <c r="Y913" s="90">
        <f t="shared" si="193"/>
        <v>164654.35</v>
      </c>
      <c r="Z913" s="90">
        <f t="shared" si="194"/>
        <v>164654.35</v>
      </c>
      <c r="AA913" s="90">
        <f t="shared" si="191"/>
        <v>329308.7</v>
      </c>
    </row>
    <row r="914" spans="1:27" s="15" customFormat="1" x14ac:dyDescent="0.2">
      <c r="A914" s="78">
        <v>4383</v>
      </c>
      <c r="B914" s="78" t="s">
        <v>1349</v>
      </c>
      <c r="C914" s="78" t="s">
        <v>135</v>
      </c>
      <c r="D914" s="78" t="s">
        <v>42</v>
      </c>
      <c r="E914" s="78" t="s">
        <v>715</v>
      </c>
      <c r="F914" s="78" t="s">
        <v>124</v>
      </c>
      <c r="G914" s="118">
        <v>675498</v>
      </c>
      <c r="H914" s="78"/>
      <c r="I914" s="79" t="s">
        <v>44</v>
      </c>
      <c r="J914" s="78">
        <v>1026314</v>
      </c>
      <c r="K914" s="79">
        <v>44562</v>
      </c>
      <c r="L914" s="79">
        <v>44926</v>
      </c>
      <c r="M914" s="84">
        <v>17874</v>
      </c>
      <c r="N914" s="84">
        <v>31830</v>
      </c>
      <c r="O914" s="95">
        <f t="shared" si="196"/>
        <v>0.56154571159283695</v>
      </c>
      <c r="P914" s="84">
        <f t="shared" si="195"/>
        <v>17874</v>
      </c>
      <c r="Q914" s="85">
        <f t="shared" si="192"/>
        <v>1.3014280866547423E-3</v>
      </c>
      <c r="R914" s="86">
        <f t="shared" si="185"/>
        <v>1.1252484015065024E-3</v>
      </c>
      <c r="S914" s="87">
        <f t="shared" si="186"/>
        <v>965773.52</v>
      </c>
      <c r="T914" s="88">
        <f t="shared" si="187"/>
        <v>379560.35</v>
      </c>
      <c r="U914" s="88">
        <f t="shared" si="188"/>
        <v>379560.35</v>
      </c>
      <c r="V914" s="88">
        <f t="shared" si="189"/>
        <v>351190.37</v>
      </c>
      <c r="W914" s="89">
        <f t="shared" si="190"/>
        <v>2076084.5900000003</v>
      </c>
      <c r="X914" s="81"/>
      <c r="Y914" s="90">
        <f t="shared" si="193"/>
        <v>491816.83</v>
      </c>
      <c r="Z914" s="90">
        <f t="shared" si="194"/>
        <v>491816.83</v>
      </c>
      <c r="AA914" s="90">
        <f t="shared" si="191"/>
        <v>983633.66</v>
      </c>
    </row>
    <row r="915" spans="1:27" s="15" customFormat="1" x14ac:dyDescent="0.2">
      <c r="A915" s="78">
        <v>4846</v>
      </c>
      <c r="B915" s="78" t="s">
        <v>1350</v>
      </c>
      <c r="C915" s="78" t="s">
        <v>135</v>
      </c>
      <c r="D915" s="78" t="s">
        <v>42</v>
      </c>
      <c r="E915" s="78" t="s">
        <v>164</v>
      </c>
      <c r="F915" s="78" t="s">
        <v>124</v>
      </c>
      <c r="G915" s="118">
        <v>675336</v>
      </c>
      <c r="H915" s="78"/>
      <c r="I915" s="79" t="s">
        <v>44</v>
      </c>
      <c r="J915" s="78">
        <v>1028736</v>
      </c>
      <c r="K915" s="79">
        <v>44562</v>
      </c>
      <c r="L915" s="79">
        <v>44926</v>
      </c>
      <c r="M915" s="84">
        <v>12653</v>
      </c>
      <c r="N915" s="84">
        <v>16110</v>
      </c>
      <c r="O915" s="95">
        <f t="shared" si="196"/>
        <v>0.78541278708876472</v>
      </c>
      <c r="P915" s="84">
        <f t="shared" si="195"/>
        <v>12652.999999999998</v>
      </c>
      <c r="Q915" s="85">
        <f t="shared" si="192"/>
        <v>9.2128060761119239E-4</v>
      </c>
      <c r="R915" s="86">
        <f t="shared" si="185"/>
        <v>7.9656305383583826E-4</v>
      </c>
      <c r="S915" s="87">
        <f t="shared" si="186"/>
        <v>683670.82</v>
      </c>
      <c r="T915" s="88">
        <f t="shared" si="187"/>
        <v>268690.68</v>
      </c>
      <c r="U915" s="88">
        <f t="shared" si="188"/>
        <v>268690.68</v>
      </c>
      <c r="V915" s="88">
        <f t="shared" si="189"/>
        <v>248607.57</v>
      </c>
      <c r="W915" s="89">
        <f t="shared" si="190"/>
        <v>1469659.75</v>
      </c>
      <c r="X915" s="81"/>
      <c r="Y915" s="90">
        <f t="shared" si="193"/>
        <v>348157.01</v>
      </c>
      <c r="Z915" s="90">
        <f t="shared" si="194"/>
        <v>348157.01</v>
      </c>
      <c r="AA915" s="90">
        <f t="shared" si="191"/>
        <v>696314.02</v>
      </c>
    </row>
    <row r="916" spans="1:27" s="15" customFormat="1" x14ac:dyDescent="0.2">
      <c r="A916" s="78">
        <v>5110</v>
      </c>
      <c r="B916" s="78" t="s">
        <v>1351</v>
      </c>
      <c r="C916" s="78" t="s">
        <v>135</v>
      </c>
      <c r="D916" s="78" t="s">
        <v>42</v>
      </c>
      <c r="E916" s="78" t="s">
        <v>1352</v>
      </c>
      <c r="F916" s="78" t="s">
        <v>48</v>
      </c>
      <c r="G916" s="118" t="s">
        <v>1353</v>
      </c>
      <c r="H916" s="78"/>
      <c r="I916" s="79" t="s">
        <v>44</v>
      </c>
      <c r="J916" s="78">
        <v>511001</v>
      </c>
      <c r="K916" s="79">
        <v>44562</v>
      </c>
      <c r="L916" s="79">
        <v>44926</v>
      </c>
      <c r="M916" s="84">
        <v>5044</v>
      </c>
      <c r="N916" s="84">
        <v>9280</v>
      </c>
      <c r="O916" s="95">
        <f t="shared" si="196"/>
        <v>0.54353448275862071</v>
      </c>
      <c r="P916" s="84">
        <f t="shared" si="195"/>
        <v>5044</v>
      </c>
      <c r="Q916" s="85">
        <f t="shared" si="192"/>
        <v>3.6725988973293722E-4</v>
      </c>
      <c r="R916" s="86">
        <f t="shared" si="185"/>
        <v>3.1754240445332871E-4</v>
      </c>
      <c r="S916" s="87">
        <f t="shared" si="186"/>
        <v>272538.96999999997</v>
      </c>
      <c r="T916" s="88">
        <f t="shared" si="187"/>
        <v>107111.02</v>
      </c>
      <c r="U916" s="88">
        <f t="shared" si="188"/>
        <v>107111.02</v>
      </c>
      <c r="V916" s="88">
        <f t="shared" si="189"/>
        <v>99105.08</v>
      </c>
      <c r="W916" s="89">
        <f t="shared" si="190"/>
        <v>585866.09</v>
      </c>
      <c r="X916" s="81"/>
      <c r="Y916" s="90">
        <f t="shared" si="193"/>
        <v>138789.53</v>
      </c>
      <c r="Z916" s="90">
        <f t="shared" si="194"/>
        <v>138789.53</v>
      </c>
      <c r="AA916" s="90">
        <f t="shared" si="191"/>
        <v>277579.06</v>
      </c>
    </row>
    <row r="917" spans="1:27" s="15" customFormat="1" x14ac:dyDescent="0.2">
      <c r="A917" s="78">
        <v>4348</v>
      </c>
      <c r="B917" s="78" t="s">
        <v>1354</v>
      </c>
      <c r="C917" s="78" t="s">
        <v>135</v>
      </c>
      <c r="D917" s="78" t="s">
        <v>42</v>
      </c>
      <c r="E917" s="78" t="s">
        <v>715</v>
      </c>
      <c r="F917" s="78" t="s">
        <v>124</v>
      </c>
      <c r="G917" s="118">
        <v>676010</v>
      </c>
      <c r="H917" s="78"/>
      <c r="I917" s="79" t="s">
        <v>44</v>
      </c>
      <c r="J917" s="78">
        <v>1026561</v>
      </c>
      <c r="K917" s="79">
        <v>44562</v>
      </c>
      <c r="L917" s="79">
        <v>44926</v>
      </c>
      <c r="M917" s="84">
        <v>23218</v>
      </c>
      <c r="N917" s="84">
        <v>34610</v>
      </c>
      <c r="O917" s="95">
        <f t="shared" si="196"/>
        <v>0.67084657613406529</v>
      </c>
      <c r="P917" s="84">
        <f t="shared" si="195"/>
        <v>23218</v>
      </c>
      <c r="Q917" s="85">
        <f t="shared" si="192"/>
        <v>1.6905313481005823E-3</v>
      </c>
      <c r="R917" s="86">
        <f t="shared" si="185"/>
        <v>1.4616771503959925E-3</v>
      </c>
      <c r="S917" s="87">
        <f t="shared" si="186"/>
        <v>1254522.18</v>
      </c>
      <c r="T917" s="88">
        <f t="shared" si="187"/>
        <v>493041.97</v>
      </c>
      <c r="U917" s="88">
        <f t="shared" si="188"/>
        <v>493041.97</v>
      </c>
      <c r="V917" s="88">
        <f t="shared" si="189"/>
        <v>456189.88</v>
      </c>
      <c r="W917" s="89">
        <f t="shared" si="190"/>
        <v>2696796</v>
      </c>
      <c r="X917" s="81"/>
      <c r="Y917" s="90">
        <f t="shared" si="193"/>
        <v>638861.09</v>
      </c>
      <c r="Z917" s="90">
        <f t="shared" si="194"/>
        <v>638861.09</v>
      </c>
      <c r="AA917" s="90">
        <f t="shared" si="191"/>
        <v>1277722.18</v>
      </c>
    </row>
    <row r="918" spans="1:27" s="15" customFormat="1" x14ac:dyDescent="0.2">
      <c r="A918" s="78">
        <v>4672</v>
      </c>
      <c r="B918" s="78" t="s">
        <v>1355</v>
      </c>
      <c r="C918" s="78" t="s">
        <v>135</v>
      </c>
      <c r="D918" s="78" t="s">
        <v>42</v>
      </c>
      <c r="E918" s="78" t="s">
        <v>1356</v>
      </c>
      <c r="F918" s="78" t="s">
        <v>48</v>
      </c>
      <c r="G918" s="118">
        <v>455936</v>
      </c>
      <c r="H918" s="78"/>
      <c r="I918" s="79" t="s">
        <v>44</v>
      </c>
      <c r="J918" s="78">
        <v>1026295</v>
      </c>
      <c r="K918" s="79">
        <v>44562</v>
      </c>
      <c r="L918" s="79">
        <v>44926</v>
      </c>
      <c r="M918" s="84">
        <v>12107</v>
      </c>
      <c r="N918" s="84">
        <v>15036</v>
      </c>
      <c r="O918" s="95">
        <f t="shared" si="196"/>
        <v>0.80520085129023677</v>
      </c>
      <c r="P918" s="84">
        <f t="shared" si="195"/>
        <v>12107</v>
      </c>
      <c r="Q918" s="85">
        <f t="shared" si="192"/>
        <v>8.8152567109370955E-4</v>
      </c>
      <c r="R918" s="86">
        <f t="shared" si="185"/>
        <v>7.6218990696202439E-4</v>
      </c>
      <c r="S918" s="87">
        <f t="shared" si="186"/>
        <v>654169.18000000005</v>
      </c>
      <c r="T918" s="88">
        <f t="shared" si="187"/>
        <v>257096.18</v>
      </c>
      <c r="U918" s="88">
        <f t="shared" si="188"/>
        <v>257096.18</v>
      </c>
      <c r="V918" s="88">
        <f t="shared" si="189"/>
        <v>237879.7</v>
      </c>
      <c r="W918" s="89">
        <f t="shared" si="190"/>
        <v>1406241.24</v>
      </c>
      <c r="X918" s="81"/>
      <c r="Y918" s="90">
        <f t="shared" si="193"/>
        <v>333133.40000000002</v>
      </c>
      <c r="Z918" s="90">
        <f t="shared" si="194"/>
        <v>333133.40000000002</v>
      </c>
      <c r="AA918" s="90">
        <f t="shared" si="191"/>
        <v>666266.80000000005</v>
      </c>
    </row>
    <row r="919" spans="1:27" s="15" customFormat="1" x14ac:dyDescent="0.2">
      <c r="A919" s="78">
        <v>103223</v>
      </c>
      <c r="B919" s="78" t="s">
        <v>1357</v>
      </c>
      <c r="C919" s="78" t="s">
        <v>576</v>
      </c>
      <c r="D919" s="78" t="s">
        <v>42</v>
      </c>
      <c r="E919" s="78" t="s">
        <v>72</v>
      </c>
      <c r="F919" s="78" t="s">
        <v>72</v>
      </c>
      <c r="G919" s="118">
        <v>676176</v>
      </c>
      <c r="H919" s="78"/>
      <c r="I919" s="79" t="s">
        <v>44</v>
      </c>
      <c r="J919" s="78">
        <v>1031958</v>
      </c>
      <c r="K919" s="79">
        <v>44470</v>
      </c>
      <c r="L919" s="79">
        <v>44804</v>
      </c>
      <c r="M919" s="84">
        <v>14842</v>
      </c>
      <c r="N919" s="84">
        <v>25244</v>
      </c>
      <c r="O919" s="95">
        <f t="shared" si="196"/>
        <v>0.58794168911424494</v>
      </c>
      <c r="P919" s="84">
        <f t="shared" si="195"/>
        <v>16171.13432835821</v>
      </c>
      <c r="Q919" s="85">
        <f t="shared" si="192"/>
        <v>1.1774403271786978E-3</v>
      </c>
      <c r="R919" s="86">
        <f t="shared" si="185"/>
        <v>1.0180453761626945E-3</v>
      </c>
      <c r="S919" s="87">
        <f t="shared" si="186"/>
        <v>873763.75</v>
      </c>
      <c r="T919" s="88">
        <f t="shared" si="187"/>
        <v>343399.43</v>
      </c>
      <c r="U919" s="88">
        <f t="shared" si="188"/>
        <v>343399.43</v>
      </c>
      <c r="V919" s="88">
        <f t="shared" si="189"/>
        <v>317732.27</v>
      </c>
      <c r="W919" s="89">
        <f t="shared" si="190"/>
        <v>1878294.88</v>
      </c>
      <c r="X919" s="81"/>
      <c r="Y919" s="90">
        <f t="shared" si="193"/>
        <v>444961.18</v>
      </c>
      <c r="Z919" s="90">
        <f t="shared" si="194"/>
        <v>444961.18</v>
      </c>
      <c r="AA919" s="90">
        <f t="shared" si="191"/>
        <v>889922.36</v>
      </c>
    </row>
    <row r="920" spans="1:27" s="15" customFormat="1" x14ac:dyDescent="0.2">
      <c r="A920" s="78">
        <v>102993</v>
      </c>
      <c r="B920" s="78" t="s">
        <v>1358</v>
      </c>
      <c r="C920" s="78" t="s">
        <v>576</v>
      </c>
      <c r="D920" s="78" t="s">
        <v>42</v>
      </c>
      <c r="E920" s="78" t="s">
        <v>72</v>
      </c>
      <c r="F920" s="78" t="s">
        <v>72</v>
      </c>
      <c r="G920" s="118">
        <v>676139</v>
      </c>
      <c r="H920" s="78"/>
      <c r="I920" s="79" t="s">
        <v>44</v>
      </c>
      <c r="J920" s="78">
        <v>1031937</v>
      </c>
      <c r="K920" s="79">
        <v>44562</v>
      </c>
      <c r="L920" s="79">
        <v>44926</v>
      </c>
      <c r="M920" s="84">
        <v>16388</v>
      </c>
      <c r="N920" s="84">
        <v>26490</v>
      </c>
      <c r="O920" s="95">
        <f t="shared" si="196"/>
        <v>0.61864854662136659</v>
      </c>
      <c r="P920" s="84">
        <f t="shared" si="195"/>
        <v>16388</v>
      </c>
      <c r="Q920" s="85">
        <f t="shared" si="192"/>
        <v>1.1932305854368309E-3</v>
      </c>
      <c r="R920" s="86">
        <f t="shared" si="185"/>
        <v>1.0316980420660489E-3</v>
      </c>
      <c r="S920" s="87">
        <f t="shared" si="186"/>
        <v>885481.5</v>
      </c>
      <c r="T920" s="88">
        <f t="shared" si="187"/>
        <v>348004.65</v>
      </c>
      <c r="U920" s="88">
        <f t="shared" si="188"/>
        <v>348004.65</v>
      </c>
      <c r="V920" s="88">
        <f t="shared" si="189"/>
        <v>321993.27</v>
      </c>
      <c r="W920" s="89">
        <f t="shared" si="190"/>
        <v>1903484.0699999998</v>
      </c>
      <c r="X920" s="81"/>
      <c r="Y920" s="90">
        <f t="shared" si="193"/>
        <v>450928.4</v>
      </c>
      <c r="Z920" s="90">
        <f t="shared" si="194"/>
        <v>450928.4</v>
      </c>
      <c r="AA920" s="90">
        <f t="shared" si="191"/>
        <v>901856.8</v>
      </c>
    </row>
    <row r="921" spans="1:27" s="15" customFormat="1" x14ac:dyDescent="0.2">
      <c r="A921" s="78">
        <v>103743</v>
      </c>
      <c r="B921" s="78" t="s">
        <v>1359</v>
      </c>
      <c r="C921" s="78" t="s">
        <v>576</v>
      </c>
      <c r="D921" s="78" t="s">
        <v>42</v>
      </c>
      <c r="E921" s="78" t="s">
        <v>202</v>
      </c>
      <c r="F921" s="78" t="s">
        <v>79</v>
      </c>
      <c r="G921" s="118">
        <v>676213</v>
      </c>
      <c r="H921" s="78"/>
      <c r="I921" s="79" t="s">
        <v>44</v>
      </c>
      <c r="J921" s="78">
        <v>1031950</v>
      </c>
      <c r="K921" s="79">
        <v>44562</v>
      </c>
      <c r="L921" s="79">
        <v>44926</v>
      </c>
      <c r="M921" s="84">
        <v>15573</v>
      </c>
      <c r="N921" s="84">
        <v>25538</v>
      </c>
      <c r="O921" s="95">
        <f t="shared" si="196"/>
        <v>0.60979716500900616</v>
      </c>
      <c r="P921" s="84">
        <f t="shared" si="195"/>
        <v>15572.999999999998</v>
      </c>
      <c r="Q921" s="85">
        <f t="shared" si="192"/>
        <v>1.1338894256167785E-3</v>
      </c>
      <c r="R921" s="86">
        <f t="shared" si="185"/>
        <v>9.8039013968114343E-4</v>
      </c>
      <c r="S921" s="87">
        <f t="shared" si="186"/>
        <v>841445.17</v>
      </c>
      <c r="T921" s="88">
        <f t="shared" si="187"/>
        <v>330697.84999999998</v>
      </c>
      <c r="U921" s="88">
        <f t="shared" si="188"/>
        <v>330697.84999999998</v>
      </c>
      <c r="V921" s="88">
        <f t="shared" si="189"/>
        <v>305980.06</v>
      </c>
      <c r="W921" s="89">
        <f t="shared" si="190"/>
        <v>1808820.9300000002</v>
      </c>
      <c r="X921" s="81"/>
      <c r="Y921" s="90">
        <f t="shared" si="193"/>
        <v>428503.05</v>
      </c>
      <c r="Z921" s="90">
        <f t="shared" si="194"/>
        <v>428503.05</v>
      </c>
      <c r="AA921" s="90">
        <f t="shared" si="191"/>
        <v>857006.1</v>
      </c>
    </row>
    <row r="922" spans="1:27" s="15" customFormat="1" x14ac:dyDescent="0.2">
      <c r="A922" s="78">
        <v>5372</v>
      </c>
      <c r="B922" s="78" t="s">
        <v>1360</v>
      </c>
      <c r="C922" s="78" t="s">
        <v>576</v>
      </c>
      <c r="D922" s="78" t="s">
        <v>42</v>
      </c>
      <c r="E922" s="78" t="s">
        <v>86</v>
      </c>
      <c r="F922" s="78" t="s">
        <v>72</v>
      </c>
      <c r="G922" s="118">
        <v>675633</v>
      </c>
      <c r="H922" s="78"/>
      <c r="I922" s="79" t="s">
        <v>44</v>
      </c>
      <c r="J922" s="78">
        <v>1031994</v>
      </c>
      <c r="K922" s="79">
        <v>44562</v>
      </c>
      <c r="L922" s="79">
        <v>44926</v>
      </c>
      <c r="M922" s="84">
        <v>9780</v>
      </c>
      <c r="N922" s="84">
        <v>22680</v>
      </c>
      <c r="O922" s="95">
        <f t="shared" si="196"/>
        <v>0.43121693121693122</v>
      </c>
      <c r="P922" s="84">
        <f t="shared" si="195"/>
        <v>9780</v>
      </c>
      <c r="Q922" s="85">
        <f t="shared" si="192"/>
        <v>7.1209391784062773E-4</v>
      </c>
      <c r="R922" s="86">
        <f t="shared" si="185"/>
        <v>6.15694828618865E-4</v>
      </c>
      <c r="S922" s="87">
        <f t="shared" si="186"/>
        <v>528436</v>
      </c>
      <c r="T922" s="88">
        <f t="shared" si="187"/>
        <v>207681.56</v>
      </c>
      <c r="U922" s="88">
        <f t="shared" si="188"/>
        <v>207681.56</v>
      </c>
      <c r="V922" s="88">
        <f t="shared" si="189"/>
        <v>192158.54</v>
      </c>
      <c r="W922" s="89">
        <f t="shared" si="190"/>
        <v>1135957.6600000001</v>
      </c>
      <c r="X922" s="81"/>
      <c r="Y922" s="90">
        <f t="shared" si="193"/>
        <v>269104.21000000002</v>
      </c>
      <c r="Z922" s="90">
        <f t="shared" si="194"/>
        <v>269104.21000000002</v>
      </c>
      <c r="AA922" s="90">
        <f t="shared" si="191"/>
        <v>538208.42000000004</v>
      </c>
    </row>
    <row r="923" spans="1:27" s="15" customFormat="1" x14ac:dyDescent="0.2">
      <c r="A923" s="78">
        <v>5255</v>
      </c>
      <c r="B923" s="78" t="s">
        <v>1361</v>
      </c>
      <c r="C923" s="78" t="s">
        <v>576</v>
      </c>
      <c r="D923" s="78" t="s">
        <v>42</v>
      </c>
      <c r="E923" s="78" t="s">
        <v>112</v>
      </c>
      <c r="F923" s="78" t="s">
        <v>112</v>
      </c>
      <c r="G923" s="118">
        <v>455761</v>
      </c>
      <c r="H923" s="78"/>
      <c r="I923" s="79" t="s">
        <v>44</v>
      </c>
      <c r="J923" s="78">
        <v>1031953</v>
      </c>
      <c r="K923" s="79">
        <v>44562</v>
      </c>
      <c r="L923" s="79">
        <v>44926</v>
      </c>
      <c r="M923" s="84">
        <v>20998</v>
      </c>
      <c r="N923" s="84">
        <v>28694</v>
      </c>
      <c r="O923" s="95">
        <f t="shared" si="196"/>
        <v>0.73179061824771729</v>
      </c>
      <c r="P923" s="84">
        <f t="shared" si="195"/>
        <v>20998</v>
      </c>
      <c r="Q923" s="85">
        <f t="shared" si="192"/>
        <v>1.5288903974251024E-3</v>
      </c>
      <c r="R923" s="86">
        <f t="shared" si="185"/>
        <v>1.3219182015683974E-3</v>
      </c>
      <c r="S923" s="87">
        <f t="shared" si="186"/>
        <v>1134570.45</v>
      </c>
      <c r="T923" s="88">
        <f t="shared" si="187"/>
        <v>445899.53</v>
      </c>
      <c r="U923" s="88">
        <f t="shared" si="188"/>
        <v>445899.53</v>
      </c>
      <c r="V923" s="88">
        <f t="shared" si="189"/>
        <v>412571.07</v>
      </c>
      <c r="W923" s="89">
        <f t="shared" si="190"/>
        <v>2438940.58</v>
      </c>
      <c r="X923" s="81"/>
      <c r="Y923" s="90">
        <f t="shared" si="193"/>
        <v>577776.09</v>
      </c>
      <c r="Z923" s="90">
        <f t="shared" si="194"/>
        <v>577776.09</v>
      </c>
      <c r="AA923" s="90">
        <f t="shared" si="191"/>
        <v>1155552.18</v>
      </c>
    </row>
    <row r="924" spans="1:27" s="15" customFormat="1" x14ac:dyDescent="0.2">
      <c r="A924" s="78">
        <v>104537</v>
      </c>
      <c r="B924" s="78" t="s">
        <v>1362</v>
      </c>
      <c r="C924" s="78" t="s">
        <v>576</v>
      </c>
      <c r="D924" s="78" t="s">
        <v>42</v>
      </c>
      <c r="E924" s="78" t="s">
        <v>377</v>
      </c>
      <c r="F924" s="78" t="s">
        <v>48</v>
      </c>
      <c r="G924" s="118">
        <v>676278</v>
      </c>
      <c r="H924" s="78"/>
      <c r="I924" s="79" t="s">
        <v>44</v>
      </c>
      <c r="J924" s="78">
        <v>1031955</v>
      </c>
      <c r="K924" s="79">
        <v>44562</v>
      </c>
      <c r="L924" s="79">
        <v>44926</v>
      </c>
      <c r="M924" s="84">
        <v>8155</v>
      </c>
      <c r="N924" s="84">
        <v>16417</v>
      </c>
      <c r="O924" s="95">
        <f t="shared" si="196"/>
        <v>0.49674118292014374</v>
      </c>
      <c r="P924" s="84">
        <f t="shared" si="195"/>
        <v>8155</v>
      </c>
      <c r="Q924" s="85">
        <f t="shared" si="192"/>
        <v>5.9377565439573817E-4</v>
      </c>
      <c r="R924" s="86">
        <f t="shared" si="185"/>
        <v>5.1339379625632358E-4</v>
      </c>
      <c r="S924" s="87">
        <f t="shared" si="186"/>
        <v>440633.49</v>
      </c>
      <c r="T924" s="88">
        <f t="shared" si="187"/>
        <v>173174.14</v>
      </c>
      <c r="U924" s="88">
        <f t="shared" si="188"/>
        <v>173174.14</v>
      </c>
      <c r="V924" s="88">
        <f t="shared" si="189"/>
        <v>160230.35999999999</v>
      </c>
      <c r="W924" s="89">
        <f t="shared" si="190"/>
        <v>947212.13</v>
      </c>
      <c r="X924" s="81"/>
      <c r="Y924" s="90">
        <f t="shared" si="193"/>
        <v>224391.09</v>
      </c>
      <c r="Z924" s="90">
        <f t="shared" si="194"/>
        <v>224391.09</v>
      </c>
      <c r="AA924" s="90">
        <f t="shared" si="191"/>
        <v>448782.18</v>
      </c>
    </row>
    <row r="925" spans="1:27" s="15" customFormat="1" x14ac:dyDescent="0.2">
      <c r="A925" s="78">
        <v>5387</v>
      </c>
      <c r="B925" s="78" t="s">
        <v>1363</v>
      </c>
      <c r="C925" s="78" t="s">
        <v>576</v>
      </c>
      <c r="D925" s="78" t="s">
        <v>42</v>
      </c>
      <c r="E925" s="78" t="s">
        <v>72</v>
      </c>
      <c r="F925" s="78" t="s">
        <v>72</v>
      </c>
      <c r="G925" s="118">
        <v>675759</v>
      </c>
      <c r="H925" s="78"/>
      <c r="I925" s="79" t="s">
        <v>44</v>
      </c>
      <c r="J925" s="78">
        <v>1031978</v>
      </c>
      <c r="K925" s="79">
        <v>44470</v>
      </c>
      <c r="L925" s="79">
        <v>44804</v>
      </c>
      <c r="M925" s="84">
        <v>7956</v>
      </c>
      <c r="N925" s="84">
        <v>22912</v>
      </c>
      <c r="O925" s="95">
        <f t="shared" si="196"/>
        <v>0.34724162011173182</v>
      </c>
      <c r="P925" s="84">
        <f t="shared" si="195"/>
        <v>8668.4776119402995</v>
      </c>
      <c r="Q925" s="85">
        <f t="shared" si="192"/>
        <v>6.3116259554195668E-4</v>
      </c>
      <c r="R925" s="86">
        <f t="shared" si="185"/>
        <v>5.4571951305419739E-4</v>
      </c>
      <c r="S925" s="87">
        <f t="shared" si="186"/>
        <v>468377.87</v>
      </c>
      <c r="T925" s="88">
        <f t="shared" si="187"/>
        <v>184078.01</v>
      </c>
      <c r="U925" s="88">
        <f t="shared" si="188"/>
        <v>184078.01</v>
      </c>
      <c r="V925" s="88">
        <f t="shared" si="189"/>
        <v>170319.23</v>
      </c>
      <c r="W925" s="89">
        <f t="shared" si="190"/>
        <v>1006853.12</v>
      </c>
      <c r="X925" s="81"/>
      <c r="Y925" s="90">
        <f t="shared" si="193"/>
        <v>238519.82</v>
      </c>
      <c r="Z925" s="90">
        <f t="shared" si="194"/>
        <v>238519.82</v>
      </c>
      <c r="AA925" s="90">
        <f t="shared" si="191"/>
        <v>477039.64</v>
      </c>
    </row>
    <row r="926" spans="1:27" s="15" customFormat="1" x14ac:dyDescent="0.2">
      <c r="A926" s="78">
        <v>102375</v>
      </c>
      <c r="B926" s="78" t="s">
        <v>1364</v>
      </c>
      <c r="C926" s="78" t="s">
        <v>576</v>
      </c>
      <c r="D926" s="78" t="s">
        <v>42</v>
      </c>
      <c r="E926" s="78" t="s">
        <v>59</v>
      </c>
      <c r="F926" s="78" t="s">
        <v>59</v>
      </c>
      <c r="G926" s="118">
        <v>676087</v>
      </c>
      <c r="H926" s="78"/>
      <c r="I926" s="79" t="s">
        <v>53</v>
      </c>
      <c r="J926" s="78">
        <v>1013564</v>
      </c>
      <c r="K926" s="79">
        <v>44562</v>
      </c>
      <c r="L926" s="79">
        <v>44926</v>
      </c>
      <c r="M926" s="84">
        <v>14911</v>
      </c>
      <c r="N926" s="84">
        <v>27759</v>
      </c>
      <c r="O926" s="95">
        <f t="shared" si="196"/>
        <v>0.53715911956482587</v>
      </c>
      <c r="P926" s="84">
        <f t="shared" si="195"/>
        <v>14911</v>
      </c>
      <c r="Q926" s="85">
        <f t="shared" si="192"/>
        <v>1.0856883853703066E-3</v>
      </c>
      <c r="R926" s="86">
        <f t="shared" si="185"/>
        <v>9.3871427295868061E-4</v>
      </c>
      <c r="S926" s="87">
        <f t="shared" si="186"/>
        <v>805675.78</v>
      </c>
      <c r="T926" s="88">
        <f t="shared" si="187"/>
        <v>316640.06</v>
      </c>
      <c r="U926" s="88">
        <f t="shared" si="188"/>
        <v>316640.06</v>
      </c>
      <c r="V926" s="88">
        <f t="shared" si="189"/>
        <v>292973.01</v>
      </c>
      <c r="W926" s="89">
        <f t="shared" si="190"/>
        <v>1731928.9100000001</v>
      </c>
      <c r="X926" s="81"/>
      <c r="Y926" s="90">
        <f t="shared" si="193"/>
        <v>410287.61</v>
      </c>
      <c r="Z926" s="90">
        <f t="shared" si="194"/>
        <v>410287.61</v>
      </c>
      <c r="AA926" s="90">
        <f t="shared" si="191"/>
        <v>820575.22</v>
      </c>
    </row>
    <row r="927" spans="1:27" s="15" customFormat="1" x14ac:dyDescent="0.2">
      <c r="A927" s="78">
        <v>103435</v>
      </c>
      <c r="B927" s="78" t="s">
        <v>1365</v>
      </c>
      <c r="C927" s="78" t="s">
        <v>576</v>
      </c>
      <c r="D927" s="78" t="s">
        <v>42</v>
      </c>
      <c r="E927" s="78" t="s">
        <v>406</v>
      </c>
      <c r="F927" s="78" t="s">
        <v>72</v>
      </c>
      <c r="G927" s="118">
        <v>676185</v>
      </c>
      <c r="H927" s="78"/>
      <c r="I927" s="79" t="s">
        <v>44</v>
      </c>
      <c r="J927" s="78">
        <v>1031964</v>
      </c>
      <c r="K927" s="79">
        <v>44562</v>
      </c>
      <c r="L927" s="79">
        <v>44926</v>
      </c>
      <c r="M927" s="84">
        <v>10656</v>
      </c>
      <c r="N927" s="84">
        <v>21017</v>
      </c>
      <c r="O927" s="95">
        <f t="shared" si="196"/>
        <v>0.50701812818194791</v>
      </c>
      <c r="P927" s="84">
        <f t="shared" si="195"/>
        <v>10656</v>
      </c>
      <c r="Q927" s="85">
        <f t="shared" si="192"/>
        <v>7.758765632423036E-4</v>
      </c>
      <c r="R927" s="86">
        <f t="shared" si="185"/>
        <v>6.7084295437245655E-4</v>
      </c>
      <c r="S927" s="87">
        <f t="shared" si="186"/>
        <v>575768.30000000005</v>
      </c>
      <c r="T927" s="88">
        <f t="shared" si="187"/>
        <v>226283.71</v>
      </c>
      <c r="U927" s="88">
        <f t="shared" si="188"/>
        <v>226283.71</v>
      </c>
      <c r="V927" s="88">
        <f t="shared" si="189"/>
        <v>209370.29</v>
      </c>
      <c r="W927" s="89">
        <f t="shared" si="190"/>
        <v>1237706.01</v>
      </c>
      <c r="X927" s="81"/>
      <c r="Y927" s="90">
        <f t="shared" si="193"/>
        <v>293208.02</v>
      </c>
      <c r="Z927" s="90">
        <f t="shared" si="194"/>
        <v>293208.02</v>
      </c>
      <c r="AA927" s="90">
        <f t="shared" si="191"/>
        <v>586416.04</v>
      </c>
    </row>
    <row r="928" spans="1:27" x14ac:dyDescent="0.2">
      <c r="A928" s="78">
        <v>4158</v>
      </c>
      <c r="B928" s="78" t="s">
        <v>1366</v>
      </c>
      <c r="C928" s="78" t="s">
        <v>576</v>
      </c>
      <c r="D928" s="78" t="s">
        <v>42</v>
      </c>
      <c r="E928" s="78" t="s">
        <v>127</v>
      </c>
      <c r="F928" s="78" t="s">
        <v>67</v>
      </c>
      <c r="G928" s="118">
        <v>675431</v>
      </c>
      <c r="H928" s="78"/>
      <c r="I928" s="79" t="s">
        <v>44</v>
      </c>
      <c r="J928" s="78">
        <v>1032098</v>
      </c>
      <c r="K928" s="79">
        <v>44562</v>
      </c>
      <c r="L928" s="79">
        <v>44926</v>
      </c>
      <c r="M928" s="84">
        <v>22582</v>
      </c>
      <c r="N928" s="84">
        <v>33773</v>
      </c>
      <c r="O928" s="95">
        <f t="shared" si="196"/>
        <v>0.66864063008912444</v>
      </c>
      <c r="P928" s="84">
        <f t="shared" si="195"/>
        <v>22582</v>
      </c>
      <c r="Q928" s="85">
        <f t="shared" si="192"/>
        <v>1.6442234000692286E-3</v>
      </c>
      <c r="R928" s="86">
        <f t="shared" si="185"/>
        <v>1.4216381001913303E-3</v>
      </c>
      <c r="S928" s="87">
        <f t="shared" si="186"/>
        <v>1220157.6299999999</v>
      </c>
      <c r="T928" s="88">
        <f t="shared" si="187"/>
        <v>479536.3</v>
      </c>
      <c r="U928" s="88">
        <f t="shared" si="188"/>
        <v>479536.3</v>
      </c>
      <c r="V928" s="88">
        <f t="shared" si="189"/>
        <v>443693.68</v>
      </c>
      <c r="W928" s="89">
        <f t="shared" si="190"/>
        <v>2622923.91</v>
      </c>
      <c r="X928" s="81"/>
      <c r="Y928" s="90">
        <f t="shared" si="193"/>
        <v>621361.06999999995</v>
      </c>
      <c r="Z928" s="90">
        <f t="shared" si="194"/>
        <v>621361.06999999995</v>
      </c>
      <c r="AA928" s="90">
        <f t="shared" si="191"/>
        <v>1242722.1399999999</v>
      </c>
    </row>
    <row r="929" spans="1:27" x14ac:dyDescent="0.2">
      <c r="A929" s="78">
        <v>106050</v>
      </c>
      <c r="B929" s="78" t="s">
        <v>1367</v>
      </c>
      <c r="C929" s="78" t="s">
        <v>576</v>
      </c>
      <c r="D929" s="78" t="s">
        <v>42</v>
      </c>
      <c r="E929" s="78" t="s">
        <v>232</v>
      </c>
      <c r="F929" s="78" t="s">
        <v>48</v>
      </c>
      <c r="G929" s="118">
        <v>676376</v>
      </c>
      <c r="H929" s="78"/>
      <c r="I929" s="79" t="s">
        <v>44</v>
      </c>
      <c r="J929" s="78">
        <v>1031742</v>
      </c>
      <c r="K929" s="79">
        <v>44440</v>
      </c>
      <c r="L929" s="79">
        <v>44804</v>
      </c>
      <c r="M929" s="84">
        <v>13506</v>
      </c>
      <c r="N929" s="84">
        <v>24030</v>
      </c>
      <c r="O929" s="95">
        <f t="shared" si="196"/>
        <v>0.56204744069912604</v>
      </c>
      <c r="P929" s="84">
        <f t="shared" si="195"/>
        <v>13506.000000000002</v>
      </c>
      <c r="Q929" s="85">
        <f t="shared" si="192"/>
        <v>9.8338859451487935E-4</v>
      </c>
      <c r="R929" s="86">
        <f t="shared" si="185"/>
        <v>8.5026322651599094E-4</v>
      </c>
      <c r="S929" s="87">
        <f t="shared" si="186"/>
        <v>729760.38</v>
      </c>
      <c r="T929" s="88">
        <f t="shared" si="187"/>
        <v>286804.40999999997</v>
      </c>
      <c r="U929" s="88">
        <f t="shared" si="188"/>
        <v>286804.40999999997</v>
      </c>
      <c r="V929" s="88">
        <f t="shared" si="189"/>
        <v>265367.40999999997</v>
      </c>
      <c r="W929" s="89">
        <f t="shared" si="190"/>
        <v>1568736.6099999999</v>
      </c>
      <c r="X929" s="81"/>
      <c r="Y929" s="90">
        <f t="shared" si="193"/>
        <v>371627.96</v>
      </c>
      <c r="Z929" s="90">
        <f t="shared" si="194"/>
        <v>371627.96</v>
      </c>
      <c r="AA929" s="90">
        <f t="shared" si="191"/>
        <v>743255.92</v>
      </c>
    </row>
    <row r="930" spans="1:27" x14ac:dyDescent="0.2">
      <c r="A930" s="78">
        <v>5154</v>
      </c>
      <c r="B930" s="78" t="s">
        <v>1368</v>
      </c>
      <c r="C930" s="78" t="s">
        <v>576</v>
      </c>
      <c r="D930" s="78" t="s">
        <v>42</v>
      </c>
      <c r="E930" s="78" t="s">
        <v>273</v>
      </c>
      <c r="F930" s="78" t="s">
        <v>79</v>
      </c>
      <c r="G930" s="118">
        <v>455515</v>
      </c>
      <c r="H930" s="78"/>
      <c r="I930" s="79" t="s">
        <v>44</v>
      </c>
      <c r="J930" s="78">
        <v>1025969</v>
      </c>
      <c r="K930" s="79">
        <v>44562</v>
      </c>
      <c r="L930" s="79">
        <v>44926</v>
      </c>
      <c r="M930" s="84">
        <v>9670</v>
      </c>
      <c r="N930" s="84">
        <v>20515</v>
      </c>
      <c r="O930" s="95">
        <f t="shared" si="196"/>
        <v>0.47136241774311477</v>
      </c>
      <c r="P930" s="84">
        <f t="shared" si="195"/>
        <v>9670</v>
      </c>
      <c r="Q930" s="85">
        <f t="shared" si="192"/>
        <v>7.0408468154589676E-4</v>
      </c>
      <c r="R930" s="86">
        <f t="shared" si="185"/>
        <v>6.0876983565893907E-4</v>
      </c>
      <c r="S930" s="87">
        <f t="shared" si="186"/>
        <v>522492.44</v>
      </c>
      <c r="T930" s="88">
        <f t="shared" si="187"/>
        <v>205345.68</v>
      </c>
      <c r="U930" s="88">
        <f t="shared" si="188"/>
        <v>205345.68</v>
      </c>
      <c r="V930" s="88">
        <f t="shared" si="189"/>
        <v>189997.25</v>
      </c>
      <c r="W930" s="89">
        <f t="shared" si="190"/>
        <v>1123181.05</v>
      </c>
      <c r="X930" s="81"/>
      <c r="Y930" s="90">
        <f t="shared" si="193"/>
        <v>266077.46999999997</v>
      </c>
      <c r="Z930" s="90">
        <f t="shared" si="194"/>
        <v>266077.46999999997</v>
      </c>
      <c r="AA930" s="90">
        <f t="shared" si="191"/>
        <v>532154.93999999994</v>
      </c>
    </row>
    <row r="931" spans="1:27" x14ac:dyDescent="0.2">
      <c r="A931" s="78">
        <v>5182</v>
      </c>
      <c r="B931" s="78" t="s">
        <v>1369</v>
      </c>
      <c r="C931" s="78" t="s">
        <v>576</v>
      </c>
      <c r="D931" s="78" t="s">
        <v>42</v>
      </c>
      <c r="E931" s="78" t="s">
        <v>196</v>
      </c>
      <c r="F931" s="78" t="s">
        <v>63</v>
      </c>
      <c r="G931" s="118">
        <v>675966</v>
      </c>
      <c r="H931" s="78"/>
      <c r="I931" s="79" t="s">
        <v>44</v>
      </c>
      <c r="J931" s="78">
        <v>1032242</v>
      </c>
      <c r="K931" s="79">
        <v>44652</v>
      </c>
      <c r="L931" s="79">
        <v>44804</v>
      </c>
      <c r="M931" s="84">
        <v>7042</v>
      </c>
      <c r="N931" s="84">
        <v>13138</v>
      </c>
      <c r="O931" s="95">
        <f t="shared" si="196"/>
        <v>0.5360024356827523</v>
      </c>
      <c r="P931" s="84">
        <f t="shared" si="195"/>
        <v>16799.542483660131</v>
      </c>
      <c r="Q931" s="85">
        <f t="shared" si="192"/>
        <v>1.2231955035909624E-3</v>
      </c>
      <c r="R931" s="86">
        <f t="shared" si="185"/>
        <v>1.0576064857211111E-3</v>
      </c>
      <c r="S931" s="87">
        <f t="shared" si="186"/>
        <v>907718.09</v>
      </c>
      <c r="T931" s="88">
        <f t="shared" si="187"/>
        <v>356743.89</v>
      </c>
      <c r="U931" s="88">
        <f t="shared" si="188"/>
        <v>356743.89</v>
      </c>
      <c r="V931" s="88">
        <f t="shared" si="189"/>
        <v>330079.31</v>
      </c>
      <c r="W931" s="89">
        <f t="shared" si="190"/>
        <v>1951285.1800000002</v>
      </c>
      <c r="X931" s="81"/>
      <c r="Y931" s="90">
        <f t="shared" si="193"/>
        <v>462252.31</v>
      </c>
      <c r="Z931" s="90">
        <f t="shared" si="194"/>
        <v>462252.31</v>
      </c>
      <c r="AA931" s="90">
        <f t="shared" si="191"/>
        <v>924504.62</v>
      </c>
    </row>
    <row r="932" spans="1:27" x14ac:dyDescent="0.2">
      <c r="A932" s="78">
        <v>100806</v>
      </c>
      <c r="B932" s="78" t="s">
        <v>1370</v>
      </c>
      <c r="C932" s="78" t="s">
        <v>576</v>
      </c>
      <c r="D932" s="78" t="s">
        <v>42</v>
      </c>
      <c r="E932" s="78" t="s">
        <v>727</v>
      </c>
      <c r="F932" s="78" t="s">
        <v>59</v>
      </c>
      <c r="G932" s="118">
        <v>675892</v>
      </c>
      <c r="H932" s="78"/>
      <c r="I932" s="79" t="s">
        <v>44</v>
      </c>
      <c r="J932" s="78">
        <v>1030445</v>
      </c>
      <c r="K932" s="79">
        <v>44562</v>
      </c>
      <c r="L932" s="79">
        <v>44926</v>
      </c>
      <c r="M932" s="84">
        <v>12501</v>
      </c>
      <c r="N932" s="84">
        <v>25480</v>
      </c>
      <c r="O932" s="95">
        <f t="shared" si="196"/>
        <v>0.49062009419152275</v>
      </c>
      <c r="P932" s="84">
        <f t="shared" si="195"/>
        <v>12501.000000000002</v>
      </c>
      <c r="Q932" s="85">
        <f t="shared" si="192"/>
        <v>9.1021329927665521E-4</v>
      </c>
      <c r="R932" s="86">
        <f t="shared" si="185"/>
        <v>7.8699397265484994E-4</v>
      </c>
      <c r="S932" s="87">
        <f t="shared" si="186"/>
        <v>675457.91</v>
      </c>
      <c r="T932" s="88">
        <f t="shared" si="187"/>
        <v>265462.90000000002</v>
      </c>
      <c r="U932" s="88">
        <f t="shared" si="188"/>
        <v>265462.90000000002</v>
      </c>
      <c r="V932" s="88">
        <f t="shared" si="189"/>
        <v>245621.06</v>
      </c>
      <c r="W932" s="89">
        <f t="shared" si="190"/>
        <v>1452004.77</v>
      </c>
      <c r="X932" s="81"/>
      <c r="Y932" s="90">
        <f t="shared" si="193"/>
        <v>343974.61</v>
      </c>
      <c r="Z932" s="90">
        <f t="shared" si="194"/>
        <v>343974.61</v>
      </c>
      <c r="AA932" s="90">
        <f t="shared" si="191"/>
        <v>687949.22</v>
      </c>
    </row>
    <row r="933" spans="1:27" x14ac:dyDescent="0.2">
      <c r="A933" s="78">
        <v>101157</v>
      </c>
      <c r="B933" s="78" t="s">
        <v>1371</v>
      </c>
      <c r="C933" s="78" t="s">
        <v>576</v>
      </c>
      <c r="D933" s="78" t="s">
        <v>42</v>
      </c>
      <c r="E933" s="78" t="s">
        <v>72</v>
      </c>
      <c r="F933" s="78" t="s">
        <v>72</v>
      </c>
      <c r="G933" s="118">
        <v>675930</v>
      </c>
      <c r="H933" s="78"/>
      <c r="I933" s="79" t="s">
        <v>53</v>
      </c>
      <c r="J933" s="78">
        <v>1030429</v>
      </c>
      <c r="K933" s="79">
        <v>44562</v>
      </c>
      <c r="L933" s="79">
        <v>44926</v>
      </c>
      <c r="M933" s="84">
        <v>17960</v>
      </c>
      <c r="N933" s="84">
        <v>31860</v>
      </c>
      <c r="O933" s="95">
        <f t="shared" si="196"/>
        <v>0.56371625863151287</v>
      </c>
      <c r="P933" s="84">
        <f t="shared" si="195"/>
        <v>17960</v>
      </c>
      <c r="Q933" s="85">
        <f t="shared" si="192"/>
        <v>1.3076898532124411E-3</v>
      </c>
      <c r="R933" s="86">
        <f t="shared" si="185"/>
        <v>1.1306624869115353E-3</v>
      </c>
      <c r="S933" s="87">
        <f t="shared" si="186"/>
        <v>970420.29</v>
      </c>
      <c r="T933" s="88">
        <f t="shared" si="187"/>
        <v>381386.59</v>
      </c>
      <c r="U933" s="88">
        <f t="shared" si="188"/>
        <v>381386.59</v>
      </c>
      <c r="V933" s="88">
        <f t="shared" si="189"/>
        <v>352880.11</v>
      </c>
      <c r="W933" s="89">
        <f t="shared" si="190"/>
        <v>2086073.58</v>
      </c>
      <c r="X933" s="81"/>
      <c r="Y933" s="90">
        <f t="shared" si="193"/>
        <v>494183.19</v>
      </c>
      <c r="Z933" s="90">
        <f t="shared" si="194"/>
        <v>494183.19</v>
      </c>
      <c r="AA933" s="90">
        <f t="shared" si="191"/>
        <v>988366.38</v>
      </c>
    </row>
    <row r="934" spans="1:27" x14ac:dyDescent="0.2">
      <c r="A934" s="78">
        <v>5289</v>
      </c>
      <c r="B934" s="78" t="s">
        <v>1372</v>
      </c>
      <c r="C934" s="78" t="s">
        <v>576</v>
      </c>
      <c r="D934" s="78" t="s">
        <v>42</v>
      </c>
      <c r="E934" s="78" t="s">
        <v>1267</v>
      </c>
      <c r="F934" s="78" t="s">
        <v>79</v>
      </c>
      <c r="G934" s="118">
        <v>676089</v>
      </c>
      <c r="H934" s="78"/>
      <c r="I934" s="79" t="s">
        <v>44</v>
      </c>
      <c r="J934" s="78">
        <v>1020082</v>
      </c>
      <c r="K934" s="79">
        <v>44562</v>
      </c>
      <c r="L934" s="79">
        <v>44926</v>
      </c>
      <c r="M934" s="84">
        <v>12720</v>
      </c>
      <c r="N934" s="84">
        <v>19762</v>
      </c>
      <c r="O934" s="95">
        <f t="shared" si="196"/>
        <v>0.64365954862868135</v>
      </c>
      <c r="P934" s="84">
        <f t="shared" si="195"/>
        <v>12719.999999999998</v>
      </c>
      <c r="Q934" s="85">
        <f t="shared" si="192"/>
        <v>9.2615896062707393E-4</v>
      </c>
      <c r="R934" s="86">
        <f t="shared" si="185"/>
        <v>8.0078100409324763E-4</v>
      </c>
      <c r="S934" s="87">
        <f t="shared" si="186"/>
        <v>687290.99</v>
      </c>
      <c r="T934" s="88">
        <f t="shared" si="187"/>
        <v>270113.44</v>
      </c>
      <c r="U934" s="88">
        <f t="shared" si="188"/>
        <v>270113.44</v>
      </c>
      <c r="V934" s="88">
        <f t="shared" si="189"/>
        <v>249924</v>
      </c>
      <c r="W934" s="89">
        <f t="shared" si="190"/>
        <v>1477441.8699999999</v>
      </c>
      <c r="X934" s="81"/>
      <c r="Y934" s="90">
        <f t="shared" si="193"/>
        <v>350000.57</v>
      </c>
      <c r="Z934" s="90">
        <f t="shared" si="194"/>
        <v>350000.57</v>
      </c>
      <c r="AA934" s="90">
        <f t="shared" si="191"/>
        <v>700001.14</v>
      </c>
    </row>
    <row r="935" spans="1:27" x14ac:dyDescent="0.2">
      <c r="A935" s="78">
        <v>105966</v>
      </c>
      <c r="B935" s="78" t="s">
        <v>1373</v>
      </c>
      <c r="C935" s="78" t="s">
        <v>576</v>
      </c>
      <c r="D935" s="78" t="s">
        <v>42</v>
      </c>
      <c r="E935" s="78" t="s">
        <v>358</v>
      </c>
      <c r="F935" s="78" t="s">
        <v>63</v>
      </c>
      <c r="G935" s="118">
        <v>676368</v>
      </c>
      <c r="H935" s="78"/>
      <c r="I935" s="79" t="s">
        <v>44</v>
      </c>
      <c r="J935" s="78">
        <v>1026807</v>
      </c>
      <c r="K935" s="79">
        <v>44562</v>
      </c>
      <c r="L935" s="79">
        <v>44926</v>
      </c>
      <c r="M935" s="84">
        <v>12207</v>
      </c>
      <c r="N935" s="84">
        <v>24173</v>
      </c>
      <c r="O935" s="95">
        <f t="shared" si="196"/>
        <v>0.50498490050883216</v>
      </c>
      <c r="P935" s="84">
        <f t="shared" si="195"/>
        <v>12207</v>
      </c>
      <c r="Q935" s="85">
        <f t="shared" si="192"/>
        <v>8.8880679499801047E-4</v>
      </c>
      <c r="R935" s="86">
        <f t="shared" si="185"/>
        <v>7.6848535510741153E-4</v>
      </c>
      <c r="S935" s="87">
        <f t="shared" si="186"/>
        <v>659572.41</v>
      </c>
      <c r="T935" s="88">
        <f t="shared" si="187"/>
        <v>259219.72</v>
      </c>
      <c r="U935" s="88">
        <f t="shared" si="188"/>
        <v>259219.72</v>
      </c>
      <c r="V935" s="88">
        <f t="shared" si="189"/>
        <v>239844.51</v>
      </c>
      <c r="W935" s="89">
        <f t="shared" si="190"/>
        <v>1417856.36</v>
      </c>
      <c r="X935" s="81"/>
      <c r="Y935" s="90">
        <f t="shared" si="193"/>
        <v>335884.98</v>
      </c>
      <c r="Z935" s="90">
        <f t="shared" si="194"/>
        <v>335884.98</v>
      </c>
      <c r="AA935" s="90">
        <f t="shared" si="191"/>
        <v>671769.96</v>
      </c>
    </row>
    <row r="936" spans="1:27" x14ac:dyDescent="0.2">
      <c r="A936" s="78">
        <v>106566</v>
      </c>
      <c r="B936" s="78" t="s">
        <v>1374</v>
      </c>
      <c r="C936" s="78" t="s">
        <v>576</v>
      </c>
      <c r="D936" s="78" t="s">
        <v>42</v>
      </c>
      <c r="E936" s="78" t="s">
        <v>72</v>
      </c>
      <c r="F936" s="78" t="s">
        <v>72</v>
      </c>
      <c r="G936" s="118">
        <v>676405</v>
      </c>
      <c r="H936" s="78"/>
      <c r="I936" s="79" t="s">
        <v>44</v>
      </c>
      <c r="J936" s="78">
        <v>1030419</v>
      </c>
      <c r="K936" s="79">
        <v>44562</v>
      </c>
      <c r="L936" s="79">
        <v>44926</v>
      </c>
      <c r="M936" s="84">
        <v>16579</v>
      </c>
      <c r="N936" s="84">
        <v>33243</v>
      </c>
      <c r="O936" s="95">
        <f t="shared" si="196"/>
        <v>0.49872153536082786</v>
      </c>
      <c r="P936" s="84">
        <f t="shared" si="195"/>
        <v>16579</v>
      </c>
      <c r="Q936" s="85">
        <f t="shared" si="192"/>
        <v>1.2071375320940457E-3</v>
      </c>
      <c r="R936" s="86">
        <f t="shared" si="185"/>
        <v>1.0437223480237385E-3</v>
      </c>
      <c r="S936" s="87">
        <f t="shared" si="186"/>
        <v>895801.67</v>
      </c>
      <c r="T936" s="88">
        <f t="shared" si="187"/>
        <v>352060.59</v>
      </c>
      <c r="U936" s="88">
        <f t="shared" si="188"/>
        <v>352060.59</v>
      </c>
      <c r="V936" s="88">
        <f t="shared" si="189"/>
        <v>325746.06</v>
      </c>
      <c r="W936" s="89">
        <f t="shared" si="190"/>
        <v>1925668.9100000001</v>
      </c>
      <c r="X936" s="81"/>
      <c r="Y936" s="90">
        <f t="shared" si="193"/>
        <v>456183.91</v>
      </c>
      <c r="Z936" s="90">
        <f t="shared" si="194"/>
        <v>456183.91</v>
      </c>
      <c r="AA936" s="90">
        <f t="shared" si="191"/>
        <v>912367.82</v>
      </c>
    </row>
    <row r="937" spans="1:27" x14ac:dyDescent="0.2">
      <c r="A937" s="78">
        <v>4267</v>
      </c>
      <c r="B937" s="78" t="s">
        <v>1375</v>
      </c>
      <c r="C937" s="78" t="s">
        <v>51</v>
      </c>
      <c r="D937" s="78" t="s">
        <v>42</v>
      </c>
      <c r="E937" s="78" t="s">
        <v>1037</v>
      </c>
      <c r="F937" s="78" t="s">
        <v>63</v>
      </c>
      <c r="G937" s="118">
        <v>455944</v>
      </c>
      <c r="H937" s="78"/>
      <c r="I937" s="79" t="s">
        <v>44</v>
      </c>
      <c r="J937" s="78">
        <v>1031770</v>
      </c>
      <c r="K937" s="79">
        <v>44562</v>
      </c>
      <c r="L937" s="79">
        <v>44926</v>
      </c>
      <c r="M937" s="84">
        <v>11632</v>
      </c>
      <c r="N937" s="84">
        <v>16939</v>
      </c>
      <c r="O937" s="95">
        <f t="shared" si="196"/>
        <v>0.6866993329004073</v>
      </c>
      <c r="P937" s="84">
        <f t="shared" si="195"/>
        <v>11632</v>
      </c>
      <c r="Q937" s="85">
        <f t="shared" si="192"/>
        <v>8.4694033254828038E-4</v>
      </c>
      <c r="R937" s="86">
        <f t="shared" si="185"/>
        <v>7.3228652827143535E-4</v>
      </c>
      <c r="S937" s="87">
        <f t="shared" si="186"/>
        <v>628503.82999999996</v>
      </c>
      <c r="T937" s="88">
        <f t="shared" si="187"/>
        <v>247009.4</v>
      </c>
      <c r="U937" s="88">
        <f t="shared" si="188"/>
        <v>247009.4</v>
      </c>
      <c r="V937" s="88">
        <f t="shared" si="189"/>
        <v>228546.85</v>
      </c>
      <c r="W937" s="89">
        <f t="shared" si="190"/>
        <v>1351069.48</v>
      </c>
      <c r="X937" s="81"/>
      <c r="Y937" s="90">
        <f t="shared" si="193"/>
        <v>320063.40999999997</v>
      </c>
      <c r="Z937" s="90">
        <f t="shared" si="194"/>
        <v>320063.40999999997</v>
      </c>
      <c r="AA937" s="90">
        <f t="shared" si="191"/>
        <v>640126.81999999995</v>
      </c>
    </row>
    <row r="938" spans="1:27" x14ac:dyDescent="0.2">
      <c r="A938" s="78">
        <v>4617</v>
      </c>
      <c r="B938" s="78" t="s">
        <v>1376</v>
      </c>
      <c r="C938" s="78" t="s">
        <v>51</v>
      </c>
      <c r="D938" s="78" t="s">
        <v>42</v>
      </c>
      <c r="E938" s="78" t="s">
        <v>1209</v>
      </c>
      <c r="F938" s="78" t="s">
        <v>63</v>
      </c>
      <c r="G938" s="118">
        <v>675293</v>
      </c>
      <c r="H938" s="78"/>
      <c r="I938" s="79" t="s">
        <v>44</v>
      </c>
      <c r="J938" s="78">
        <v>1031804</v>
      </c>
      <c r="K938" s="79">
        <v>44562</v>
      </c>
      <c r="L938" s="79">
        <v>44926</v>
      </c>
      <c r="M938" s="84">
        <v>9077</v>
      </c>
      <c r="N938" s="84">
        <v>15104</v>
      </c>
      <c r="O938" s="95">
        <f t="shared" si="196"/>
        <v>0.6009666313559322</v>
      </c>
      <c r="P938" s="84">
        <f t="shared" si="195"/>
        <v>9077</v>
      </c>
      <c r="Q938" s="85">
        <f t="shared" si="192"/>
        <v>6.6090761679339237E-4</v>
      </c>
      <c r="R938" s="86">
        <f t="shared" si="185"/>
        <v>5.7143782815679319E-4</v>
      </c>
      <c r="S938" s="87">
        <f t="shared" si="186"/>
        <v>490451.28</v>
      </c>
      <c r="T938" s="88">
        <f t="shared" si="187"/>
        <v>192753.12</v>
      </c>
      <c r="U938" s="88">
        <f t="shared" si="188"/>
        <v>192753.12</v>
      </c>
      <c r="V938" s="88">
        <f t="shared" si="189"/>
        <v>178345.92</v>
      </c>
      <c r="W938" s="89">
        <f t="shared" si="190"/>
        <v>1054303.44</v>
      </c>
      <c r="X938" s="81"/>
      <c r="Y938" s="90">
        <f t="shared" si="193"/>
        <v>249760.62</v>
      </c>
      <c r="Z938" s="90">
        <f t="shared" si="194"/>
        <v>249760.62</v>
      </c>
      <c r="AA938" s="90">
        <f t="shared" si="191"/>
        <v>499521.24</v>
      </c>
    </row>
    <row r="939" spans="1:27" x14ac:dyDescent="0.2">
      <c r="A939" s="78">
        <v>102551</v>
      </c>
      <c r="B939" s="78" t="s">
        <v>1377</v>
      </c>
      <c r="C939" s="78" t="s">
        <v>51</v>
      </c>
      <c r="D939" s="78" t="s">
        <v>42</v>
      </c>
      <c r="E939" s="78" t="s">
        <v>182</v>
      </c>
      <c r="F939" s="78" t="s">
        <v>83</v>
      </c>
      <c r="G939" s="118">
        <v>676094</v>
      </c>
      <c r="H939" s="78"/>
      <c r="I939" s="79" t="s">
        <v>44</v>
      </c>
      <c r="J939" s="78">
        <v>1031745</v>
      </c>
      <c r="K939" s="79">
        <v>44562</v>
      </c>
      <c r="L939" s="79">
        <v>44926</v>
      </c>
      <c r="M939" s="84">
        <v>19002</v>
      </c>
      <c r="N939" s="84">
        <v>30586</v>
      </c>
      <c r="O939" s="95">
        <f t="shared" si="196"/>
        <v>0.62126463087687178</v>
      </c>
      <c r="P939" s="84">
        <f t="shared" si="195"/>
        <v>19002</v>
      </c>
      <c r="Q939" s="85">
        <f t="shared" si="192"/>
        <v>1.3835591642952564E-3</v>
      </c>
      <c r="R939" s="86">
        <f t="shared" si="185"/>
        <v>1.1962610565864696E-3</v>
      </c>
      <c r="S939" s="87">
        <f t="shared" si="186"/>
        <v>1026721.96</v>
      </c>
      <c r="T939" s="88">
        <f t="shared" si="187"/>
        <v>403513.81</v>
      </c>
      <c r="U939" s="88">
        <f t="shared" si="188"/>
        <v>403513.81</v>
      </c>
      <c r="V939" s="88">
        <f t="shared" si="189"/>
        <v>373353.44</v>
      </c>
      <c r="W939" s="89">
        <f t="shared" si="190"/>
        <v>2207103.02</v>
      </c>
      <c r="X939" s="81"/>
      <c r="Y939" s="90">
        <f t="shared" si="193"/>
        <v>522854.62</v>
      </c>
      <c r="Z939" s="90">
        <f t="shared" si="194"/>
        <v>522854.62</v>
      </c>
      <c r="AA939" s="90">
        <f t="shared" si="191"/>
        <v>1045709.24</v>
      </c>
    </row>
    <row r="940" spans="1:27" x14ac:dyDescent="0.2">
      <c r="A940" s="78">
        <v>4771</v>
      </c>
      <c r="B940" s="78" t="s">
        <v>1378</v>
      </c>
      <c r="C940" s="78" t="s">
        <v>51</v>
      </c>
      <c r="D940" s="78" t="s">
        <v>42</v>
      </c>
      <c r="E940" s="78" t="s">
        <v>186</v>
      </c>
      <c r="F940" s="78" t="s">
        <v>63</v>
      </c>
      <c r="G940" s="118">
        <v>455855</v>
      </c>
      <c r="H940" s="78"/>
      <c r="I940" s="79" t="s">
        <v>44</v>
      </c>
      <c r="J940" s="78">
        <v>1031516</v>
      </c>
      <c r="K940" s="79">
        <v>44440</v>
      </c>
      <c r="L940" s="79">
        <v>44804</v>
      </c>
      <c r="M940" s="84">
        <v>13855</v>
      </c>
      <c r="N940" s="84">
        <v>19466</v>
      </c>
      <c r="O940" s="95">
        <f t="shared" si="196"/>
        <v>0.71175382718586255</v>
      </c>
      <c r="P940" s="84">
        <f t="shared" si="195"/>
        <v>13855</v>
      </c>
      <c r="Q940" s="85">
        <f t="shared" si="192"/>
        <v>1.0087997169408894E-3</v>
      </c>
      <c r="R940" s="86">
        <f t="shared" si="185"/>
        <v>8.7223434054339204E-4</v>
      </c>
      <c r="S940" s="87">
        <f t="shared" si="186"/>
        <v>748617.66</v>
      </c>
      <c r="T940" s="88">
        <f t="shared" si="187"/>
        <v>294215.55</v>
      </c>
      <c r="U940" s="88">
        <f t="shared" si="188"/>
        <v>294215.55</v>
      </c>
      <c r="V940" s="88">
        <f t="shared" si="189"/>
        <v>272224.59999999998</v>
      </c>
      <c r="W940" s="89">
        <f t="shared" si="190"/>
        <v>1609273.3599999999</v>
      </c>
      <c r="X940" s="81"/>
      <c r="Y940" s="90">
        <f t="shared" si="193"/>
        <v>381230.96</v>
      </c>
      <c r="Z940" s="90">
        <f t="shared" si="194"/>
        <v>381230.96</v>
      </c>
      <c r="AA940" s="90">
        <f t="shared" si="191"/>
        <v>762461.92</v>
      </c>
    </row>
    <row r="941" spans="1:27" x14ac:dyDescent="0.2">
      <c r="A941" s="78">
        <v>105621</v>
      </c>
      <c r="B941" s="78" t="s">
        <v>1379</v>
      </c>
      <c r="C941" s="78" t="s">
        <v>51</v>
      </c>
      <c r="D941" s="78" t="s">
        <v>42</v>
      </c>
      <c r="E941" s="78" t="s">
        <v>1380</v>
      </c>
      <c r="F941" s="78" t="s">
        <v>63</v>
      </c>
      <c r="G941" s="118">
        <v>676344</v>
      </c>
      <c r="H941" s="78"/>
      <c r="I941" s="79" t="s">
        <v>44</v>
      </c>
      <c r="J941" s="78">
        <v>1032113</v>
      </c>
      <c r="K941" s="79">
        <v>44562</v>
      </c>
      <c r="L941" s="79">
        <v>44926</v>
      </c>
      <c r="M941" s="84">
        <v>12252</v>
      </c>
      <c r="N941" s="84">
        <v>22092</v>
      </c>
      <c r="O941" s="95">
        <f t="shared" si="196"/>
        <v>0.55458989679521997</v>
      </c>
      <c r="P941" s="84">
        <f t="shared" si="195"/>
        <v>12251.999999999998</v>
      </c>
      <c r="Q941" s="85">
        <f t="shared" si="192"/>
        <v>8.920833007549458E-4</v>
      </c>
      <c r="R941" s="86">
        <f t="shared" si="185"/>
        <v>7.7131830677283565E-4</v>
      </c>
      <c r="S941" s="87">
        <f t="shared" si="186"/>
        <v>662003.87</v>
      </c>
      <c r="T941" s="88">
        <f t="shared" si="187"/>
        <v>260175.31</v>
      </c>
      <c r="U941" s="88">
        <f t="shared" si="188"/>
        <v>260175.31</v>
      </c>
      <c r="V941" s="88">
        <f t="shared" si="189"/>
        <v>240728.68</v>
      </c>
      <c r="W941" s="89">
        <f t="shared" si="190"/>
        <v>1423083.17</v>
      </c>
      <c r="X941" s="81"/>
      <c r="Y941" s="90">
        <f t="shared" si="193"/>
        <v>337123.19</v>
      </c>
      <c r="Z941" s="90">
        <f t="shared" si="194"/>
        <v>337123.19</v>
      </c>
      <c r="AA941" s="90">
        <f t="shared" si="191"/>
        <v>674246.38</v>
      </c>
    </row>
    <row r="942" spans="1:27" x14ac:dyDescent="0.2">
      <c r="A942" s="78">
        <v>4273</v>
      </c>
      <c r="B942" s="78" t="s">
        <v>1381</v>
      </c>
      <c r="C942" s="78" t="s">
        <v>51</v>
      </c>
      <c r="D942" s="78" t="s">
        <v>42</v>
      </c>
      <c r="E942" s="78" t="s">
        <v>918</v>
      </c>
      <c r="F942" s="78" t="s">
        <v>106</v>
      </c>
      <c r="G942" s="118">
        <v>676026</v>
      </c>
      <c r="H942" s="78"/>
      <c r="I942" s="79" t="s">
        <v>44</v>
      </c>
      <c r="J942" s="78">
        <v>1031796</v>
      </c>
      <c r="K942" s="79">
        <v>44440</v>
      </c>
      <c r="L942" s="79">
        <v>44804</v>
      </c>
      <c r="M942" s="84">
        <v>12464</v>
      </c>
      <c r="N942" s="84">
        <v>23473</v>
      </c>
      <c r="O942" s="95">
        <f t="shared" si="196"/>
        <v>0.53099305585140377</v>
      </c>
      <c r="P942" s="84">
        <f t="shared" si="195"/>
        <v>12464</v>
      </c>
      <c r="Q942" s="85">
        <f t="shared" si="192"/>
        <v>9.0751928343206381E-4</v>
      </c>
      <c r="R942" s="86">
        <f t="shared" si="185"/>
        <v>7.8466465684105661E-4</v>
      </c>
      <c r="S942" s="87">
        <f t="shared" si="186"/>
        <v>673458.72</v>
      </c>
      <c r="T942" s="88">
        <f t="shared" si="187"/>
        <v>264677.2</v>
      </c>
      <c r="U942" s="88">
        <f t="shared" si="188"/>
        <v>264677.2</v>
      </c>
      <c r="V942" s="88">
        <f t="shared" si="189"/>
        <v>244894.07999999999</v>
      </c>
      <c r="W942" s="89">
        <f t="shared" si="190"/>
        <v>1447707.2</v>
      </c>
      <c r="X942" s="81"/>
      <c r="Y942" s="90">
        <f t="shared" si="193"/>
        <v>342956.53</v>
      </c>
      <c r="Z942" s="90">
        <f t="shared" si="194"/>
        <v>342956.53</v>
      </c>
      <c r="AA942" s="90">
        <f t="shared" si="191"/>
        <v>685913.06</v>
      </c>
    </row>
    <row r="943" spans="1:27" x14ac:dyDescent="0.2">
      <c r="A943" s="78">
        <v>4725</v>
      </c>
      <c r="B943" s="78" t="s">
        <v>1382</v>
      </c>
      <c r="C943" s="78" t="s">
        <v>51</v>
      </c>
      <c r="D943" s="78" t="s">
        <v>42</v>
      </c>
      <c r="E943" s="78" t="s">
        <v>72</v>
      </c>
      <c r="F943" s="78" t="s">
        <v>72</v>
      </c>
      <c r="G943" s="118">
        <v>675112</v>
      </c>
      <c r="H943" s="78"/>
      <c r="I943" s="79" t="s">
        <v>44</v>
      </c>
      <c r="J943" s="78">
        <v>1032389</v>
      </c>
      <c r="K943" s="79">
        <v>44562</v>
      </c>
      <c r="L943" s="79">
        <v>44926</v>
      </c>
      <c r="M943" s="84">
        <v>6040</v>
      </c>
      <c r="N943" s="84">
        <v>11745</v>
      </c>
      <c r="O943" s="95">
        <f t="shared" si="196"/>
        <v>0.51426138782460618</v>
      </c>
      <c r="P943" s="84">
        <f t="shared" si="195"/>
        <v>6039.9999999999991</v>
      </c>
      <c r="Q943" s="85">
        <f t="shared" si="192"/>
        <v>4.397798838197741E-4</v>
      </c>
      <c r="R943" s="86">
        <f t="shared" si="185"/>
        <v>3.8024506798138487E-4</v>
      </c>
      <c r="S943" s="87">
        <f t="shared" si="186"/>
        <v>326355.15000000002</v>
      </c>
      <c r="T943" s="88">
        <f t="shared" si="187"/>
        <v>128261.41</v>
      </c>
      <c r="U943" s="88">
        <f t="shared" si="188"/>
        <v>128261.41</v>
      </c>
      <c r="V943" s="88">
        <f t="shared" si="189"/>
        <v>118674.6</v>
      </c>
      <c r="W943" s="89">
        <f t="shared" si="190"/>
        <v>701552.57000000007</v>
      </c>
      <c r="X943" s="81"/>
      <c r="Y943" s="90">
        <f t="shared" si="193"/>
        <v>166195.24</v>
      </c>
      <c r="Z943" s="90">
        <f t="shared" si="194"/>
        <v>166195.24</v>
      </c>
      <c r="AA943" s="90">
        <f t="shared" si="191"/>
        <v>332390.48</v>
      </c>
    </row>
    <row r="944" spans="1:27" x14ac:dyDescent="0.2">
      <c r="A944" s="78">
        <v>4675</v>
      </c>
      <c r="B944" s="78" t="s">
        <v>1383</v>
      </c>
      <c r="C944" s="78" t="s">
        <v>1384</v>
      </c>
      <c r="D944" s="78" t="s">
        <v>42</v>
      </c>
      <c r="E944" s="78" t="s">
        <v>1385</v>
      </c>
      <c r="F944" s="78" t="s">
        <v>48</v>
      </c>
      <c r="G944" s="118" t="s">
        <v>1386</v>
      </c>
      <c r="H944" s="78"/>
      <c r="I944" s="79" t="s">
        <v>44</v>
      </c>
      <c r="J944" s="78">
        <v>467501</v>
      </c>
      <c r="K944" s="79">
        <v>44562</v>
      </c>
      <c r="L944" s="79">
        <v>44926</v>
      </c>
      <c r="M944" s="84">
        <v>5412</v>
      </c>
      <c r="N944" s="84">
        <v>8979</v>
      </c>
      <c r="O944" s="95">
        <f t="shared" si="196"/>
        <v>0.60273972602739723</v>
      </c>
      <c r="P944" s="84">
        <f t="shared" si="195"/>
        <v>5412</v>
      </c>
      <c r="Q944" s="85">
        <f t="shared" si="192"/>
        <v>3.9405442570076453E-4</v>
      </c>
      <c r="R944" s="86">
        <f t="shared" si="185"/>
        <v>3.407096536283535E-4</v>
      </c>
      <c r="S944" s="87">
        <f t="shared" si="186"/>
        <v>292422.86</v>
      </c>
      <c r="T944" s="88">
        <f t="shared" si="187"/>
        <v>114925.63</v>
      </c>
      <c r="U944" s="88">
        <f t="shared" si="188"/>
        <v>114925.63</v>
      </c>
      <c r="V944" s="88">
        <f t="shared" si="189"/>
        <v>106335.59</v>
      </c>
      <c r="W944" s="89">
        <f t="shared" si="190"/>
        <v>628609.71</v>
      </c>
      <c r="X944" s="81"/>
      <c r="Y944" s="90">
        <f t="shared" si="193"/>
        <v>148915.32999999999</v>
      </c>
      <c r="Z944" s="90">
        <f t="shared" si="194"/>
        <v>148915.32999999999</v>
      </c>
      <c r="AA944" s="90">
        <f t="shared" si="191"/>
        <v>297830.65999999997</v>
      </c>
    </row>
    <row r="945" spans="1:27" x14ac:dyDescent="0.2">
      <c r="A945" s="78">
        <v>4570</v>
      </c>
      <c r="B945" s="78" t="s">
        <v>1387</v>
      </c>
      <c r="C945" s="78" t="s">
        <v>51</v>
      </c>
      <c r="D945" s="78" t="s">
        <v>42</v>
      </c>
      <c r="E945" s="78" t="s">
        <v>106</v>
      </c>
      <c r="F945" s="78" t="s">
        <v>106</v>
      </c>
      <c r="G945" s="118">
        <v>675459</v>
      </c>
      <c r="H945" s="78"/>
      <c r="I945" s="79" t="s">
        <v>44</v>
      </c>
      <c r="J945" s="78">
        <v>1026215</v>
      </c>
      <c r="K945" s="79">
        <v>44440</v>
      </c>
      <c r="L945" s="79">
        <v>44804</v>
      </c>
      <c r="M945" s="84">
        <v>5908</v>
      </c>
      <c r="N945" s="84">
        <v>12864</v>
      </c>
      <c r="O945" s="95">
        <f t="shared" si="196"/>
        <v>0.45926616915422885</v>
      </c>
      <c r="P945" s="84">
        <f t="shared" si="195"/>
        <v>5908</v>
      </c>
      <c r="Q945" s="85">
        <f t="shared" si="192"/>
        <v>4.3016880026609697E-4</v>
      </c>
      <c r="R945" s="86">
        <f t="shared" si="185"/>
        <v>3.7193507642947386E-4</v>
      </c>
      <c r="S945" s="87">
        <f t="shared" si="186"/>
        <v>319222.89</v>
      </c>
      <c r="T945" s="88">
        <f t="shared" si="187"/>
        <v>125458.35</v>
      </c>
      <c r="U945" s="88">
        <f t="shared" si="188"/>
        <v>125458.35</v>
      </c>
      <c r="V945" s="88">
        <f t="shared" si="189"/>
        <v>116081.05</v>
      </c>
      <c r="W945" s="89">
        <f t="shared" si="190"/>
        <v>686220.64</v>
      </c>
      <c r="X945" s="81"/>
      <c r="Y945" s="90">
        <f t="shared" si="193"/>
        <v>162563.16</v>
      </c>
      <c r="Z945" s="90">
        <f t="shared" si="194"/>
        <v>162563.16</v>
      </c>
      <c r="AA945" s="90">
        <f t="shared" si="191"/>
        <v>325126.32</v>
      </c>
    </row>
    <row r="946" spans="1:27" x14ac:dyDescent="0.2">
      <c r="A946" s="78">
        <v>4574</v>
      </c>
      <c r="B946" s="78" t="s">
        <v>1388</v>
      </c>
      <c r="C946" s="78" t="s">
        <v>51</v>
      </c>
      <c r="D946" s="78" t="s">
        <v>42</v>
      </c>
      <c r="E946" s="78" t="s">
        <v>202</v>
      </c>
      <c r="F946" s="78" t="s">
        <v>79</v>
      </c>
      <c r="G946" s="118">
        <v>455554</v>
      </c>
      <c r="H946" s="78"/>
      <c r="I946" s="79" t="s">
        <v>44</v>
      </c>
      <c r="J946" s="78">
        <v>1025709</v>
      </c>
      <c r="K946" s="79">
        <v>44562</v>
      </c>
      <c r="L946" s="79">
        <v>44926</v>
      </c>
      <c r="M946" s="84">
        <v>15191</v>
      </c>
      <c r="N946" s="84">
        <v>23619</v>
      </c>
      <c r="O946" s="95">
        <f t="shared" si="196"/>
        <v>0.64316863542063596</v>
      </c>
      <c r="P946" s="84">
        <f t="shared" si="195"/>
        <v>15191</v>
      </c>
      <c r="Q946" s="85">
        <f t="shared" si="192"/>
        <v>1.1060755323023493E-3</v>
      </c>
      <c r="R946" s="86">
        <f t="shared" si="185"/>
        <v>9.5634152776576467E-4</v>
      </c>
      <c r="S946" s="87">
        <f t="shared" si="186"/>
        <v>820804.83</v>
      </c>
      <c r="T946" s="88">
        <f t="shared" si="187"/>
        <v>322585.95</v>
      </c>
      <c r="U946" s="88">
        <f t="shared" si="188"/>
        <v>322585.95</v>
      </c>
      <c r="V946" s="88">
        <f t="shared" si="189"/>
        <v>298474.48</v>
      </c>
      <c r="W946" s="89">
        <f t="shared" si="190"/>
        <v>1764451.21</v>
      </c>
      <c r="X946" s="81"/>
      <c r="Y946" s="90">
        <f t="shared" si="193"/>
        <v>417992.03</v>
      </c>
      <c r="Z946" s="90">
        <f t="shared" si="194"/>
        <v>417992.03</v>
      </c>
      <c r="AA946" s="90">
        <f t="shared" si="191"/>
        <v>835984.06</v>
      </c>
    </row>
    <row r="947" spans="1:27" x14ac:dyDescent="0.2">
      <c r="A947" s="78">
        <v>100947</v>
      </c>
      <c r="B947" s="78" t="s">
        <v>1389</v>
      </c>
      <c r="C947" s="78" t="s">
        <v>305</v>
      </c>
      <c r="D947" s="78" t="s">
        <v>42</v>
      </c>
      <c r="E947" s="78" t="s">
        <v>124</v>
      </c>
      <c r="F947" s="78" t="s">
        <v>124</v>
      </c>
      <c r="G947" s="118">
        <v>675925</v>
      </c>
      <c r="H947" s="78"/>
      <c r="I947" s="79" t="s">
        <v>44</v>
      </c>
      <c r="J947" s="78">
        <v>1028621</v>
      </c>
      <c r="K947" s="79">
        <v>44562</v>
      </c>
      <c r="L947" s="79">
        <v>44926</v>
      </c>
      <c r="M947" s="84">
        <v>23554</v>
      </c>
      <c r="N947" s="84">
        <v>37116</v>
      </c>
      <c r="O947" s="95">
        <f t="shared" si="196"/>
        <v>0.63460502209289793</v>
      </c>
      <c r="P947" s="84">
        <f t="shared" si="195"/>
        <v>23554</v>
      </c>
      <c r="Q947" s="85">
        <f t="shared" si="192"/>
        <v>1.7149959244190333E-3</v>
      </c>
      <c r="R947" s="86">
        <f t="shared" si="185"/>
        <v>1.4828298561644934E-3</v>
      </c>
      <c r="S947" s="87">
        <f t="shared" si="186"/>
        <v>1272677.04</v>
      </c>
      <c r="T947" s="88">
        <f t="shared" si="187"/>
        <v>500177.05</v>
      </c>
      <c r="U947" s="88">
        <f t="shared" si="188"/>
        <v>500177.05</v>
      </c>
      <c r="V947" s="88">
        <f t="shared" si="189"/>
        <v>462791.65</v>
      </c>
      <c r="W947" s="89">
        <f t="shared" si="190"/>
        <v>2735822.79</v>
      </c>
      <c r="X947" s="81"/>
      <c r="Y947" s="90">
        <f t="shared" si="193"/>
        <v>648106.39</v>
      </c>
      <c r="Z947" s="90">
        <f t="shared" si="194"/>
        <v>648106.39</v>
      </c>
      <c r="AA947" s="90">
        <f t="shared" si="191"/>
        <v>1296212.78</v>
      </c>
    </row>
    <row r="948" spans="1:27" x14ac:dyDescent="0.2">
      <c r="A948" s="78">
        <v>4803</v>
      </c>
      <c r="B948" s="78" t="s">
        <v>1390</v>
      </c>
      <c r="C948" s="78" t="s">
        <v>82</v>
      </c>
      <c r="D948" s="78" t="s">
        <v>42</v>
      </c>
      <c r="E948" s="78" t="s">
        <v>438</v>
      </c>
      <c r="F948" s="78" t="s">
        <v>63</v>
      </c>
      <c r="G948" s="118">
        <v>675183</v>
      </c>
      <c r="H948" s="78"/>
      <c r="I948" s="79" t="s">
        <v>44</v>
      </c>
      <c r="J948" s="78">
        <v>1032288</v>
      </c>
      <c r="K948" s="79">
        <v>44652</v>
      </c>
      <c r="L948" s="79">
        <v>44834</v>
      </c>
      <c r="M948" s="84">
        <v>10180</v>
      </c>
      <c r="N948" s="84">
        <v>14423</v>
      </c>
      <c r="O948" s="95">
        <f t="shared" si="196"/>
        <v>0.70581709769118772</v>
      </c>
      <c r="P948" s="84">
        <f t="shared" si="195"/>
        <v>20304.371584699453</v>
      </c>
      <c r="Q948" s="85">
        <f t="shared" si="192"/>
        <v>1.4783864530716307E-3</v>
      </c>
      <c r="R948" s="86">
        <f t="shared" si="185"/>
        <v>1.2782511843614807E-3</v>
      </c>
      <c r="S948" s="87">
        <f t="shared" si="186"/>
        <v>1097092.1100000001</v>
      </c>
      <c r="T948" s="88">
        <f t="shared" si="187"/>
        <v>431170.1</v>
      </c>
      <c r="U948" s="88">
        <f t="shared" si="188"/>
        <v>431170.1</v>
      </c>
      <c r="V948" s="88">
        <f t="shared" si="189"/>
        <v>398942.58</v>
      </c>
      <c r="W948" s="89">
        <f t="shared" si="190"/>
        <v>2358374.89</v>
      </c>
      <c r="X948" s="81"/>
      <c r="Y948" s="90">
        <f t="shared" si="193"/>
        <v>558690.37</v>
      </c>
      <c r="Z948" s="90">
        <f t="shared" si="194"/>
        <v>558690.37</v>
      </c>
      <c r="AA948" s="90">
        <f t="shared" si="191"/>
        <v>1117380.74</v>
      </c>
    </row>
    <row r="949" spans="1:27" x14ac:dyDescent="0.2">
      <c r="A949" s="78">
        <v>5100</v>
      </c>
      <c r="B949" s="78" t="s">
        <v>1391</v>
      </c>
      <c r="C949" s="78" t="s">
        <v>82</v>
      </c>
      <c r="D949" s="78" t="s">
        <v>42</v>
      </c>
      <c r="E949" s="78" t="s">
        <v>182</v>
      </c>
      <c r="F949" s="78" t="s">
        <v>83</v>
      </c>
      <c r="G949" s="118">
        <v>676108</v>
      </c>
      <c r="H949" s="78"/>
      <c r="I949" s="79" t="s">
        <v>44</v>
      </c>
      <c r="J949" s="78">
        <v>1032356</v>
      </c>
      <c r="K949" s="79">
        <v>44713</v>
      </c>
      <c r="L949" s="79">
        <v>44834</v>
      </c>
      <c r="M949" s="84">
        <v>7703</v>
      </c>
      <c r="N949" s="84">
        <v>11938</v>
      </c>
      <c r="O949" s="95">
        <f t="shared" si="196"/>
        <v>0.64525046071368741</v>
      </c>
      <c r="P949" s="84">
        <f t="shared" si="195"/>
        <v>23045.860655737706</v>
      </c>
      <c r="Q949" s="85">
        <f t="shared" si="192"/>
        <v>1.6779976691567936E-3</v>
      </c>
      <c r="R949" s="86">
        <f t="shared" si="185"/>
        <v>1.4508402072401503E-3</v>
      </c>
      <c r="S949" s="87">
        <f t="shared" si="186"/>
        <v>1245221.1000000001</v>
      </c>
      <c r="T949" s="88">
        <f t="shared" si="187"/>
        <v>489386.54</v>
      </c>
      <c r="U949" s="88">
        <f t="shared" si="188"/>
        <v>489386.54</v>
      </c>
      <c r="V949" s="88">
        <f t="shared" si="189"/>
        <v>452807.67</v>
      </c>
      <c r="W949" s="89">
        <f t="shared" si="190"/>
        <v>2676801.85</v>
      </c>
      <c r="X949" s="81"/>
      <c r="Y949" s="90">
        <f t="shared" si="193"/>
        <v>634124.55000000005</v>
      </c>
      <c r="Z949" s="90">
        <f t="shared" si="194"/>
        <v>634124.55000000005</v>
      </c>
      <c r="AA949" s="90">
        <f t="shared" si="191"/>
        <v>1268249.1000000001</v>
      </c>
    </row>
    <row r="950" spans="1:27" x14ac:dyDescent="0.2">
      <c r="A950" s="78">
        <v>5236</v>
      </c>
      <c r="B950" s="78" t="s">
        <v>1392</v>
      </c>
      <c r="C950" s="78" t="s">
        <v>1172</v>
      </c>
      <c r="D950" s="78" t="s">
        <v>42</v>
      </c>
      <c r="E950" s="78" t="s">
        <v>136</v>
      </c>
      <c r="F950" s="78" t="s">
        <v>48</v>
      </c>
      <c r="G950" s="118">
        <v>676068</v>
      </c>
      <c r="H950" s="78"/>
      <c r="I950" s="79" t="s">
        <v>44</v>
      </c>
      <c r="J950" s="78">
        <v>1016152</v>
      </c>
      <c r="K950" s="79">
        <v>44562</v>
      </c>
      <c r="L950" s="79">
        <v>44926</v>
      </c>
      <c r="M950" s="84">
        <v>11208</v>
      </c>
      <c r="N950" s="84">
        <v>19197</v>
      </c>
      <c r="O950" s="95">
        <f t="shared" si="196"/>
        <v>0.58384122519143611</v>
      </c>
      <c r="P950" s="84">
        <f t="shared" si="195"/>
        <v>11208</v>
      </c>
      <c r="Q950" s="85">
        <f t="shared" si="192"/>
        <v>8.1606836719404457E-4</v>
      </c>
      <c r="R950" s="86">
        <f t="shared" si="185"/>
        <v>7.0559382813499376E-4</v>
      </c>
      <c r="S950" s="87">
        <f t="shared" si="186"/>
        <v>605594.13</v>
      </c>
      <c r="T950" s="88">
        <f t="shared" si="187"/>
        <v>238005.62</v>
      </c>
      <c r="U950" s="88">
        <f t="shared" si="188"/>
        <v>238005.62</v>
      </c>
      <c r="V950" s="88">
        <f t="shared" si="189"/>
        <v>220216.05</v>
      </c>
      <c r="W950" s="89">
        <f t="shared" si="190"/>
        <v>1301821.4200000002</v>
      </c>
      <c r="X950" s="81"/>
      <c r="Y950" s="90">
        <f t="shared" si="193"/>
        <v>308396.71999999997</v>
      </c>
      <c r="Z950" s="90">
        <f t="shared" si="194"/>
        <v>308396.71999999997</v>
      </c>
      <c r="AA950" s="90">
        <f t="shared" si="191"/>
        <v>616793.43999999994</v>
      </c>
    </row>
    <row r="951" spans="1:27" x14ac:dyDescent="0.2">
      <c r="A951" s="78">
        <v>103011</v>
      </c>
      <c r="B951" s="78" t="s">
        <v>1393</v>
      </c>
      <c r="C951" s="78" t="s">
        <v>576</v>
      </c>
      <c r="D951" s="78" t="s">
        <v>42</v>
      </c>
      <c r="E951" s="78" t="s">
        <v>875</v>
      </c>
      <c r="F951" s="78" t="s">
        <v>63</v>
      </c>
      <c r="G951" s="118">
        <v>676147</v>
      </c>
      <c r="H951" s="78"/>
      <c r="I951" s="79" t="s">
        <v>44</v>
      </c>
      <c r="J951" s="78">
        <v>1031997</v>
      </c>
      <c r="K951" s="79">
        <v>44562</v>
      </c>
      <c r="L951" s="79">
        <v>44926</v>
      </c>
      <c r="M951" s="84">
        <v>13861</v>
      </c>
      <c r="N951" s="84">
        <v>24414</v>
      </c>
      <c r="O951" s="95">
        <f t="shared" si="196"/>
        <v>0.56774801343491443</v>
      </c>
      <c r="P951" s="84">
        <f t="shared" si="195"/>
        <v>13861.000000000002</v>
      </c>
      <c r="Q951" s="85">
        <f t="shared" si="192"/>
        <v>1.0092365843751474E-3</v>
      </c>
      <c r="R951" s="86">
        <f t="shared" si="185"/>
        <v>8.7261206743211538E-4</v>
      </c>
      <c r="S951" s="87">
        <f t="shared" si="186"/>
        <v>748941.85</v>
      </c>
      <c r="T951" s="88">
        <f t="shared" si="187"/>
        <v>294342.96000000002</v>
      </c>
      <c r="U951" s="88">
        <f t="shared" si="188"/>
        <v>294342.96000000002</v>
      </c>
      <c r="V951" s="88">
        <f t="shared" si="189"/>
        <v>272342.49</v>
      </c>
      <c r="W951" s="89">
        <f t="shared" si="190"/>
        <v>1609970.26</v>
      </c>
      <c r="X951" s="81"/>
      <c r="Y951" s="90">
        <f t="shared" si="193"/>
        <v>381396.06</v>
      </c>
      <c r="Z951" s="90">
        <f t="shared" si="194"/>
        <v>381396.06</v>
      </c>
      <c r="AA951" s="90">
        <f t="shared" si="191"/>
        <v>762792.12</v>
      </c>
    </row>
    <row r="952" spans="1:27" x14ac:dyDescent="0.2">
      <c r="A952" s="78">
        <v>106988</v>
      </c>
      <c r="B952" s="78" t="s">
        <v>1394</v>
      </c>
      <c r="C952" s="78" t="s">
        <v>576</v>
      </c>
      <c r="D952" s="78" t="s">
        <v>42</v>
      </c>
      <c r="E952" s="78" t="s">
        <v>283</v>
      </c>
      <c r="F952" s="78" t="s">
        <v>79</v>
      </c>
      <c r="G952" s="118">
        <v>676437</v>
      </c>
      <c r="H952" s="78"/>
      <c r="I952" s="79" t="s">
        <v>44</v>
      </c>
      <c r="J952" s="78">
        <v>1031741</v>
      </c>
      <c r="K952" s="79">
        <v>44562</v>
      </c>
      <c r="L952" s="79">
        <v>44926</v>
      </c>
      <c r="M952" s="84">
        <v>15841</v>
      </c>
      <c r="N952" s="84">
        <v>31202</v>
      </c>
      <c r="O952" s="95">
        <f t="shared" si="196"/>
        <v>0.50769181462726753</v>
      </c>
      <c r="P952" s="84">
        <f t="shared" si="195"/>
        <v>15841</v>
      </c>
      <c r="Q952" s="85">
        <f t="shared" si="192"/>
        <v>1.1534028376803051E-3</v>
      </c>
      <c r="R952" s="86">
        <f t="shared" si="185"/>
        <v>9.9726194071078134E-4</v>
      </c>
      <c r="S952" s="87">
        <f t="shared" si="186"/>
        <v>855925.83</v>
      </c>
      <c r="T952" s="88">
        <f t="shared" si="187"/>
        <v>336388.92</v>
      </c>
      <c r="U952" s="88">
        <f t="shared" si="188"/>
        <v>336388.92</v>
      </c>
      <c r="V952" s="88">
        <f t="shared" si="189"/>
        <v>311245.76</v>
      </c>
      <c r="W952" s="89">
        <f t="shared" si="190"/>
        <v>1839949.43</v>
      </c>
      <c r="X952" s="81"/>
      <c r="Y952" s="90">
        <f t="shared" si="193"/>
        <v>435877.28</v>
      </c>
      <c r="Z952" s="90">
        <f t="shared" si="194"/>
        <v>435877.28</v>
      </c>
      <c r="AA952" s="90">
        <f t="shared" si="191"/>
        <v>871754.56</v>
      </c>
    </row>
    <row r="953" spans="1:27" x14ac:dyDescent="0.2">
      <c r="A953" s="78">
        <v>5193</v>
      </c>
      <c r="B953" s="78" t="s">
        <v>1395</v>
      </c>
      <c r="C953" s="78" t="s">
        <v>576</v>
      </c>
      <c r="D953" s="78" t="s">
        <v>42</v>
      </c>
      <c r="E953" s="78" t="s">
        <v>190</v>
      </c>
      <c r="F953" s="78" t="s">
        <v>83</v>
      </c>
      <c r="G953" s="118">
        <v>676072</v>
      </c>
      <c r="H953" s="78"/>
      <c r="I953" s="79" t="s">
        <v>44</v>
      </c>
      <c r="J953" s="78">
        <v>1013529</v>
      </c>
      <c r="K953" s="79">
        <v>44562</v>
      </c>
      <c r="L953" s="79">
        <v>44926</v>
      </c>
      <c r="M953" s="84">
        <v>10187</v>
      </c>
      <c r="N953" s="84">
        <v>16991</v>
      </c>
      <c r="O953" s="95">
        <f t="shared" si="196"/>
        <v>0.59955270437290331</v>
      </c>
      <c r="P953" s="84">
        <f t="shared" si="195"/>
        <v>10187</v>
      </c>
      <c r="Q953" s="85">
        <f t="shared" si="192"/>
        <v>7.4172809213113235E-4</v>
      </c>
      <c r="R953" s="86">
        <f t="shared" si="185"/>
        <v>6.4131730257059073E-4</v>
      </c>
      <c r="S953" s="87">
        <f t="shared" si="186"/>
        <v>550427.15</v>
      </c>
      <c r="T953" s="88">
        <f t="shared" si="187"/>
        <v>216324.34</v>
      </c>
      <c r="U953" s="88">
        <f t="shared" si="188"/>
        <v>216324.34</v>
      </c>
      <c r="V953" s="88">
        <f t="shared" si="189"/>
        <v>200155.33</v>
      </c>
      <c r="W953" s="89">
        <f t="shared" si="190"/>
        <v>1183231.1599999999</v>
      </c>
      <c r="X953" s="81"/>
      <c r="Y953" s="90">
        <f t="shared" si="193"/>
        <v>280303.13</v>
      </c>
      <c r="Z953" s="90">
        <f t="shared" si="194"/>
        <v>280303.13</v>
      </c>
      <c r="AA953" s="90">
        <f t="shared" si="191"/>
        <v>560606.26</v>
      </c>
    </row>
    <row r="954" spans="1:27" x14ac:dyDescent="0.2">
      <c r="A954" s="78">
        <v>4028</v>
      </c>
      <c r="B954" s="78" t="s">
        <v>1396</v>
      </c>
      <c r="C954" s="78" t="s">
        <v>576</v>
      </c>
      <c r="D954" s="78" t="s">
        <v>42</v>
      </c>
      <c r="E954" s="78" t="s">
        <v>232</v>
      </c>
      <c r="F954" s="78" t="s">
        <v>48</v>
      </c>
      <c r="G954" s="118">
        <v>675746</v>
      </c>
      <c r="H954" s="78"/>
      <c r="I954" s="79" t="s">
        <v>44</v>
      </c>
      <c r="J954" s="78">
        <v>1026068</v>
      </c>
      <c r="K954" s="79">
        <v>44378</v>
      </c>
      <c r="L954" s="79">
        <v>44742</v>
      </c>
      <c r="M954" s="84">
        <v>28844</v>
      </c>
      <c r="N954" s="84">
        <v>36890</v>
      </c>
      <c r="O954" s="95">
        <f t="shared" si="196"/>
        <v>0.78189211168338302</v>
      </c>
      <c r="P954" s="84">
        <f t="shared" si="195"/>
        <v>28844</v>
      </c>
      <c r="Q954" s="85">
        <f t="shared" si="192"/>
        <v>2.1001673789565506E-3</v>
      </c>
      <c r="R954" s="86">
        <f t="shared" si="185"/>
        <v>1.8158590630554746E-3</v>
      </c>
      <c r="S954" s="87">
        <f t="shared" si="186"/>
        <v>1558507.96</v>
      </c>
      <c r="T954" s="88">
        <f t="shared" si="187"/>
        <v>612511.96</v>
      </c>
      <c r="U954" s="88">
        <f t="shared" si="188"/>
        <v>612511.96</v>
      </c>
      <c r="V954" s="88">
        <f t="shared" si="189"/>
        <v>566730.17000000004</v>
      </c>
      <c r="W954" s="89">
        <f t="shared" si="190"/>
        <v>3350262.05</v>
      </c>
      <c r="X954" s="81"/>
      <c r="Y954" s="90">
        <f t="shared" si="193"/>
        <v>793664.8</v>
      </c>
      <c r="Z954" s="90">
        <f t="shared" si="194"/>
        <v>793664.8</v>
      </c>
      <c r="AA954" s="90">
        <f t="shared" si="191"/>
        <v>1587329.6</v>
      </c>
    </row>
    <row r="955" spans="1:27" x14ac:dyDescent="0.2">
      <c r="A955" s="78">
        <v>4439</v>
      </c>
      <c r="B955" s="78" t="s">
        <v>1397</v>
      </c>
      <c r="C955" s="78" t="s">
        <v>576</v>
      </c>
      <c r="D955" s="78" t="s">
        <v>42</v>
      </c>
      <c r="E955" s="78" t="s">
        <v>1398</v>
      </c>
      <c r="F955" s="78" t="s">
        <v>83</v>
      </c>
      <c r="G955" s="118">
        <v>675691</v>
      </c>
      <c r="H955" s="78"/>
      <c r="I955" s="79" t="s">
        <v>44</v>
      </c>
      <c r="J955" s="78">
        <v>1004449</v>
      </c>
      <c r="K955" s="79">
        <v>44562</v>
      </c>
      <c r="L955" s="79">
        <v>44926</v>
      </c>
      <c r="M955" s="84">
        <v>10914</v>
      </c>
      <c r="N955" s="84">
        <v>17895</v>
      </c>
      <c r="O955" s="95">
        <f t="shared" si="196"/>
        <v>0.6098910310142498</v>
      </c>
      <c r="P955" s="84">
        <f t="shared" si="195"/>
        <v>10914</v>
      </c>
      <c r="Q955" s="85">
        <f t="shared" si="192"/>
        <v>7.9466186291539994E-4</v>
      </c>
      <c r="R955" s="86">
        <f t="shared" ref="R955:R979" si="197">P955/R$3</f>
        <v>6.8708521058755546E-4</v>
      </c>
      <c r="S955" s="87">
        <f t="shared" ref="S955:S979" si="198">IF(Q955&gt;0,ROUND($S$3*Q955,2),0)</f>
        <v>589708.64</v>
      </c>
      <c r="T955" s="88">
        <f t="shared" ref="T955:T979" si="199">IF(R955&gt;0,ROUND($T$3*R955,2),0)</f>
        <v>231762.43</v>
      </c>
      <c r="U955" s="88">
        <f t="shared" ref="U955:U979" si="200">IF(R955&gt;0,ROUND($U$3*R955,2),0)</f>
        <v>231762.43</v>
      </c>
      <c r="V955" s="88">
        <f t="shared" ref="V955:V979" si="201">IF(Q955&gt;0,ROUND($V$3*Q955,2),0)</f>
        <v>214439.5</v>
      </c>
      <c r="W955" s="89">
        <f t="shared" ref="W955:W979" si="202">S955+T955+U955+V955</f>
        <v>1267673</v>
      </c>
      <c r="X955" s="81"/>
      <c r="Y955" s="90">
        <f t="shared" si="193"/>
        <v>300307.09000000003</v>
      </c>
      <c r="Z955" s="90">
        <f t="shared" si="194"/>
        <v>300307.09000000003</v>
      </c>
      <c r="AA955" s="90">
        <f t="shared" ref="AA955:AA979" si="203">SUM(Y955:Z955)</f>
        <v>600614.18000000005</v>
      </c>
    </row>
    <row r="956" spans="1:27" x14ac:dyDescent="0.2">
      <c r="A956" s="78">
        <v>4500</v>
      </c>
      <c r="B956" s="78" t="s">
        <v>1399</v>
      </c>
      <c r="C956" s="78" t="s">
        <v>576</v>
      </c>
      <c r="D956" s="78" t="s">
        <v>42</v>
      </c>
      <c r="E956" s="78" t="s">
        <v>504</v>
      </c>
      <c r="F956" s="78" t="s">
        <v>52</v>
      </c>
      <c r="G956" s="118">
        <v>675648</v>
      </c>
      <c r="H956" s="78"/>
      <c r="I956" s="79" t="s">
        <v>44</v>
      </c>
      <c r="J956" s="78">
        <v>1004445</v>
      </c>
      <c r="K956" s="79">
        <v>44562</v>
      </c>
      <c r="L956" s="79">
        <v>44926</v>
      </c>
      <c r="M956" s="84">
        <v>13585</v>
      </c>
      <c r="N956" s="84">
        <v>26051</v>
      </c>
      <c r="O956" s="95">
        <f t="shared" si="196"/>
        <v>0.52147710260642588</v>
      </c>
      <c r="P956" s="84">
        <f t="shared" si="195"/>
        <v>13585</v>
      </c>
      <c r="Q956" s="85">
        <f t="shared" si="192"/>
        <v>9.8914068239927696E-4</v>
      </c>
      <c r="R956" s="86">
        <f t="shared" si="197"/>
        <v>8.5523663055084677E-4</v>
      </c>
      <c r="S956" s="87">
        <f t="shared" si="198"/>
        <v>734028.94</v>
      </c>
      <c r="T956" s="88">
        <f t="shared" si="199"/>
        <v>288482.01</v>
      </c>
      <c r="U956" s="88">
        <f t="shared" si="200"/>
        <v>288482.01</v>
      </c>
      <c r="V956" s="88">
        <f t="shared" si="201"/>
        <v>266919.61</v>
      </c>
      <c r="W956" s="89">
        <f t="shared" si="202"/>
        <v>1577912.5699999998</v>
      </c>
      <c r="X956" s="81"/>
      <c r="Y956" s="90">
        <f t="shared" si="193"/>
        <v>373801.7</v>
      </c>
      <c r="Z956" s="90">
        <f t="shared" si="194"/>
        <v>373801.7</v>
      </c>
      <c r="AA956" s="90">
        <f t="shared" si="203"/>
        <v>747603.4</v>
      </c>
    </row>
    <row r="957" spans="1:27" x14ac:dyDescent="0.2">
      <c r="A957" s="78">
        <v>4340</v>
      </c>
      <c r="B957" s="78" t="s">
        <v>1400</v>
      </c>
      <c r="C957" s="78" t="s">
        <v>576</v>
      </c>
      <c r="D957" s="78" t="s">
        <v>42</v>
      </c>
      <c r="E957" s="78" t="s">
        <v>659</v>
      </c>
      <c r="F957" s="78" t="s">
        <v>52</v>
      </c>
      <c r="G957" s="118">
        <v>675234</v>
      </c>
      <c r="H957" s="78"/>
      <c r="I957" s="79" t="s">
        <v>44</v>
      </c>
      <c r="J957" s="78">
        <v>1028430</v>
      </c>
      <c r="K957" s="79">
        <v>44562</v>
      </c>
      <c r="L957" s="79">
        <v>44926</v>
      </c>
      <c r="M957" s="84">
        <v>12511</v>
      </c>
      <c r="N957" s="84">
        <v>19745</v>
      </c>
      <c r="O957" s="95">
        <f t="shared" si="196"/>
        <v>0.63362876677639912</v>
      </c>
      <c r="P957" s="84">
        <f t="shared" si="195"/>
        <v>12511</v>
      </c>
      <c r="Q957" s="85">
        <f t="shared" si="192"/>
        <v>9.1094141166708526E-4</v>
      </c>
      <c r="R957" s="86">
        <f t="shared" si="197"/>
        <v>7.8762351746938851E-4</v>
      </c>
      <c r="S957" s="87">
        <f t="shared" si="198"/>
        <v>675998.23</v>
      </c>
      <c r="T957" s="88">
        <f t="shared" si="199"/>
        <v>265675.26</v>
      </c>
      <c r="U957" s="88">
        <f t="shared" si="200"/>
        <v>265675.26</v>
      </c>
      <c r="V957" s="88">
        <f t="shared" si="201"/>
        <v>245817.54</v>
      </c>
      <c r="W957" s="89">
        <f t="shared" si="202"/>
        <v>1453166.29</v>
      </c>
      <c r="X957" s="81"/>
      <c r="Y957" s="90">
        <f t="shared" si="193"/>
        <v>344249.77</v>
      </c>
      <c r="Z957" s="90">
        <f t="shared" si="194"/>
        <v>344249.77</v>
      </c>
      <c r="AA957" s="90">
        <f t="shared" si="203"/>
        <v>688499.54</v>
      </c>
    </row>
    <row r="958" spans="1:27" x14ac:dyDescent="0.2">
      <c r="A958" s="78">
        <v>4511</v>
      </c>
      <c r="B958" s="78" t="s">
        <v>1401</v>
      </c>
      <c r="C958" s="78" t="s">
        <v>576</v>
      </c>
      <c r="D958" s="78" t="s">
        <v>42</v>
      </c>
      <c r="E958" s="78" t="s">
        <v>141</v>
      </c>
      <c r="F958" s="78" t="s">
        <v>52</v>
      </c>
      <c r="G958" s="118">
        <v>676006</v>
      </c>
      <c r="H958" s="78"/>
      <c r="I958" s="79" t="s">
        <v>44</v>
      </c>
      <c r="J958" s="78">
        <v>1004442</v>
      </c>
      <c r="K958" s="79">
        <v>44562</v>
      </c>
      <c r="L958" s="79">
        <v>44926</v>
      </c>
      <c r="M958" s="84">
        <v>10173</v>
      </c>
      <c r="N958" s="84">
        <v>15563</v>
      </c>
      <c r="O958" s="95">
        <f t="shared" si="196"/>
        <v>0.65366574567885372</v>
      </c>
      <c r="P958" s="84">
        <f t="shared" si="195"/>
        <v>10173</v>
      </c>
      <c r="Q958" s="85">
        <f t="shared" si="192"/>
        <v>7.4070873478453028E-4</v>
      </c>
      <c r="R958" s="86">
        <f t="shared" si="197"/>
        <v>6.404359398302366E-4</v>
      </c>
      <c r="S958" s="87">
        <f t="shared" si="198"/>
        <v>549670.68999999994</v>
      </c>
      <c r="T958" s="88">
        <f t="shared" si="199"/>
        <v>216027.05</v>
      </c>
      <c r="U958" s="88">
        <f t="shared" si="200"/>
        <v>216027.05</v>
      </c>
      <c r="V958" s="88">
        <f t="shared" si="201"/>
        <v>199880.25</v>
      </c>
      <c r="W958" s="89">
        <f t="shared" si="202"/>
        <v>1181605.04</v>
      </c>
      <c r="X958" s="81"/>
      <c r="Y958" s="90">
        <f t="shared" si="193"/>
        <v>279917.90000000002</v>
      </c>
      <c r="Z958" s="90">
        <f t="shared" si="194"/>
        <v>279917.90000000002</v>
      </c>
      <c r="AA958" s="90">
        <f t="shared" si="203"/>
        <v>559835.80000000005</v>
      </c>
    </row>
    <row r="959" spans="1:27" x14ac:dyDescent="0.2">
      <c r="A959" s="78">
        <v>5369</v>
      </c>
      <c r="B959" s="78" t="s">
        <v>1402</v>
      </c>
      <c r="C959" s="78" t="s">
        <v>576</v>
      </c>
      <c r="D959" s="78" t="s">
        <v>42</v>
      </c>
      <c r="E959" s="78" t="s">
        <v>659</v>
      </c>
      <c r="F959" s="78" t="s">
        <v>52</v>
      </c>
      <c r="G959" s="118">
        <v>676307</v>
      </c>
      <c r="H959" s="78"/>
      <c r="I959" s="79" t="s">
        <v>44</v>
      </c>
      <c r="J959" s="78">
        <v>1028964</v>
      </c>
      <c r="K959" s="79">
        <v>44562</v>
      </c>
      <c r="L959" s="79">
        <v>44926</v>
      </c>
      <c r="M959" s="84">
        <v>8188</v>
      </c>
      <c r="N959" s="84">
        <v>16743</v>
      </c>
      <c r="O959" s="95">
        <f t="shared" si="196"/>
        <v>0.48904019590276532</v>
      </c>
      <c r="P959" s="84">
        <f t="shared" si="195"/>
        <v>8188</v>
      </c>
      <c r="Q959" s="85">
        <f t="shared" si="192"/>
        <v>5.9617842528415744E-4</v>
      </c>
      <c r="R959" s="86">
        <f t="shared" si="197"/>
        <v>5.1547129414430124E-4</v>
      </c>
      <c r="S959" s="87">
        <f t="shared" si="198"/>
        <v>442416.56</v>
      </c>
      <c r="T959" s="88">
        <f t="shared" si="199"/>
        <v>173874.91</v>
      </c>
      <c r="U959" s="88">
        <f t="shared" si="200"/>
        <v>173874.91</v>
      </c>
      <c r="V959" s="88">
        <f t="shared" si="201"/>
        <v>160878.75</v>
      </c>
      <c r="W959" s="89">
        <f t="shared" si="202"/>
        <v>951045.13</v>
      </c>
      <c r="X959" s="81"/>
      <c r="Y959" s="90">
        <f t="shared" si="193"/>
        <v>225299.11</v>
      </c>
      <c r="Z959" s="90">
        <f t="shared" si="194"/>
        <v>225299.11</v>
      </c>
      <c r="AA959" s="90">
        <f t="shared" si="203"/>
        <v>450598.22</v>
      </c>
    </row>
    <row r="960" spans="1:27" x14ac:dyDescent="0.2">
      <c r="A960" s="78">
        <v>5261</v>
      </c>
      <c r="B960" s="78" t="s">
        <v>1403</v>
      </c>
      <c r="C960" s="78" t="s">
        <v>576</v>
      </c>
      <c r="D960" s="78" t="s">
        <v>42</v>
      </c>
      <c r="E960" s="78" t="s">
        <v>106</v>
      </c>
      <c r="F960" s="78" t="s">
        <v>106</v>
      </c>
      <c r="G960" s="118">
        <v>675918</v>
      </c>
      <c r="H960" s="78"/>
      <c r="I960" s="79" t="s">
        <v>44</v>
      </c>
      <c r="J960" s="78">
        <v>1026161</v>
      </c>
      <c r="K960" s="79">
        <v>44440</v>
      </c>
      <c r="L960" s="79">
        <v>44804</v>
      </c>
      <c r="M960" s="84">
        <v>21987</v>
      </c>
      <c r="N960" s="84">
        <v>30862</v>
      </c>
      <c r="O960" s="95">
        <f t="shared" si="196"/>
        <v>0.71242952498217871</v>
      </c>
      <c r="P960" s="84">
        <f t="shared" si="195"/>
        <v>21987</v>
      </c>
      <c r="Q960" s="85">
        <f t="shared" si="192"/>
        <v>1.6009007128386383E-3</v>
      </c>
      <c r="R960" s="86">
        <f t="shared" si="197"/>
        <v>1.3841801837262766E-3</v>
      </c>
      <c r="S960" s="87">
        <f t="shared" si="198"/>
        <v>1188008.4099999999</v>
      </c>
      <c r="T960" s="88">
        <f t="shared" si="199"/>
        <v>466901.28</v>
      </c>
      <c r="U960" s="88">
        <f t="shared" si="200"/>
        <v>466901.28</v>
      </c>
      <c r="V960" s="88">
        <f t="shared" si="201"/>
        <v>432003.06</v>
      </c>
      <c r="W960" s="89">
        <f t="shared" si="202"/>
        <v>2553814.0299999998</v>
      </c>
      <c r="X960" s="81"/>
      <c r="Y960" s="90">
        <f t="shared" si="193"/>
        <v>604989.18000000005</v>
      </c>
      <c r="Z960" s="90">
        <f t="shared" si="194"/>
        <v>604989.18000000005</v>
      </c>
      <c r="AA960" s="90">
        <f t="shared" si="203"/>
        <v>1209978.3600000001</v>
      </c>
    </row>
    <row r="961" spans="1:27" x14ac:dyDescent="0.2">
      <c r="A961" s="78">
        <v>5005</v>
      </c>
      <c r="B961" s="78" t="s">
        <v>1404</v>
      </c>
      <c r="C961" s="78" t="s">
        <v>1405</v>
      </c>
      <c r="D961" s="78" t="s">
        <v>71</v>
      </c>
      <c r="E961" s="78" t="s">
        <v>52</v>
      </c>
      <c r="F961" s="78" t="s">
        <v>52</v>
      </c>
      <c r="G961" s="118">
        <v>455613</v>
      </c>
      <c r="H961" s="78"/>
      <c r="I961" s="79" t="s">
        <v>44</v>
      </c>
      <c r="J961" s="78">
        <v>1029268</v>
      </c>
      <c r="K961" s="79">
        <v>44562</v>
      </c>
      <c r="L961" s="79">
        <v>44926</v>
      </c>
      <c r="M961" s="84">
        <v>15608</v>
      </c>
      <c r="N961" s="84">
        <v>23526</v>
      </c>
      <c r="O961" s="95">
        <f t="shared" si="196"/>
        <v>0.66343619824874611</v>
      </c>
      <c r="P961" s="84">
        <f t="shared" si="195"/>
        <v>15608</v>
      </c>
      <c r="Q961" s="85">
        <f t="shared" si="192"/>
        <v>0</v>
      </c>
      <c r="R961" s="86">
        <f t="shared" si="197"/>
        <v>9.8259354653202919E-4</v>
      </c>
      <c r="S961" s="87">
        <f t="shared" si="198"/>
        <v>0</v>
      </c>
      <c r="T961" s="88">
        <f t="shared" si="199"/>
        <v>331441.09000000003</v>
      </c>
      <c r="U961" s="88">
        <f t="shared" si="200"/>
        <v>331441.09000000003</v>
      </c>
      <c r="V961" s="88">
        <f t="shared" si="201"/>
        <v>0</v>
      </c>
      <c r="W961" s="89">
        <f t="shared" si="202"/>
        <v>662882.18000000005</v>
      </c>
      <c r="X961" s="81"/>
      <c r="Y961" s="90">
        <f t="shared" si="193"/>
        <v>0</v>
      </c>
      <c r="Z961" s="90">
        <f t="shared" si="194"/>
        <v>0</v>
      </c>
      <c r="AA961" s="90">
        <f t="shared" si="203"/>
        <v>0</v>
      </c>
    </row>
    <row r="962" spans="1:27" x14ac:dyDescent="0.2">
      <c r="A962" s="78">
        <v>5250</v>
      </c>
      <c r="B962" s="78" t="s">
        <v>1406</v>
      </c>
      <c r="C962" s="78" t="s">
        <v>576</v>
      </c>
      <c r="D962" s="78" t="s">
        <v>42</v>
      </c>
      <c r="E962" s="78" t="s">
        <v>62</v>
      </c>
      <c r="F962" s="78" t="s">
        <v>63</v>
      </c>
      <c r="G962" s="118">
        <v>455753</v>
      </c>
      <c r="H962" s="78"/>
      <c r="I962" s="79" t="s">
        <v>44</v>
      </c>
      <c r="J962" s="78">
        <v>1028461</v>
      </c>
      <c r="K962" s="79">
        <v>44562</v>
      </c>
      <c r="L962" s="79">
        <v>44926</v>
      </c>
      <c r="M962" s="84">
        <v>25666</v>
      </c>
      <c r="N962" s="84">
        <v>33152</v>
      </c>
      <c r="O962" s="95">
        <f t="shared" si="196"/>
        <v>0.77419160231660233</v>
      </c>
      <c r="P962" s="84">
        <f t="shared" si="195"/>
        <v>25665.999999999996</v>
      </c>
      <c r="Q962" s="85">
        <f t="shared" ref="Q962:Q1014" si="204">IF(D962="NSGO",P962/Q$3,0)</f>
        <v>1.8687732612778681E-3</v>
      </c>
      <c r="R962" s="86">
        <f t="shared" si="197"/>
        <v>1.6157897209950701E-3</v>
      </c>
      <c r="S962" s="87">
        <f t="shared" si="198"/>
        <v>1386793.28</v>
      </c>
      <c r="T962" s="88">
        <f t="shared" si="199"/>
        <v>545026.06999999995</v>
      </c>
      <c r="U962" s="88">
        <f t="shared" si="200"/>
        <v>545026.06999999995</v>
      </c>
      <c r="V962" s="88">
        <f t="shared" si="201"/>
        <v>504288.46</v>
      </c>
      <c r="W962" s="89">
        <f t="shared" si="202"/>
        <v>2981133.88</v>
      </c>
      <c r="X962" s="81"/>
      <c r="Y962" s="90">
        <f t="shared" ref="Y962:Y993" si="205">IF($D962="NSGO",ROUND($Q962*$Y$3,2),0)</f>
        <v>706219.69</v>
      </c>
      <c r="Z962" s="90">
        <f t="shared" ref="Z962:Z993" si="206">IF($D962="NSGO",ROUND($Q962*$Z$3,2),0)</f>
        <v>706219.69</v>
      </c>
      <c r="AA962" s="90">
        <f t="shared" si="203"/>
        <v>1412439.38</v>
      </c>
    </row>
    <row r="963" spans="1:27" x14ac:dyDescent="0.2">
      <c r="A963" s="78">
        <v>5240</v>
      </c>
      <c r="B963" s="78" t="s">
        <v>1407</v>
      </c>
      <c r="C963" s="78" t="s">
        <v>576</v>
      </c>
      <c r="D963" s="78" t="s">
        <v>42</v>
      </c>
      <c r="E963" s="78" t="s">
        <v>1380</v>
      </c>
      <c r="F963" s="78" t="s">
        <v>63</v>
      </c>
      <c r="G963" s="118">
        <v>675940</v>
      </c>
      <c r="H963" s="78"/>
      <c r="I963" s="79" t="s">
        <v>44</v>
      </c>
      <c r="J963" s="78">
        <v>1013530</v>
      </c>
      <c r="K963" s="79">
        <v>44562</v>
      </c>
      <c r="L963" s="79">
        <v>44926</v>
      </c>
      <c r="M963" s="84">
        <v>4086</v>
      </c>
      <c r="N963" s="84">
        <v>11119</v>
      </c>
      <c r="O963" s="95">
        <f t="shared" si="196"/>
        <v>0.36747908984620919</v>
      </c>
      <c r="P963" s="84">
        <f t="shared" si="195"/>
        <v>4086.0000000000005</v>
      </c>
      <c r="Q963" s="85">
        <f t="shared" si="204"/>
        <v>2.9750672272973468E-4</v>
      </c>
      <c r="R963" s="86">
        <f t="shared" si="197"/>
        <v>2.5723201122051972E-4</v>
      </c>
      <c r="S963" s="87">
        <f t="shared" si="198"/>
        <v>220776.02</v>
      </c>
      <c r="T963" s="88">
        <f t="shared" si="199"/>
        <v>86767.57</v>
      </c>
      <c r="U963" s="88">
        <f t="shared" si="200"/>
        <v>86767.57</v>
      </c>
      <c r="V963" s="88">
        <f t="shared" si="201"/>
        <v>80282.19</v>
      </c>
      <c r="W963" s="89">
        <f t="shared" si="202"/>
        <v>474593.35</v>
      </c>
      <c r="X963" s="81"/>
      <c r="Y963" s="90">
        <f t="shared" si="205"/>
        <v>112429.43</v>
      </c>
      <c r="Z963" s="90">
        <f t="shared" si="206"/>
        <v>112429.43</v>
      </c>
      <c r="AA963" s="90">
        <f t="shared" si="203"/>
        <v>224858.86</v>
      </c>
    </row>
    <row r="964" spans="1:27" x14ac:dyDescent="0.2">
      <c r="A964" s="78">
        <v>5169</v>
      </c>
      <c r="B964" s="78" t="s">
        <v>1408</v>
      </c>
      <c r="C964" s="78" t="s">
        <v>576</v>
      </c>
      <c r="D964" s="78" t="s">
        <v>42</v>
      </c>
      <c r="E964" s="78" t="s">
        <v>438</v>
      </c>
      <c r="F964" s="78" t="s">
        <v>63</v>
      </c>
      <c r="G964" s="118">
        <v>676103</v>
      </c>
      <c r="H964" s="78"/>
      <c r="I964" s="79" t="s">
        <v>44</v>
      </c>
      <c r="J964" s="78">
        <v>1025632</v>
      </c>
      <c r="K964" s="79">
        <v>44562</v>
      </c>
      <c r="L964" s="79">
        <v>44926</v>
      </c>
      <c r="M964" s="84">
        <v>10436</v>
      </c>
      <c r="N964" s="84">
        <v>15568</v>
      </c>
      <c r="O964" s="95">
        <f t="shared" si="196"/>
        <v>0.67034943473792397</v>
      </c>
      <c r="P964" s="84">
        <f t="shared" si="195"/>
        <v>10436</v>
      </c>
      <c r="Q964" s="85">
        <f t="shared" si="204"/>
        <v>7.5985809065284165E-4</v>
      </c>
      <c r="R964" s="86">
        <f t="shared" si="197"/>
        <v>6.569929684526048E-4</v>
      </c>
      <c r="S964" s="87">
        <f t="shared" si="198"/>
        <v>563881.18999999994</v>
      </c>
      <c r="T964" s="88">
        <f t="shared" si="199"/>
        <v>221611.94</v>
      </c>
      <c r="U964" s="88">
        <f t="shared" si="200"/>
        <v>221611.94</v>
      </c>
      <c r="V964" s="88">
        <f t="shared" si="201"/>
        <v>205047.71</v>
      </c>
      <c r="W964" s="89">
        <f t="shared" si="202"/>
        <v>1212152.7799999998</v>
      </c>
      <c r="X964" s="81"/>
      <c r="Y964" s="90">
        <f t="shared" si="205"/>
        <v>287154.55</v>
      </c>
      <c r="Z964" s="90">
        <f t="shared" si="206"/>
        <v>287154.55</v>
      </c>
      <c r="AA964" s="90">
        <f t="shared" si="203"/>
        <v>574309.1</v>
      </c>
    </row>
    <row r="965" spans="1:27" x14ac:dyDescent="0.2">
      <c r="A965" s="78">
        <v>5145</v>
      </c>
      <c r="B965" s="78" t="s">
        <v>1409</v>
      </c>
      <c r="C965" s="78" t="s">
        <v>576</v>
      </c>
      <c r="D965" s="78" t="s">
        <v>42</v>
      </c>
      <c r="E965" s="78" t="s">
        <v>141</v>
      </c>
      <c r="F965" s="78" t="s">
        <v>52</v>
      </c>
      <c r="G965" s="118">
        <v>675538</v>
      </c>
      <c r="H965" s="78"/>
      <c r="I965" s="79" t="s">
        <v>44</v>
      </c>
      <c r="J965" s="78">
        <v>1004440</v>
      </c>
      <c r="K965" s="79">
        <v>44562</v>
      </c>
      <c r="L965" s="79">
        <v>44926</v>
      </c>
      <c r="M965" s="84">
        <v>19962</v>
      </c>
      <c r="N965" s="84">
        <v>29633</v>
      </c>
      <c r="O965" s="95">
        <f t="shared" si="196"/>
        <v>0.67364087335065637</v>
      </c>
      <c r="P965" s="84">
        <f t="shared" si="195"/>
        <v>19962</v>
      </c>
      <c r="Q965" s="85">
        <f t="shared" si="204"/>
        <v>1.453457953776545E-3</v>
      </c>
      <c r="R965" s="86">
        <f t="shared" si="197"/>
        <v>1.2566973587821864E-3</v>
      </c>
      <c r="S965" s="87">
        <f t="shared" si="198"/>
        <v>1078592.98</v>
      </c>
      <c r="T965" s="88">
        <f t="shared" si="199"/>
        <v>423899.73</v>
      </c>
      <c r="U965" s="88">
        <f t="shared" si="200"/>
        <v>423899.73</v>
      </c>
      <c r="V965" s="88">
        <f t="shared" si="201"/>
        <v>392215.63</v>
      </c>
      <c r="W965" s="89">
        <f t="shared" si="202"/>
        <v>2318608.0699999998</v>
      </c>
      <c r="X965" s="81"/>
      <c r="Y965" s="90">
        <f t="shared" si="205"/>
        <v>549269.75</v>
      </c>
      <c r="Z965" s="90">
        <f t="shared" si="206"/>
        <v>549269.75</v>
      </c>
      <c r="AA965" s="90">
        <f t="shared" si="203"/>
        <v>1098539.5</v>
      </c>
    </row>
    <row r="966" spans="1:27" x14ac:dyDescent="0.2">
      <c r="A966" s="78">
        <v>4996</v>
      </c>
      <c r="B966" s="78" t="s">
        <v>1410</v>
      </c>
      <c r="C966" s="78" t="s">
        <v>576</v>
      </c>
      <c r="D966" s="78" t="s">
        <v>42</v>
      </c>
      <c r="E966" s="78" t="s">
        <v>1031</v>
      </c>
      <c r="F966" s="78" t="s">
        <v>63</v>
      </c>
      <c r="G966" s="118">
        <v>675408</v>
      </c>
      <c r="H966" s="78"/>
      <c r="I966" s="79" t="s">
        <v>44</v>
      </c>
      <c r="J966" s="78">
        <v>1029941</v>
      </c>
      <c r="K966" s="79">
        <v>44562</v>
      </c>
      <c r="L966" s="79">
        <v>44926</v>
      </c>
      <c r="M966" s="84">
        <v>12407</v>
      </c>
      <c r="N966" s="84">
        <v>15332</v>
      </c>
      <c r="O966" s="95">
        <f t="shared" si="196"/>
        <v>0.8092225410905296</v>
      </c>
      <c r="P966" s="84">
        <f t="shared" si="195"/>
        <v>12407</v>
      </c>
      <c r="Q966" s="85">
        <f t="shared" si="204"/>
        <v>9.0336904280661232E-4</v>
      </c>
      <c r="R966" s="86">
        <f t="shared" si="197"/>
        <v>7.8107625139818592E-4</v>
      </c>
      <c r="S966" s="87">
        <f t="shared" si="198"/>
        <v>670378.87</v>
      </c>
      <c r="T966" s="88">
        <f t="shared" si="199"/>
        <v>263466.78000000003</v>
      </c>
      <c r="U966" s="88">
        <f t="shared" si="200"/>
        <v>263466.78000000003</v>
      </c>
      <c r="V966" s="88">
        <f t="shared" si="201"/>
        <v>243774.14</v>
      </c>
      <c r="W966" s="89">
        <f t="shared" si="202"/>
        <v>1441086.5700000003</v>
      </c>
      <c r="X966" s="81"/>
      <c r="Y966" s="90">
        <f t="shared" si="205"/>
        <v>341388.13</v>
      </c>
      <c r="Z966" s="90">
        <f t="shared" si="206"/>
        <v>341388.13</v>
      </c>
      <c r="AA966" s="90">
        <f t="shared" si="203"/>
        <v>682776.26</v>
      </c>
    </row>
    <row r="967" spans="1:27" x14ac:dyDescent="0.2">
      <c r="A967" s="78">
        <v>4747</v>
      </c>
      <c r="B967" s="78" t="s">
        <v>1411</v>
      </c>
      <c r="C967" s="78" t="s">
        <v>576</v>
      </c>
      <c r="D967" s="78" t="s">
        <v>42</v>
      </c>
      <c r="E967" s="78" t="s">
        <v>296</v>
      </c>
      <c r="F967" s="78" t="s">
        <v>79</v>
      </c>
      <c r="G967" s="118">
        <v>675922</v>
      </c>
      <c r="H967" s="78"/>
      <c r="I967" s="79" t="s">
        <v>44</v>
      </c>
      <c r="J967" s="78">
        <v>1019201</v>
      </c>
      <c r="K967" s="79">
        <v>44562</v>
      </c>
      <c r="L967" s="79">
        <v>44926</v>
      </c>
      <c r="M967" s="84">
        <v>7510</v>
      </c>
      <c r="N967" s="84">
        <v>18055</v>
      </c>
      <c r="O967" s="95">
        <f t="shared" si="196"/>
        <v>0.41595126003877042</v>
      </c>
      <c r="P967" s="84">
        <f t="shared" ref="P967:P1015" si="207">IFERROR((M967/((L967-K967)+1)*365),0)</f>
        <v>7510.0000000000009</v>
      </c>
      <c r="Q967" s="85">
        <f t="shared" si="204"/>
        <v>5.4681240521299742E-4</v>
      </c>
      <c r="R967" s="86">
        <f t="shared" si="197"/>
        <v>4.7278815571857635E-4</v>
      </c>
      <c r="S967" s="87">
        <f t="shared" si="198"/>
        <v>405782.65</v>
      </c>
      <c r="T967" s="88">
        <f t="shared" si="199"/>
        <v>159477.35</v>
      </c>
      <c r="U967" s="88">
        <f t="shared" si="200"/>
        <v>159477.35</v>
      </c>
      <c r="V967" s="88">
        <f t="shared" si="201"/>
        <v>147557.32999999999</v>
      </c>
      <c r="W967" s="89">
        <f t="shared" si="202"/>
        <v>872294.67999999993</v>
      </c>
      <c r="X967" s="81"/>
      <c r="Y967" s="90">
        <f t="shared" si="205"/>
        <v>206643.42</v>
      </c>
      <c r="Z967" s="90">
        <f t="shared" si="206"/>
        <v>206643.42</v>
      </c>
      <c r="AA967" s="90">
        <f t="shared" si="203"/>
        <v>413286.84</v>
      </c>
    </row>
    <row r="968" spans="1:27" x14ac:dyDescent="0.2">
      <c r="A968" s="78">
        <v>4584</v>
      </c>
      <c r="B968" s="78" t="s">
        <v>1412</v>
      </c>
      <c r="C968" s="78" t="s">
        <v>576</v>
      </c>
      <c r="D968" s="78" t="s">
        <v>42</v>
      </c>
      <c r="E968" s="78" t="s">
        <v>156</v>
      </c>
      <c r="F968" s="78" t="s">
        <v>63</v>
      </c>
      <c r="G968" s="118">
        <v>455565</v>
      </c>
      <c r="H968" s="78"/>
      <c r="I968" s="79" t="s">
        <v>44</v>
      </c>
      <c r="J968" s="78">
        <v>1029926</v>
      </c>
      <c r="K968" s="79">
        <v>44440</v>
      </c>
      <c r="L968" s="79">
        <v>44804</v>
      </c>
      <c r="M968" s="84">
        <v>18954</v>
      </c>
      <c r="N968" s="84">
        <v>21583</v>
      </c>
      <c r="O968" s="95">
        <f t="shared" ref="O968:O978" si="208">M968/N968</f>
        <v>0.87819116897558258</v>
      </c>
      <c r="P968" s="84">
        <f t="shared" si="207"/>
        <v>18954</v>
      </c>
      <c r="Q968" s="85">
        <f t="shared" si="204"/>
        <v>1.3800642248211921E-3</v>
      </c>
      <c r="R968" s="86">
        <f t="shared" si="197"/>
        <v>1.1932392414766837E-3</v>
      </c>
      <c r="S968" s="87">
        <f t="shared" si="198"/>
        <v>1024128.41</v>
      </c>
      <c r="T968" s="88">
        <f t="shared" si="199"/>
        <v>402494.51</v>
      </c>
      <c r="U968" s="88">
        <f t="shared" si="200"/>
        <v>402494.51</v>
      </c>
      <c r="V968" s="88">
        <f t="shared" si="201"/>
        <v>372410.33</v>
      </c>
      <c r="W968" s="89">
        <f t="shared" si="202"/>
        <v>2201527.7599999998</v>
      </c>
      <c r="X968" s="81"/>
      <c r="Y968" s="90">
        <f t="shared" si="205"/>
        <v>521533.86</v>
      </c>
      <c r="Z968" s="90">
        <f t="shared" si="206"/>
        <v>521533.86</v>
      </c>
      <c r="AA968" s="90">
        <f t="shared" si="203"/>
        <v>1043067.72</v>
      </c>
    </row>
    <row r="969" spans="1:27" x14ac:dyDescent="0.2">
      <c r="A969" s="78">
        <v>4586</v>
      </c>
      <c r="B969" s="78" t="s">
        <v>1413</v>
      </c>
      <c r="C969" s="78" t="s">
        <v>576</v>
      </c>
      <c r="D969" s="78" t="s">
        <v>42</v>
      </c>
      <c r="E969" s="78" t="s">
        <v>361</v>
      </c>
      <c r="F969" s="78" t="s">
        <v>63</v>
      </c>
      <c r="G969" s="118">
        <v>455831</v>
      </c>
      <c r="H969" s="78"/>
      <c r="I969" s="79" t="s">
        <v>44</v>
      </c>
      <c r="J969" s="78">
        <v>1029959</v>
      </c>
      <c r="K969" s="79">
        <v>44562</v>
      </c>
      <c r="L969" s="79">
        <v>44926</v>
      </c>
      <c r="M969" s="84">
        <v>12494</v>
      </c>
      <c r="N969" s="84">
        <v>14678</v>
      </c>
      <c r="O969" s="95">
        <f t="shared" si="208"/>
        <v>0.85120588636053962</v>
      </c>
      <c r="P969" s="84">
        <f t="shared" si="207"/>
        <v>12494</v>
      </c>
      <c r="Q969" s="85">
        <f t="shared" si="204"/>
        <v>9.0970362060335407E-4</v>
      </c>
      <c r="R969" s="86">
        <f t="shared" si="197"/>
        <v>7.8655329128467276E-4</v>
      </c>
      <c r="S969" s="87">
        <f t="shared" si="198"/>
        <v>675079.69</v>
      </c>
      <c r="T969" s="88">
        <f t="shared" si="199"/>
        <v>265314.26</v>
      </c>
      <c r="U969" s="88">
        <f t="shared" si="200"/>
        <v>265314.26</v>
      </c>
      <c r="V969" s="88">
        <f t="shared" si="201"/>
        <v>245483.51999999999</v>
      </c>
      <c r="W969" s="89">
        <f t="shared" si="202"/>
        <v>1451191.73</v>
      </c>
      <c r="X969" s="81"/>
      <c r="Y969" s="90">
        <f t="shared" si="205"/>
        <v>343782</v>
      </c>
      <c r="Z969" s="90">
        <f t="shared" si="206"/>
        <v>343782</v>
      </c>
      <c r="AA969" s="90">
        <f t="shared" si="203"/>
        <v>687564</v>
      </c>
    </row>
    <row r="970" spans="1:27" x14ac:dyDescent="0.2">
      <c r="A970" s="78">
        <v>5057</v>
      </c>
      <c r="B970" s="78" t="s">
        <v>1414</v>
      </c>
      <c r="C970" s="78" t="s">
        <v>1415</v>
      </c>
      <c r="D970" s="78" t="s">
        <v>71</v>
      </c>
      <c r="E970" s="78" t="s">
        <v>52</v>
      </c>
      <c r="F970" s="78" t="s">
        <v>52</v>
      </c>
      <c r="G970" s="118">
        <v>675079</v>
      </c>
      <c r="H970" s="78"/>
      <c r="I970" s="79" t="s">
        <v>44</v>
      </c>
      <c r="J970" s="78">
        <v>1028531</v>
      </c>
      <c r="K970" s="79">
        <v>44562</v>
      </c>
      <c r="L970" s="79">
        <v>44926</v>
      </c>
      <c r="M970" s="84">
        <v>25614</v>
      </c>
      <c r="N970" s="84">
        <v>28521</v>
      </c>
      <c r="O970" s="95">
        <f t="shared" si="208"/>
        <v>0.89807510255601131</v>
      </c>
      <c r="P970" s="84">
        <f t="shared" si="207"/>
        <v>25614.000000000004</v>
      </c>
      <c r="Q970" s="85">
        <f t="shared" si="204"/>
        <v>0</v>
      </c>
      <c r="R970" s="86">
        <f t="shared" si="197"/>
        <v>1.6125160879594694E-3</v>
      </c>
      <c r="S970" s="87">
        <f t="shared" si="198"/>
        <v>0</v>
      </c>
      <c r="T970" s="88">
        <f t="shared" si="199"/>
        <v>543921.82999999996</v>
      </c>
      <c r="U970" s="88">
        <f t="shared" si="200"/>
        <v>543921.82999999996</v>
      </c>
      <c r="V970" s="88">
        <f t="shared" si="201"/>
        <v>0</v>
      </c>
      <c r="W970" s="89">
        <f t="shared" si="202"/>
        <v>1087843.6599999999</v>
      </c>
      <c r="X970" s="81"/>
      <c r="Y970" s="90">
        <f t="shared" si="205"/>
        <v>0</v>
      </c>
      <c r="Z970" s="90">
        <f t="shared" si="206"/>
        <v>0</v>
      </c>
      <c r="AA970" s="90">
        <f t="shared" si="203"/>
        <v>0</v>
      </c>
    </row>
    <row r="971" spans="1:27" x14ac:dyDescent="0.2">
      <c r="A971" s="78">
        <v>4663</v>
      </c>
      <c r="B971" s="78" t="s">
        <v>1416</v>
      </c>
      <c r="C971" s="78" t="s">
        <v>576</v>
      </c>
      <c r="D971" s="78" t="s">
        <v>42</v>
      </c>
      <c r="E971" s="78" t="s">
        <v>659</v>
      </c>
      <c r="F971" s="78" t="s">
        <v>52</v>
      </c>
      <c r="G971" s="118">
        <v>676304</v>
      </c>
      <c r="H971" s="78"/>
      <c r="I971" s="79" t="s">
        <v>44</v>
      </c>
      <c r="J971" s="78">
        <v>1028967</v>
      </c>
      <c r="K971" s="79">
        <v>44562</v>
      </c>
      <c r="L971" s="79">
        <v>44926</v>
      </c>
      <c r="M971" s="84">
        <v>15530</v>
      </c>
      <c r="N971" s="84">
        <v>23928</v>
      </c>
      <c r="O971" s="95">
        <f t="shared" si="208"/>
        <v>0.64903042460715477</v>
      </c>
      <c r="P971" s="84">
        <f t="shared" si="207"/>
        <v>15530</v>
      </c>
      <c r="Q971" s="85">
        <f t="shared" si="204"/>
        <v>1.1307585423379293E-3</v>
      </c>
      <c r="R971" s="86">
        <f t="shared" si="197"/>
        <v>9.7768309697862719E-4</v>
      </c>
      <c r="S971" s="87">
        <f t="shared" si="198"/>
        <v>839121.78</v>
      </c>
      <c r="T971" s="88">
        <f t="shared" si="199"/>
        <v>329784.73</v>
      </c>
      <c r="U971" s="88">
        <f t="shared" si="200"/>
        <v>329784.73</v>
      </c>
      <c r="V971" s="88">
        <f t="shared" si="201"/>
        <v>305135.19</v>
      </c>
      <c r="W971" s="89">
        <f t="shared" si="202"/>
        <v>1803826.43</v>
      </c>
      <c r="X971" s="81"/>
      <c r="Y971" s="90">
        <f t="shared" si="205"/>
        <v>427319.87</v>
      </c>
      <c r="Z971" s="90">
        <f t="shared" si="206"/>
        <v>427319.87</v>
      </c>
      <c r="AA971" s="90">
        <f t="shared" si="203"/>
        <v>854639.74</v>
      </c>
    </row>
    <row r="972" spans="1:27" x14ac:dyDescent="0.2">
      <c r="A972" s="78">
        <v>5316</v>
      </c>
      <c r="B972" s="78" t="s">
        <v>1417</v>
      </c>
      <c r="C972" s="78" t="s">
        <v>1418</v>
      </c>
      <c r="D972" s="78" t="s">
        <v>71</v>
      </c>
      <c r="E972" s="78" t="s">
        <v>52</v>
      </c>
      <c r="F972" s="78" t="s">
        <v>52</v>
      </c>
      <c r="G972" s="118">
        <v>675000</v>
      </c>
      <c r="H972" s="78"/>
      <c r="I972" s="79" t="s">
        <v>44</v>
      </c>
      <c r="J972" s="78">
        <v>1028543</v>
      </c>
      <c r="K972" s="79">
        <v>44562</v>
      </c>
      <c r="L972" s="79">
        <v>44926</v>
      </c>
      <c r="M972" s="84">
        <v>35040</v>
      </c>
      <c r="N972" s="84">
        <v>40643</v>
      </c>
      <c r="O972" s="95">
        <f t="shared" si="208"/>
        <v>0.86214108210515961</v>
      </c>
      <c r="P972" s="84">
        <f t="shared" si="207"/>
        <v>35040</v>
      </c>
      <c r="Q972" s="85">
        <f t="shared" si="204"/>
        <v>0</v>
      </c>
      <c r="R972" s="86">
        <f t="shared" si="197"/>
        <v>2.2059250301436637E-3</v>
      </c>
      <c r="S972" s="87">
        <f t="shared" si="198"/>
        <v>0</v>
      </c>
      <c r="T972" s="88">
        <f t="shared" si="199"/>
        <v>744086.09</v>
      </c>
      <c r="U972" s="88">
        <f t="shared" si="200"/>
        <v>744086.09</v>
      </c>
      <c r="V972" s="88">
        <f t="shared" si="201"/>
        <v>0</v>
      </c>
      <c r="W972" s="89">
        <f t="shared" si="202"/>
        <v>1488172.18</v>
      </c>
      <c r="X972" s="81"/>
      <c r="Y972" s="90">
        <f t="shared" si="205"/>
        <v>0</v>
      </c>
      <c r="Z972" s="90">
        <f t="shared" si="206"/>
        <v>0</v>
      </c>
      <c r="AA972" s="90">
        <f t="shared" si="203"/>
        <v>0</v>
      </c>
    </row>
    <row r="973" spans="1:27" x14ac:dyDescent="0.2">
      <c r="A973" s="78">
        <v>4935</v>
      </c>
      <c r="B973" s="78" t="s">
        <v>1419</v>
      </c>
      <c r="C973" s="78" t="s">
        <v>1420</v>
      </c>
      <c r="D973" s="78" t="s">
        <v>71</v>
      </c>
      <c r="E973" s="78" t="s">
        <v>1090</v>
      </c>
      <c r="F973" s="78" t="s">
        <v>63</v>
      </c>
      <c r="G973" s="118">
        <v>675398</v>
      </c>
      <c r="H973" s="78"/>
      <c r="I973" s="79" t="s">
        <v>44</v>
      </c>
      <c r="J973" s="78">
        <v>1028526</v>
      </c>
      <c r="K973" s="79">
        <v>44562</v>
      </c>
      <c r="L973" s="79">
        <v>44926</v>
      </c>
      <c r="M973" s="84">
        <v>14323</v>
      </c>
      <c r="N973" s="84">
        <v>18193</v>
      </c>
      <c r="O973" s="95">
        <f t="shared" si="208"/>
        <v>0.78728082229428897</v>
      </c>
      <c r="P973" s="84">
        <f t="shared" si="207"/>
        <v>14323</v>
      </c>
      <c r="Q973" s="85">
        <f t="shared" si="204"/>
        <v>0</v>
      </c>
      <c r="R973" s="86">
        <f t="shared" si="197"/>
        <v>9.0169703786380402E-4</v>
      </c>
      <c r="S973" s="87">
        <f t="shared" si="198"/>
        <v>0</v>
      </c>
      <c r="T973" s="88">
        <f t="shared" si="199"/>
        <v>304153.68</v>
      </c>
      <c r="U973" s="88">
        <f t="shared" si="200"/>
        <v>304153.68</v>
      </c>
      <c r="V973" s="88">
        <f t="shared" si="201"/>
        <v>0</v>
      </c>
      <c r="W973" s="89">
        <f t="shared" si="202"/>
        <v>608307.36</v>
      </c>
      <c r="X973" s="81"/>
      <c r="Y973" s="90">
        <f t="shared" si="205"/>
        <v>0</v>
      </c>
      <c r="Z973" s="90">
        <f t="shared" si="206"/>
        <v>0</v>
      </c>
      <c r="AA973" s="90">
        <f t="shared" si="203"/>
        <v>0</v>
      </c>
    </row>
    <row r="974" spans="1:27" x14ac:dyDescent="0.2">
      <c r="A974" s="78">
        <v>4967</v>
      </c>
      <c r="B974" s="78" t="s">
        <v>1421</v>
      </c>
      <c r="C974" s="78" t="s">
        <v>1422</v>
      </c>
      <c r="D974" s="78" t="s">
        <v>71</v>
      </c>
      <c r="E974" s="78" t="s">
        <v>52</v>
      </c>
      <c r="F974" s="78" t="s">
        <v>52</v>
      </c>
      <c r="G974" s="118">
        <v>675127</v>
      </c>
      <c r="H974" s="78"/>
      <c r="I974" s="79" t="s">
        <v>44</v>
      </c>
      <c r="J974" s="78">
        <v>1028520</v>
      </c>
      <c r="K974" s="79">
        <v>44562</v>
      </c>
      <c r="L974" s="79">
        <v>44926</v>
      </c>
      <c r="M974" s="84">
        <v>16641</v>
      </c>
      <c r="N974" s="84">
        <v>21272</v>
      </c>
      <c r="O974" s="95">
        <f t="shared" si="208"/>
        <v>0.78229597593080102</v>
      </c>
      <c r="P974" s="84">
        <f t="shared" si="207"/>
        <v>16641</v>
      </c>
      <c r="Q974" s="85">
        <f t="shared" si="204"/>
        <v>0</v>
      </c>
      <c r="R974" s="86">
        <f t="shared" si="197"/>
        <v>1.0476255258738787E-3</v>
      </c>
      <c r="S974" s="87">
        <f t="shared" si="198"/>
        <v>0</v>
      </c>
      <c r="T974" s="88">
        <f t="shared" si="199"/>
        <v>353377.19</v>
      </c>
      <c r="U974" s="88">
        <f t="shared" si="200"/>
        <v>353377.19</v>
      </c>
      <c r="V974" s="88">
        <f t="shared" si="201"/>
        <v>0</v>
      </c>
      <c r="W974" s="89">
        <f t="shared" si="202"/>
        <v>706754.38</v>
      </c>
      <c r="X974" s="81"/>
      <c r="Y974" s="90">
        <f t="shared" si="205"/>
        <v>0</v>
      </c>
      <c r="Z974" s="90">
        <f t="shared" si="206"/>
        <v>0</v>
      </c>
      <c r="AA974" s="90">
        <f t="shared" si="203"/>
        <v>0</v>
      </c>
    </row>
    <row r="975" spans="1:27" x14ac:dyDescent="0.2">
      <c r="A975" s="78">
        <v>4943</v>
      </c>
      <c r="B975" s="78" t="s">
        <v>1423</v>
      </c>
      <c r="C975" s="78" t="s">
        <v>1424</v>
      </c>
      <c r="D975" s="78" t="s">
        <v>71</v>
      </c>
      <c r="E975" s="78" t="s">
        <v>1398</v>
      </c>
      <c r="F975" s="78" t="s">
        <v>83</v>
      </c>
      <c r="G975" s="118">
        <v>675433</v>
      </c>
      <c r="H975" s="78"/>
      <c r="I975" s="79" t="s">
        <v>44</v>
      </c>
      <c r="J975" s="78">
        <v>1028518</v>
      </c>
      <c r="K975" s="79">
        <v>44562</v>
      </c>
      <c r="L975" s="79">
        <v>44926</v>
      </c>
      <c r="M975" s="84">
        <v>16906</v>
      </c>
      <c r="N975" s="84">
        <v>20132</v>
      </c>
      <c r="O975" s="95">
        <f t="shared" si="208"/>
        <v>0.83975759984104903</v>
      </c>
      <c r="P975" s="84">
        <f t="shared" si="207"/>
        <v>16906</v>
      </c>
      <c r="Q975" s="85">
        <f t="shared" si="204"/>
        <v>0</v>
      </c>
      <c r="R975" s="86">
        <f t="shared" si="197"/>
        <v>1.0643084634591547E-3</v>
      </c>
      <c r="S975" s="87">
        <f t="shared" si="198"/>
        <v>0</v>
      </c>
      <c r="T975" s="88">
        <f t="shared" si="199"/>
        <v>359004.55</v>
      </c>
      <c r="U975" s="88">
        <f t="shared" si="200"/>
        <v>359004.55</v>
      </c>
      <c r="V975" s="88">
        <f t="shared" si="201"/>
        <v>0</v>
      </c>
      <c r="W975" s="89">
        <f t="shared" si="202"/>
        <v>718009.1</v>
      </c>
      <c r="X975" s="81"/>
      <c r="Y975" s="90">
        <f t="shared" si="205"/>
        <v>0</v>
      </c>
      <c r="Z975" s="90">
        <f t="shared" si="206"/>
        <v>0</v>
      </c>
      <c r="AA975" s="90">
        <f t="shared" si="203"/>
        <v>0</v>
      </c>
    </row>
    <row r="976" spans="1:27" x14ac:dyDescent="0.2">
      <c r="A976" s="78">
        <v>5020</v>
      </c>
      <c r="B976" s="78" t="s">
        <v>1425</v>
      </c>
      <c r="C976" s="78" t="s">
        <v>1426</v>
      </c>
      <c r="D976" s="78" t="s">
        <v>71</v>
      </c>
      <c r="E976" s="78" t="s">
        <v>150</v>
      </c>
      <c r="F976" s="78" t="s">
        <v>63</v>
      </c>
      <c r="G976" s="118">
        <v>455900</v>
      </c>
      <c r="H976" s="78"/>
      <c r="I976" s="79" t="s">
        <v>44</v>
      </c>
      <c r="J976" s="78">
        <v>1028545</v>
      </c>
      <c r="K976" s="79">
        <v>44562</v>
      </c>
      <c r="L976" s="79">
        <v>44926</v>
      </c>
      <c r="M976" s="84">
        <v>12212</v>
      </c>
      <c r="N976" s="84">
        <v>17894</v>
      </c>
      <c r="O976" s="95">
        <f t="shared" si="208"/>
        <v>0.68246339555158153</v>
      </c>
      <c r="P976" s="84">
        <f t="shared" si="207"/>
        <v>12212</v>
      </c>
      <c r="Q976" s="85">
        <f t="shared" si="204"/>
        <v>0</v>
      </c>
      <c r="R976" s="86">
        <f t="shared" si="197"/>
        <v>7.6880012751468093E-4</v>
      </c>
      <c r="S976" s="87">
        <f t="shared" si="198"/>
        <v>0</v>
      </c>
      <c r="T976" s="88">
        <f t="shared" si="199"/>
        <v>259325.89</v>
      </c>
      <c r="U976" s="88">
        <f t="shared" si="200"/>
        <v>259325.89</v>
      </c>
      <c r="V976" s="88">
        <f t="shared" si="201"/>
        <v>0</v>
      </c>
      <c r="W976" s="89">
        <f t="shared" si="202"/>
        <v>518651.78</v>
      </c>
      <c r="X976" s="81"/>
      <c r="Y976" s="90">
        <f t="shared" si="205"/>
        <v>0</v>
      </c>
      <c r="Z976" s="90">
        <f t="shared" si="206"/>
        <v>0</v>
      </c>
      <c r="AA976" s="90">
        <f t="shared" si="203"/>
        <v>0</v>
      </c>
    </row>
    <row r="977" spans="1:27" x14ac:dyDescent="0.2">
      <c r="A977" s="78">
        <v>4114</v>
      </c>
      <c r="B977" s="78" t="s">
        <v>1427</v>
      </c>
      <c r="C977" s="78" t="s">
        <v>1428</v>
      </c>
      <c r="D977" s="78" t="s">
        <v>71</v>
      </c>
      <c r="E977" s="78" t="s">
        <v>127</v>
      </c>
      <c r="F977" s="78" t="s">
        <v>67</v>
      </c>
      <c r="G977" s="118">
        <v>455591</v>
      </c>
      <c r="H977" s="78"/>
      <c r="I977" s="79" t="s">
        <v>44</v>
      </c>
      <c r="J977" s="78">
        <v>1028523</v>
      </c>
      <c r="K977" s="79">
        <v>44562</v>
      </c>
      <c r="L977" s="79">
        <v>44926</v>
      </c>
      <c r="M977" s="84">
        <v>15520</v>
      </c>
      <c r="N977" s="84">
        <v>21381</v>
      </c>
      <c r="O977" s="95">
        <f t="shared" si="208"/>
        <v>0.72587811608437403</v>
      </c>
      <c r="P977" s="84">
        <f t="shared" si="207"/>
        <v>15520</v>
      </c>
      <c r="Q977" s="85">
        <f t="shared" si="204"/>
        <v>0</v>
      </c>
      <c r="R977" s="86">
        <f t="shared" si="197"/>
        <v>9.770535521640884E-4</v>
      </c>
      <c r="S977" s="87">
        <f t="shared" si="198"/>
        <v>0</v>
      </c>
      <c r="T977" s="88">
        <f t="shared" si="199"/>
        <v>329572.38</v>
      </c>
      <c r="U977" s="88">
        <f t="shared" si="200"/>
        <v>329572.38</v>
      </c>
      <c r="V977" s="88">
        <f t="shared" si="201"/>
        <v>0</v>
      </c>
      <c r="W977" s="89">
        <f t="shared" si="202"/>
        <v>659144.76</v>
      </c>
      <c r="X977" s="81"/>
      <c r="Y977" s="90">
        <f t="shared" si="205"/>
        <v>0</v>
      </c>
      <c r="Z977" s="90">
        <f t="shared" si="206"/>
        <v>0</v>
      </c>
      <c r="AA977" s="90">
        <f t="shared" si="203"/>
        <v>0</v>
      </c>
    </row>
    <row r="978" spans="1:27" x14ac:dyDescent="0.2">
      <c r="A978" s="78">
        <v>5350</v>
      </c>
      <c r="B978" s="78" t="s">
        <v>1429</v>
      </c>
      <c r="C978" s="78" t="s">
        <v>576</v>
      </c>
      <c r="D978" s="78" t="s">
        <v>42</v>
      </c>
      <c r="E978" s="78" t="s">
        <v>1430</v>
      </c>
      <c r="F978" s="78" t="s">
        <v>83</v>
      </c>
      <c r="G978" s="118">
        <v>675484</v>
      </c>
      <c r="H978" s="78"/>
      <c r="I978" s="79" t="s">
        <v>44</v>
      </c>
      <c r="J978" s="78">
        <v>1028068</v>
      </c>
      <c r="K978" s="79">
        <v>44562</v>
      </c>
      <c r="L978" s="79">
        <v>44926</v>
      </c>
      <c r="M978" s="84">
        <v>10239</v>
      </c>
      <c r="N978" s="84">
        <v>14010</v>
      </c>
      <c r="O978" s="95">
        <f t="shared" si="208"/>
        <v>0.73083511777301924</v>
      </c>
      <c r="P978" s="84">
        <f t="shared" si="207"/>
        <v>10239</v>
      </c>
      <c r="Q978" s="85">
        <f t="shared" si="204"/>
        <v>7.4551427656136882E-4</v>
      </c>
      <c r="R978" s="86">
        <f t="shared" si="197"/>
        <v>6.4459093560619214E-4</v>
      </c>
      <c r="S978" s="87">
        <f t="shared" si="198"/>
        <v>553236.82999999996</v>
      </c>
      <c r="T978" s="88">
        <f t="shared" si="199"/>
        <v>217428.58</v>
      </c>
      <c r="U978" s="88">
        <f t="shared" si="200"/>
        <v>217428.58</v>
      </c>
      <c r="V978" s="88">
        <f t="shared" si="201"/>
        <v>201177.03</v>
      </c>
      <c r="W978" s="89">
        <f t="shared" si="202"/>
        <v>1189271.0199999998</v>
      </c>
      <c r="X978" s="81"/>
      <c r="Y978" s="90">
        <f t="shared" si="205"/>
        <v>281733.95</v>
      </c>
      <c r="Z978" s="90">
        <f t="shared" si="206"/>
        <v>281733.95</v>
      </c>
      <c r="AA978" s="90">
        <f t="shared" si="203"/>
        <v>563467.9</v>
      </c>
    </row>
    <row r="979" spans="1:27" x14ac:dyDescent="0.2">
      <c r="A979" s="78">
        <v>4864</v>
      </c>
      <c r="B979" s="78" t="s">
        <v>1431</v>
      </c>
      <c r="C979" s="78" t="s">
        <v>1432</v>
      </c>
      <c r="D979" s="78" t="s">
        <v>71</v>
      </c>
      <c r="E979" s="78" t="s">
        <v>152</v>
      </c>
      <c r="F979" s="78" t="s">
        <v>63</v>
      </c>
      <c r="G979" s="118">
        <v>675089</v>
      </c>
      <c r="H979" s="78"/>
      <c r="I979" s="79" t="s">
        <v>44</v>
      </c>
      <c r="J979" s="78">
        <v>1028539</v>
      </c>
      <c r="K979" s="79">
        <v>44562</v>
      </c>
      <c r="L979" s="79">
        <v>44926</v>
      </c>
      <c r="M979" s="84">
        <v>16985</v>
      </c>
      <c r="N979" s="84">
        <v>23927</v>
      </c>
      <c r="O979" s="95">
        <f>M979/N979</f>
        <v>0.70986751368746603</v>
      </c>
      <c r="P979" s="84">
        <f t="shared" si="207"/>
        <v>16985</v>
      </c>
      <c r="Q979" s="85">
        <f t="shared" si="204"/>
        <v>0</v>
      </c>
      <c r="R979" s="86">
        <f t="shared" si="197"/>
        <v>1.0692818674940105E-3</v>
      </c>
      <c r="S979" s="87">
        <f t="shared" si="198"/>
        <v>0</v>
      </c>
      <c r="T979" s="88">
        <f t="shared" si="199"/>
        <v>360682.14</v>
      </c>
      <c r="U979" s="88">
        <f t="shared" si="200"/>
        <v>360682.14</v>
      </c>
      <c r="V979" s="88">
        <f t="shared" si="201"/>
        <v>0</v>
      </c>
      <c r="W979" s="89">
        <f t="shared" si="202"/>
        <v>721364.28</v>
      </c>
      <c r="X979" s="81"/>
      <c r="Y979" s="90">
        <f t="shared" si="205"/>
        <v>0</v>
      </c>
      <c r="Z979" s="90">
        <f t="shared" si="206"/>
        <v>0</v>
      </c>
      <c r="AA979" s="90">
        <f t="shared" si="203"/>
        <v>0</v>
      </c>
    </row>
    <row r="980" spans="1:27" x14ac:dyDescent="0.2">
      <c r="A980" s="78">
        <v>5293</v>
      </c>
      <c r="B980" s="78" t="s">
        <v>1433</v>
      </c>
      <c r="C980" s="78" t="s">
        <v>1434</v>
      </c>
      <c r="D980" s="78" t="s">
        <v>71</v>
      </c>
      <c r="E980" s="78" t="s">
        <v>718</v>
      </c>
      <c r="F980" s="78" t="s">
        <v>63</v>
      </c>
      <c r="G980" s="118">
        <v>675602</v>
      </c>
      <c r="I980" s="79" t="s">
        <v>44</v>
      </c>
      <c r="J980" s="78">
        <v>1028554</v>
      </c>
      <c r="K980" s="79">
        <v>44562</v>
      </c>
      <c r="L980" s="79">
        <v>44926</v>
      </c>
      <c r="M980" s="84">
        <v>9918</v>
      </c>
      <c r="N980" s="84">
        <v>13824</v>
      </c>
      <c r="O980" s="95">
        <f t="shared" ref="O980:O1014" si="209">M980/N980</f>
        <v>0.71744791666666663</v>
      </c>
      <c r="P980" s="84">
        <f t="shared" si="207"/>
        <v>9918</v>
      </c>
      <c r="Q980" s="85">
        <f t="shared" si="204"/>
        <v>0</v>
      </c>
      <c r="R980" s="86">
        <f t="shared" ref="R980:R1015" si="210">P980/R$3</f>
        <v>6.243825470594993E-4</v>
      </c>
      <c r="S980" s="87">
        <f t="shared" ref="S980:S1015" si="211">IF(Q980&gt;0,ROUND($S$3*Q980,2),0)</f>
        <v>0</v>
      </c>
      <c r="T980" s="88">
        <f t="shared" ref="T980:T1015" si="212">IF(R980&gt;0,ROUND($T$3*R980,2),0)</f>
        <v>210612.04</v>
      </c>
      <c r="U980" s="88">
        <f t="shared" ref="U980:U1015" si="213">IF(R980&gt;0,ROUND($U$3*R980,2),0)</f>
        <v>210612.04</v>
      </c>
      <c r="V980" s="88">
        <f t="shared" ref="V980:V1015" si="214">IF(Q980&gt;0,ROUND($V$3*Q980,2),0)</f>
        <v>0</v>
      </c>
      <c r="W980" s="89">
        <f t="shared" ref="W980:W1015" si="215">S980+T980+U980+V980</f>
        <v>421224.08</v>
      </c>
      <c r="X980" s="81"/>
      <c r="Y980" s="90">
        <f t="shared" si="205"/>
        <v>0</v>
      </c>
      <c r="Z980" s="90">
        <f t="shared" si="206"/>
        <v>0</v>
      </c>
      <c r="AA980" s="90">
        <f t="shared" ref="AA980:AA1015" si="216">SUM(Y980:Z980)</f>
        <v>0</v>
      </c>
    </row>
    <row r="981" spans="1:27" x14ac:dyDescent="0.2">
      <c r="A981" s="78">
        <v>103620</v>
      </c>
      <c r="B981" s="78" t="s">
        <v>1435</v>
      </c>
      <c r="C981" s="78" t="s">
        <v>1436</v>
      </c>
      <c r="D981" s="78" t="s">
        <v>71</v>
      </c>
      <c r="E981" s="78" t="s">
        <v>52</v>
      </c>
      <c r="F981" s="78" t="s">
        <v>52</v>
      </c>
      <c r="G981" s="118">
        <v>676204</v>
      </c>
      <c r="I981" s="79" t="s">
        <v>44</v>
      </c>
      <c r="J981" s="78">
        <v>1030529</v>
      </c>
      <c r="K981" s="79">
        <v>44562</v>
      </c>
      <c r="L981" s="79">
        <v>44926</v>
      </c>
      <c r="M981" s="84">
        <v>15057</v>
      </c>
      <c r="N981" s="84">
        <v>19404</v>
      </c>
      <c r="O981" s="95">
        <f t="shared" si="209"/>
        <v>0.77597402597402598</v>
      </c>
      <c r="P981" s="84">
        <f t="shared" si="207"/>
        <v>15057</v>
      </c>
      <c r="Q981" s="85">
        <f t="shared" si="204"/>
        <v>0</v>
      </c>
      <c r="R981" s="86">
        <f t="shared" si="210"/>
        <v>9.4790562725094582E-4</v>
      </c>
      <c r="S981" s="87">
        <f t="shared" si="211"/>
        <v>0</v>
      </c>
      <c r="T981" s="88">
        <f t="shared" si="212"/>
        <v>319740.42</v>
      </c>
      <c r="U981" s="88">
        <f t="shared" si="213"/>
        <v>319740.42</v>
      </c>
      <c r="V981" s="88">
        <f t="shared" si="214"/>
        <v>0</v>
      </c>
      <c r="W981" s="89">
        <f t="shared" si="215"/>
        <v>639480.84</v>
      </c>
      <c r="X981" s="81"/>
      <c r="Y981" s="90">
        <f t="shared" si="205"/>
        <v>0</v>
      </c>
      <c r="Z981" s="90">
        <f t="shared" si="206"/>
        <v>0</v>
      </c>
      <c r="AA981" s="90">
        <f t="shared" si="216"/>
        <v>0</v>
      </c>
    </row>
    <row r="982" spans="1:27" x14ac:dyDescent="0.2">
      <c r="A982" s="78">
        <v>4038</v>
      </c>
      <c r="B982" s="78" t="s">
        <v>1437</v>
      </c>
      <c r="C982" s="78" t="s">
        <v>1438</v>
      </c>
      <c r="D982" s="78" t="s">
        <v>71</v>
      </c>
      <c r="E982" s="78" t="s">
        <v>918</v>
      </c>
      <c r="F982" s="78" t="s">
        <v>106</v>
      </c>
      <c r="G982" s="118">
        <v>675546</v>
      </c>
      <c r="I982" s="79" t="s">
        <v>44</v>
      </c>
      <c r="J982" s="78">
        <v>1030825</v>
      </c>
      <c r="K982" s="79">
        <v>44562</v>
      </c>
      <c r="L982" s="79">
        <v>44926</v>
      </c>
      <c r="M982" s="84">
        <v>34139</v>
      </c>
      <c r="N982" s="84">
        <v>41836</v>
      </c>
      <c r="O982" s="95">
        <f t="shared" si="209"/>
        <v>0.81601969595563628</v>
      </c>
      <c r="P982" s="84">
        <f t="shared" si="207"/>
        <v>34139</v>
      </c>
      <c r="Q982" s="85">
        <f t="shared" si="204"/>
        <v>0</v>
      </c>
      <c r="R982" s="86">
        <f t="shared" si="210"/>
        <v>2.1492030423537253E-3</v>
      </c>
      <c r="S982" s="87">
        <f t="shared" si="211"/>
        <v>0</v>
      </c>
      <c r="T982" s="88">
        <f t="shared" si="212"/>
        <v>724953.05</v>
      </c>
      <c r="U982" s="88">
        <f t="shared" si="213"/>
        <v>724953.05</v>
      </c>
      <c r="V982" s="88">
        <f t="shared" si="214"/>
        <v>0</v>
      </c>
      <c r="W982" s="89">
        <f t="shared" si="215"/>
        <v>1449906.1</v>
      </c>
      <c r="X982" s="81"/>
      <c r="Y982" s="90">
        <f t="shared" si="205"/>
        <v>0</v>
      </c>
      <c r="Z982" s="90">
        <f t="shared" si="206"/>
        <v>0</v>
      </c>
      <c r="AA982" s="90">
        <f t="shared" si="216"/>
        <v>0</v>
      </c>
    </row>
    <row r="983" spans="1:27" x14ac:dyDescent="0.2">
      <c r="A983" s="78">
        <v>100048</v>
      </c>
      <c r="B983" s="78" t="s">
        <v>1439</v>
      </c>
      <c r="C983" s="78" t="s">
        <v>1440</v>
      </c>
      <c r="D983" s="78" t="s">
        <v>71</v>
      </c>
      <c r="E983" s="78" t="s">
        <v>52</v>
      </c>
      <c r="F983" s="78" t="s">
        <v>52</v>
      </c>
      <c r="G983" s="118">
        <v>675848</v>
      </c>
      <c r="I983" s="79" t="s">
        <v>53</v>
      </c>
      <c r="J983" s="78">
        <v>1030566</v>
      </c>
      <c r="K983" s="79">
        <v>44562</v>
      </c>
      <c r="L983" s="79">
        <v>44926</v>
      </c>
      <c r="M983" s="84">
        <v>24379</v>
      </c>
      <c r="N983" s="84">
        <v>28812</v>
      </c>
      <c r="O983" s="95">
        <f t="shared" si="209"/>
        <v>0.84614049701513261</v>
      </c>
      <c r="P983" s="84">
        <f t="shared" si="207"/>
        <v>24379</v>
      </c>
      <c r="Q983" s="85">
        <f t="shared" si="204"/>
        <v>0</v>
      </c>
      <c r="R983" s="86">
        <f t="shared" si="210"/>
        <v>1.5347673033639375E-3</v>
      </c>
      <c r="S983" s="87">
        <f t="shared" si="211"/>
        <v>0</v>
      </c>
      <c r="T983" s="88">
        <f t="shared" si="212"/>
        <v>517696.2</v>
      </c>
      <c r="U983" s="88">
        <f t="shared" si="213"/>
        <v>517696.2</v>
      </c>
      <c r="V983" s="88">
        <f t="shared" si="214"/>
        <v>0</v>
      </c>
      <c r="W983" s="89">
        <f t="shared" si="215"/>
        <v>1035392.4</v>
      </c>
      <c r="X983" s="81"/>
      <c r="Y983" s="90">
        <f t="shared" si="205"/>
        <v>0</v>
      </c>
      <c r="Z983" s="90">
        <f t="shared" si="206"/>
        <v>0</v>
      </c>
      <c r="AA983" s="90">
        <f t="shared" si="216"/>
        <v>0</v>
      </c>
    </row>
    <row r="984" spans="1:27" x14ac:dyDescent="0.2">
      <c r="A984" s="78">
        <v>102753</v>
      </c>
      <c r="B984" s="78" t="s">
        <v>1441</v>
      </c>
      <c r="C984" s="78" t="s">
        <v>1442</v>
      </c>
      <c r="D984" s="78" t="s">
        <v>71</v>
      </c>
      <c r="E984" s="78" t="s">
        <v>52</v>
      </c>
      <c r="F984" s="78" t="s">
        <v>52</v>
      </c>
      <c r="G984" s="118">
        <v>676116</v>
      </c>
      <c r="I984" s="79" t="s">
        <v>44</v>
      </c>
      <c r="J984" s="78">
        <v>1030589</v>
      </c>
      <c r="K984" s="79">
        <v>44562</v>
      </c>
      <c r="L984" s="79">
        <v>44926</v>
      </c>
      <c r="M984" s="84">
        <v>23684</v>
      </c>
      <c r="N984" s="84">
        <v>27616</v>
      </c>
      <c r="O984" s="95">
        <f t="shared" si="209"/>
        <v>0.85761877172653533</v>
      </c>
      <c r="P984" s="84">
        <f t="shared" si="207"/>
        <v>23684</v>
      </c>
      <c r="Q984" s="85">
        <f t="shared" si="204"/>
        <v>0</v>
      </c>
      <c r="R984" s="86">
        <f t="shared" si="210"/>
        <v>1.4910139387534968E-3</v>
      </c>
      <c r="S984" s="87">
        <f t="shared" si="211"/>
        <v>0</v>
      </c>
      <c r="T984" s="88">
        <f t="shared" si="212"/>
        <v>502937.64</v>
      </c>
      <c r="U984" s="88">
        <f t="shared" si="213"/>
        <v>502937.64</v>
      </c>
      <c r="V984" s="88">
        <f t="shared" si="214"/>
        <v>0</v>
      </c>
      <c r="W984" s="89">
        <f t="shared" si="215"/>
        <v>1005875.28</v>
      </c>
      <c r="X984" s="81"/>
      <c r="Y984" s="90">
        <f t="shared" si="205"/>
        <v>0</v>
      </c>
      <c r="Z984" s="90">
        <f t="shared" si="206"/>
        <v>0</v>
      </c>
      <c r="AA984" s="90">
        <f t="shared" si="216"/>
        <v>0</v>
      </c>
    </row>
    <row r="985" spans="1:27" x14ac:dyDescent="0.2">
      <c r="A985" s="78">
        <v>4826</v>
      </c>
      <c r="B985" s="78" t="s">
        <v>1443</v>
      </c>
      <c r="C985" s="78" t="s">
        <v>1444</v>
      </c>
      <c r="D985" s="78" t="s">
        <v>71</v>
      </c>
      <c r="E985" s="78" t="s">
        <v>52</v>
      </c>
      <c r="F985" s="78" t="s">
        <v>52</v>
      </c>
      <c r="G985" s="118">
        <v>676470</v>
      </c>
      <c r="I985" s="79" t="s">
        <v>44</v>
      </c>
      <c r="J985" s="78">
        <v>1031946</v>
      </c>
      <c r="K985" s="79">
        <v>44562</v>
      </c>
      <c r="L985" s="79">
        <v>44926</v>
      </c>
      <c r="M985" s="84">
        <v>10344</v>
      </c>
      <c r="N985" s="84">
        <v>11501</v>
      </c>
      <c r="O985" s="95">
        <f t="shared" si="209"/>
        <v>0.89940005216937657</v>
      </c>
      <c r="P985" s="84">
        <f t="shared" si="207"/>
        <v>10344</v>
      </c>
      <c r="Q985" s="85">
        <f t="shared" si="204"/>
        <v>0</v>
      </c>
      <c r="R985" s="86">
        <f t="shared" si="210"/>
        <v>6.5120115615884867E-4</v>
      </c>
      <c r="S985" s="87">
        <f t="shared" si="211"/>
        <v>0</v>
      </c>
      <c r="T985" s="88">
        <f t="shared" si="212"/>
        <v>219658.29</v>
      </c>
      <c r="U985" s="88">
        <f t="shared" si="213"/>
        <v>219658.29</v>
      </c>
      <c r="V985" s="88">
        <f t="shared" si="214"/>
        <v>0</v>
      </c>
      <c r="W985" s="89">
        <f t="shared" si="215"/>
        <v>439316.58</v>
      </c>
      <c r="X985" s="81"/>
      <c r="Y985" s="90">
        <f t="shared" si="205"/>
        <v>0</v>
      </c>
      <c r="Z985" s="90">
        <f t="shared" si="206"/>
        <v>0</v>
      </c>
      <c r="AA985" s="90">
        <f t="shared" si="216"/>
        <v>0</v>
      </c>
    </row>
    <row r="986" spans="1:27" x14ac:dyDescent="0.2">
      <c r="A986" s="78">
        <v>5021</v>
      </c>
      <c r="B986" s="78" t="s">
        <v>1445</v>
      </c>
      <c r="C986" s="78" t="s">
        <v>1446</v>
      </c>
      <c r="D986" s="78" t="s">
        <v>71</v>
      </c>
      <c r="E986" s="78" t="s">
        <v>43</v>
      </c>
      <c r="F986" s="78" t="s">
        <v>43</v>
      </c>
      <c r="G986" s="118">
        <v>455824</v>
      </c>
      <c r="I986" s="79" t="s">
        <v>44</v>
      </c>
      <c r="J986" s="78">
        <v>1030838</v>
      </c>
      <c r="K986" s="79">
        <v>44562</v>
      </c>
      <c r="L986" s="79">
        <v>44926</v>
      </c>
      <c r="M986" s="84">
        <v>20559</v>
      </c>
      <c r="N986" s="84">
        <v>29364</v>
      </c>
      <c r="O986" s="95">
        <f t="shared" si="209"/>
        <v>0.70014303228442987</v>
      </c>
      <c r="P986" s="84">
        <f t="shared" si="207"/>
        <v>20559</v>
      </c>
      <c r="Q986" s="85">
        <f t="shared" si="204"/>
        <v>0</v>
      </c>
      <c r="R986" s="86">
        <f t="shared" si="210"/>
        <v>1.2942811842101478E-3</v>
      </c>
      <c r="S986" s="87">
        <f t="shared" si="211"/>
        <v>0</v>
      </c>
      <c r="T986" s="88">
        <f t="shared" si="212"/>
        <v>436577.22</v>
      </c>
      <c r="U986" s="88">
        <f t="shared" si="213"/>
        <v>436577.22</v>
      </c>
      <c r="V986" s="88">
        <f t="shared" si="214"/>
        <v>0</v>
      </c>
      <c r="W986" s="89">
        <f t="shared" si="215"/>
        <v>873154.44</v>
      </c>
      <c r="X986" s="81"/>
      <c r="Y986" s="90">
        <f t="shared" si="205"/>
        <v>0</v>
      </c>
      <c r="Z986" s="90">
        <f t="shared" si="206"/>
        <v>0</v>
      </c>
      <c r="AA986" s="90">
        <f t="shared" si="216"/>
        <v>0</v>
      </c>
    </row>
    <row r="987" spans="1:27" x14ac:dyDescent="0.2">
      <c r="A987" s="78">
        <v>105395</v>
      </c>
      <c r="B987" s="78" t="s">
        <v>1447</v>
      </c>
      <c r="C987" s="78" t="s">
        <v>305</v>
      </c>
      <c r="D987" s="78" t="s">
        <v>42</v>
      </c>
      <c r="E987" s="78" t="s">
        <v>52</v>
      </c>
      <c r="F987" s="78" t="s">
        <v>52</v>
      </c>
      <c r="G987" s="118">
        <v>676333</v>
      </c>
      <c r="I987" s="79" t="s">
        <v>44</v>
      </c>
      <c r="J987" s="78">
        <v>1032030</v>
      </c>
      <c r="K987" s="79">
        <v>44562</v>
      </c>
      <c r="L987" s="79">
        <v>44926</v>
      </c>
      <c r="M987" s="84">
        <v>18472</v>
      </c>
      <c r="N987" s="84">
        <v>25062</v>
      </c>
      <c r="O987" s="95">
        <f t="shared" si="209"/>
        <v>0.73705211076530208</v>
      </c>
      <c r="P987" s="84">
        <f t="shared" si="207"/>
        <v>18472</v>
      </c>
      <c r="Q987" s="85">
        <f t="shared" si="204"/>
        <v>1.3449692076024616E-3</v>
      </c>
      <c r="R987" s="86">
        <f t="shared" si="210"/>
        <v>1.1628951814159176E-3</v>
      </c>
      <c r="S987" s="87">
        <f t="shared" si="211"/>
        <v>998084.84</v>
      </c>
      <c r="T987" s="88">
        <f t="shared" si="212"/>
        <v>392259.08</v>
      </c>
      <c r="U987" s="88">
        <f t="shared" si="213"/>
        <v>392259.08</v>
      </c>
      <c r="V987" s="88">
        <f t="shared" si="214"/>
        <v>362939.94</v>
      </c>
      <c r="W987" s="89">
        <f t="shared" si="215"/>
        <v>2145542.94</v>
      </c>
      <c r="X987" s="81"/>
      <c r="Y987" s="90">
        <f t="shared" si="205"/>
        <v>508271.26</v>
      </c>
      <c r="Z987" s="90">
        <f t="shared" si="206"/>
        <v>508271.26</v>
      </c>
      <c r="AA987" s="90">
        <f t="shared" si="216"/>
        <v>1016542.52</v>
      </c>
    </row>
    <row r="988" spans="1:27" x14ac:dyDescent="0.2">
      <c r="A988" s="78">
        <v>4353</v>
      </c>
      <c r="B988" s="78" t="s">
        <v>1448</v>
      </c>
      <c r="C988" s="78" t="s">
        <v>305</v>
      </c>
      <c r="D988" s="78" t="s">
        <v>42</v>
      </c>
      <c r="E988" s="78" t="s">
        <v>43</v>
      </c>
      <c r="F988" s="78" t="s">
        <v>43</v>
      </c>
      <c r="G988" s="118">
        <v>455789</v>
      </c>
      <c r="I988" s="79" t="s">
        <v>44</v>
      </c>
      <c r="J988" s="78">
        <v>1032328</v>
      </c>
      <c r="K988" s="79">
        <v>44713</v>
      </c>
      <c r="L988" s="79">
        <v>44834</v>
      </c>
      <c r="M988" s="84">
        <v>8623</v>
      </c>
      <c r="N988" s="84">
        <v>13106</v>
      </c>
      <c r="O988" s="95">
        <f t="shared" si="209"/>
        <v>0.65794292690370826</v>
      </c>
      <c r="P988" s="84">
        <f t="shared" si="207"/>
        <v>25798.319672131147</v>
      </c>
      <c r="Q988" s="85">
        <f t="shared" si="204"/>
        <v>1.8784076205555016E-3</v>
      </c>
      <c r="R988" s="86">
        <f t="shared" si="210"/>
        <v>1.6241198373402332E-3</v>
      </c>
      <c r="S988" s="87">
        <f t="shared" si="211"/>
        <v>1393942.82</v>
      </c>
      <c r="T988" s="88">
        <f t="shared" si="212"/>
        <v>547835.92000000004</v>
      </c>
      <c r="U988" s="88">
        <f t="shared" si="213"/>
        <v>547835.92000000004</v>
      </c>
      <c r="V988" s="88">
        <f t="shared" si="214"/>
        <v>506888.3</v>
      </c>
      <c r="W988" s="89">
        <f t="shared" si="215"/>
        <v>2996502.96</v>
      </c>
      <c r="X988" s="81"/>
      <c r="Y988" s="90">
        <f t="shared" si="205"/>
        <v>709860.57</v>
      </c>
      <c r="Z988" s="90">
        <f t="shared" si="206"/>
        <v>709860.57</v>
      </c>
      <c r="AA988" s="90">
        <f t="shared" si="216"/>
        <v>1419721.14</v>
      </c>
    </row>
    <row r="989" spans="1:27" x14ac:dyDescent="0.2">
      <c r="A989" s="78">
        <v>4245</v>
      </c>
      <c r="B989" s="78" t="s">
        <v>1449</v>
      </c>
      <c r="C989" s="78" t="s">
        <v>305</v>
      </c>
      <c r="D989" s="78" t="s">
        <v>42</v>
      </c>
      <c r="E989" s="78" t="s">
        <v>59</v>
      </c>
      <c r="F989" s="78" t="s">
        <v>59</v>
      </c>
      <c r="G989" s="118">
        <v>675717</v>
      </c>
      <c r="I989" s="79" t="s">
        <v>44</v>
      </c>
      <c r="J989" s="78">
        <v>1032087</v>
      </c>
      <c r="K989" s="79">
        <v>44562</v>
      </c>
      <c r="L989" s="79">
        <v>44926</v>
      </c>
      <c r="M989" s="84">
        <v>28015</v>
      </c>
      <c r="N989" s="84">
        <v>40495</v>
      </c>
      <c r="O989" s="95">
        <f t="shared" si="209"/>
        <v>0.6918138041733547</v>
      </c>
      <c r="P989" s="84">
        <f t="shared" si="207"/>
        <v>28015.000000000004</v>
      </c>
      <c r="Q989" s="85">
        <f t="shared" si="204"/>
        <v>2.0398068617898967E-3</v>
      </c>
      <c r="R989" s="86">
        <f t="shared" si="210"/>
        <v>1.7636697979302152E-3</v>
      </c>
      <c r="S989" s="87">
        <f t="shared" si="211"/>
        <v>1513715.17</v>
      </c>
      <c r="T989" s="88">
        <f t="shared" si="212"/>
        <v>594907.87</v>
      </c>
      <c r="U989" s="88">
        <f t="shared" si="213"/>
        <v>594907.87</v>
      </c>
      <c r="V989" s="88">
        <f t="shared" si="214"/>
        <v>550441.88</v>
      </c>
      <c r="W989" s="89">
        <f t="shared" si="215"/>
        <v>3253972.79</v>
      </c>
      <c r="X989" s="81"/>
      <c r="Y989" s="90">
        <f t="shared" si="205"/>
        <v>770854.23</v>
      </c>
      <c r="Z989" s="90">
        <f t="shared" si="206"/>
        <v>770854.23</v>
      </c>
      <c r="AA989" s="90">
        <f t="shared" si="216"/>
        <v>1541708.46</v>
      </c>
    </row>
    <row r="990" spans="1:27" x14ac:dyDescent="0.2">
      <c r="A990" s="78">
        <v>4636</v>
      </c>
      <c r="B990" s="78" t="s">
        <v>1450</v>
      </c>
      <c r="C990" s="78" t="s">
        <v>305</v>
      </c>
      <c r="D990" s="78" t="s">
        <v>42</v>
      </c>
      <c r="E990" s="78" t="s">
        <v>112</v>
      </c>
      <c r="F990" s="78" t="s">
        <v>112</v>
      </c>
      <c r="G990" s="118">
        <v>455621</v>
      </c>
      <c r="I990" s="79" t="s">
        <v>44</v>
      </c>
      <c r="J990" s="78">
        <v>1032078</v>
      </c>
      <c r="K990" s="79">
        <v>44562</v>
      </c>
      <c r="L990" s="79">
        <v>44926</v>
      </c>
      <c r="M990" s="84">
        <v>24742</v>
      </c>
      <c r="N990" s="84">
        <v>34976</v>
      </c>
      <c r="O990" s="95">
        <f t="shared" si="209"/>
        <v>0.70739935956084177</v>
      </c>
      <c r="P990" s="84">
        <f t="shared" si="207"/>
        <v>24742</v>
      </c>
      <c r="Q990" s="85">
        <f t="shared" si="204"/>
        <v>1.8014956764021278E-3</v>
      </c>
      <c r="R990" s="86">
        <f t="shared" si="210"/>
        <v>1.5576197801316931E-3</v>
      </c>
      <c r="S990" s="87">
        <f t="shared" si="211"/>
        <v>1336867.42</v>
      </c>
      <c r="T990" s="88">
        <f t="shared" si="212"/>
        <v>525404.62</v>
      </c>
      <c r="U990" s="88">
        <f t="shared" si="213"/>
        <v>525404.62</v>
      </c>
      <c r="V990" s="88">
        <f t="shared" si="214"/>
        <v>486133.61</v>
      </c>
      <c r="W990" s="89">
        <f t="shared" si="215"/>
        <v>2873810.27</v>
      </c>
      <c r="X990" s="81"/>
      <c r="Y990" s="90">
        <f t="shared" si="205"/>
        <v>680795.12</v>
      </c>
      <c r="Z990" s="90">
        <f t="shared" si="206"/>
        <v>680795.12</v>
      </c>
      <c r="AA990" s="90">
        <f t="shared" si="216"/>
        <v>1361590.24</v>
      </c>
    </row>
    <row r="991" spans="1:27" x14ac:dyDescent="0.2">
      <c r="A991" s="78">
        <v>4160</v>
      </c>
      <c r="B991" s="78" t="s">
        <v>1451</v>
      </c>
      <c r="C991" s="78" t="s">
        <v>41</v>
      </c>
      <c r="D991" s="78" t="s">
        <v>42</v>
      </c>
      <c r="E991" s="78" t="s">
        <v>358</v>
      </c>
      <c r="F991" s="78" t="s">
        <v>63</v>
      </c>
      <c r="G991" s="118">
        <v>675133</v>
      </c>
      <c r="I991" s="79" t="s">
        <v>44</v>
      </c>
      <c r="J991" s="78">
        <v>1028205</v>
      </c>
      <c r="K991" s="79">
        <v>44562</v>
      </c>
      <c r="L991" s="79">
        <v>44926</v>
      </c>
      <c r="M991" s="84">
        <v>24855</v>
      </c>
      <c r="N991" s="84">
        <v>35907</v>
      </c>
      <c r="O991" s="95">
        <f t="shared" si="209"/>
        <v>0.69220486256161751</v>
      </c>
      <c r="P991" s="84">
        <f t="shared" si="207"/>
        <v>24855</v>
      </c>
      <c r="Q991" s="85">
        <f t="shared" si="204"/>
        <v>1.8097233464139878E-3</v>
      </c>
      <c r="R991" s="86">
        <f t="shared" si="210"/>
        <v>1.5647336365359806E-3</v>
      </c>
      <c r="S991" s="87">
        <f t="shared" si="211"/>
        <v>1342973.07</v>
      </c>
      <c r="T991" s="88">
        <f t="shared" si="212"/>
        <v>527804.21</v>
      </c>
      <c r="U991" s="88">
        <f t="shared" si="213"/>
        <v>527804.21</v>
      </c>
      <c r="V991" s="88">
        <f t="shared" si="214"/>
        <v>488353.85</v>
      </c>
      <c r="W991" s="89">
        <f t="shared" si="215"/>
        <v>2886935.3400000003</v>
      </c>
      <c r="X991" s="81"/>
      <c r="Y991" s="90">
        <f t="shared" si="205"/>
        <v>683904.41</v>
      </c>
      <c r="Z991" s="90">
        <f t="shared" si="206"/>
        <v>683904.41</v>
      </c>
      <c r="AA991" s="90">
        <f t="shared" si="216"/>
        <v>1367808.82</v>
      </c>
    </row>
    <row r="992" spans="1:27" x14ac:dyDescent="0.2">
      <c r="A992" s="78">
        <v>4770</v>
      </c>
      <c r="B992" s="78" t="s">
        <v>1452</v>
      </c>
      <c r="C992" s="78" t="s">
        <v>41</v>
      </c>
      <c r="D992" s="78" t="s">
        <v>42</v>
      </c>
      <c r="E992" s="78" t="s">
        <v>72</v>
      </c>
      <c r="F992" s="78" t="s">
        <v>72</v>
      </c>
      <c r="G992" s="118">
        <v>675977</v>
      </c>
      <c r="I992" s="79" t="s">
        <v>44</v>
      </c>
      <c r="J992" s="78">
        <v>1031520</v>
      </c>
      <c r="K992" s="79">
        <v>44440</v>
      </c>
      <c r="L992" s="79">
        <v>44804</v>
      </c>
      <c r="M992" s="84">
        <v>24361</v>
      </c>
      <c r="N992" s="84">
        <v>28529</v>
      </c>
      <c r="O992" s="95">
        <f t="shared" si="209"/>
        <v>0.85390304602334466</v>
      </c>
      <c r="P992" s="84">
        <f t="shared" si="207"/>
        <v>24361</v>
      </c>
      <c r="Q992" s="85">
        <f t="shared" si="204"/>
        <v>1.7737545943267415E-3</v>
      </c>
      <c r="R992" s="86">
        <f t="shared" si="210"/>
        <v>1.5336341226977678E-3</v>
      </c>
      <c r="S992" s="87">
        <f t="shared" si="211"/>
        <v>1316281.1100000001</v>
      </c>
      <c r="T992" s="88">
        <f t="shared" si="212"/>
        <v>517313.96</v>
      </c>
      <c r="U992" s="88">
        <f t="shared" si="213"/>
        <v>517313.96</v>
      </c>
      <c r="V992" s="88">
        <f t="shared" si="214"/>
        <v>478647.68</v>
      </c>
      <c r="W992" s="89">
        <f t="shared" si="215"/>
        <v>2829556.7100000004</v>
      </c>
      <c r="X992" s="81"/>
      <c r="Y992" s="90">
        <f t="shared" si="205"/>
        <v>670311.62</v>
      </c>
      <c r="Z992" s="90">
        <f t="shared" si="206"/>
        <v>670311.62</v>
      </c>
      <c r="AA992" s="90">
        <f t="shared" si="216"/>
        <v>1340623.24</v>
      </c>
    </row>
    <row r="993" spans="1:27" x14ac:dyDescent="0.2">
      <c r="A993" s="78">
        <v>5001</v>
      </c>
      <c r="B993" s="78" t="s">
        <v>1453</v>
      </c>
      <c r="C993" s="78" t="s">
        <v>41</v>
      </c>
      <c r="D993" s="78" t="s">
        <v>42</v>
      </c>
      <c r="E993" s="78" t="s">
        <v>72</v>
      </c>
      <c r="F993" s="78" t="s">
        <v>72</v>
      </c>
      <c r="G993" s="118">
        <v>675034</v>
      </c>
      <c r="I993" s="79" t="s">
        <v>44</v>
      </c>
      <c r="J993" s="78">
        <v>1031645</v>
      </c>
      <c r="K993" s="79">
        <v>44440</v>
      </c>
      <c r="L993" s="79">
        <v>44804</v>
      </c>
      <c r="M993" s="84">
        <v>22907</v>
      </c>
      <c r="N993" s="84">
        <v>27894</v>
      </c>
      <c r="O993" s="95">
        <f t="shared" si="209"/>
        <v>0.82121603212160321</v>
      </c>
      <c r="P993" s="84">
        <f t="shared" si="207"/>
        <v>22907</v>
      </c>
      <c r="Q993" s="85">
        <f t="shared" si="204"/>
        <v>1.6678870527582065E-3</v>
      </c>
      <c r="R993" s="86">
        <f t="shared" si="210"/>
        <v>1.4420983066638386E-3</v>
      </c>
      <c r="S993" s="87">
        <f t="shared" si="211"/>
        <v>1237718.1299999999</v>
      </c>
      <c r="T993" s="88">
        <f t="shared" si="212"/>
        <v>486437.79</v>
      </c>
      <c r="U993" s="88">
        <f t="shared" si="213"/>
        <v>486437.79</v>
      </c>
      <c r="V993" s="88">
        <f t="shared" si="214"/>
        <v>450079.32</v>
      </c>
      <c r="W993" s="89">
        <f t="shared" si="215"/>
        <v>2660673.0299999998</v>
      </c>
      <c r="X993" s="81"/>
      <c r="Y993" s="90">
        <f t="shared" si="205"/>
        <v>630303.68999999994</v>
      </c>
      <c r="Z993" s="90">
        <f t="shared" si="206"/>
        <v>630303.68999999994</v>
      </c>
      <c r="AA993" s="90">
        <f t="shared" si="216"/>
        <v>1260607.3799999999</v>
      </c>
    </row>
    <row r="994" spans="1:27" x14ac:dyDescent="0.2">
      <c r="A994" s="78">
        <v>5254</v>
      </c>
      <c r="B994" s="78" t="s">
        <v>1454</v>
      </c>
      <c r="C994" s="78" t="s">
        <v>41</v>
      </c>
      <c r="D994" s="78" t="s">
        <v>42</v>
      </c>
      <c r="E994" s="78" t="s">
        <v>43</v>
      </c>
      <c r="F994" s="78" t="s">
        <v>43</v>
      </c>
      <c r="G994" s="118">
        <v>455762</v>
      </c>
      <c r="I994" s="79" t="s">
        <v>44</v>
      </c>
      <c r="J994" s="78">
        <v>1029809</v>
      </c>
      <c r="K994" s="79">
        <v>44440</v>
      </c>
      <c r="L994" s="79">
        <v>44804</v>
      </c>
      <c r="M994" s="84">
        <v>20339</v>
      </c>
      <c r="N994" s="84">
        <v>39636</v>
      </c>
      <c r="O994" s="95">
        <f t="shared" si="209"/>
        <v>0.51314461600565142</v>
      </c>
      <c r="P994" s="84">
        <f t="shared" si="207"/>
        <v>20339</v>
      </c>
      <c r="Q994" s="85">
        <f t="shared" si="204"/>
        <v>1.4809077908957595E-3</v>
      </c>
      <c r="R994" s="86">
        <f t="shared" si="210"/>
        <v>1.2804311982902961E-3</v>
      </c>
      <c r="S994" s="87">
        <f t="shared" si="211"/>
        <v>1098963.1599999999</v>
      </c>
      <c r="T994" s="88">
        <f t="shared" si="212"/>
        <v>431905.45</v>
      </c>
      <c r="U994" s="88">
        <f t="shared" si="213"/>
        <v>431905.45</v>
      </c>
      <c r="V994" s="88">
        <f t="shared" si="214"/>
        <v>399622.97</v>
      </c>
      <c r="W994" s="89">
        <f t="shared" si="215"/>
        <v>2362397.0299999998</v>
      </c>
      <c r="X994" s="81"/>
      <c r="Y994" s="90">
        <f t="shared" ref="Y994:Y1014" si="217">IF($D994="NSGO",ROUND($Q994*$Y$3,2),0)</f>
        <v>559643.19999999995</v>
      </c>
      <c r="Z994" s="90">
        <f t="shared" ref="Z994:Z1014" si="218">IF($D994="NSGO",ROUND($Q994*$Z$3,2),0)</f>
        <v>559643.19999999995</v>
      </c>
      <c r="AA994" s="90">
        <f t="shared" si="216"/>
        <v>1119286.3999999999</v>
      </c>
    </row>
    <row r="995" spans="1:27" x14ac:dyDescent="0.2">
      <c r="A995" s="78">
        <v>5177</v>
      </c>
      <c r="B995" s="78" t="s">
        <v>1455</v>
      </c>
      <c r="C995" s="78" t="s">
        <v>41</v>
      </c>
      <c r="D995" s="78" t="s">
        <v>42</v>
      </c>
      <c r="E995" s="78" t="s">
        <v>52</v>
      </c>
      <c r="F995" s="78" t="s">
        <v>52</v>
      </c>
      <c r="G995" s="118">
        <v>455815</v>
      </c>
      <c r="I995" s="79" t="s">
        <v>44</v>
      </c>
      <c r="J995" s="78">
        <v>1030719</v>
      </c>
      <c r="K995" s="79">
        <v>44562</v>
      </c>
      <c r="L995" s="79">
        <v>44926</v>
      </c>
      <c r="M995" s="84">
        <v>14648</v>
      </c>
      <c r="N995" s="84">
        <v>22995</v>
      </c>
      <c r="O995" s="95">
        <f t="shared" si="209"/>
        <v>0.63700804522722332</v>
      </c>
      <c r="P995" s="84">
        <f t="shared" si="207"/>
        <v>14648</v>
      </c>
      <c r="Q995" s="85">
        <f t="shared" si="204"/>
        <v>1.0665390295019955E-3</v>
      </c>
      <c r="R995" s="86">
        <f t="shared" si="210"/>
        <v>9.2215724433631231E-4</v>
      </c>
      <c r="S995" s="87">
        <f t="shared" si="211"/>
        <v>791465.28</v>
      </c>
      <c r="T995" s="88">
        <f t="shared" si="212"/>
        <v>311055.17</v>
      </c>
      <c r="U995" s="88">
        <f t="shared" si="213"/>
        <v>311055.17</v>
      </c>
      <c r="V995" s="88">
        <f t="shared" si="214"/>
        <v>287805.56</v>
      </c>
      <c r="W995" s="89">
        <f t="shared" si="215"/>
        <v>1701381.18</v>
      </c>
      <c r="X995" s="81"/>
      <c r="Y995" s="90">
        <f t="shared" si="217"/>
        <v>403050.97</v>
      </c>
      <c r="Z995" s="90">
        <f t="shared" si="218"/>
        <v>403050.97</v>
      </c>
      <c r="AA995" s="90">
        <f t="shared" si="216"/>
        <v>806101.94</v>
      </c>
    </row>
    <row r="996" spans="1:27" x14ac:dyDescent="0.2">
      <c r="A996" s="78">
        <v>4721</v>
      </c>
      <c r="B996" s="78" t="s">
        <v>1456</v>
      </c>
      <c r="C996" s="78" t="s">
        <v>41</v>
      </c>
      <c r="D996" s="78" t="s">
        <v>42</v>
      </c>
      <c r="E996" s="78" t="s">
        <v>43</v>
      </c>
      <c r="F996" s="78" t="s">
        <v>43</v>
      </c>
      <c r="G996" s="118">
        <v>455510</v>
      </c>
      <c r="I996" s="79" t="s">
        <v>44</v>
      </c>
      <c r="J996" s="78">
        <v>1031495</v>
      </c>
      <c r="K996" s="79">
        <v>44562</v>
      </c>
      <c r="L996" s="79">
        <v>44926</v>
      </c>
      <c r="M996" s="84">
        <v>8040</v>
      </c>
      <c r="N996" s="84">
        <v>12355</v>
      </c>
      <c r="O996" s="95">
        <f t="shared" si="209"/>
        <v>0.65074868474301906</v>
      </c>
      <c r="P996" s="84">
        <f t="shared" si="207"/>
        <v>8040</v>
      </c>
      <c r="Q996" s="85">
        <f t="shared" si="204"/>
        <v>5.8540236190579207E-4</v>
      </c>
      <c r="R996" s="86">
        <f t="shared" si="210"/>
        <v>5.0615403088912826E-4</v>
      </c>
      <c r="S996" s="87">
        <f t="shared" si="211"/>
        <v>434419.78</v>
      </c>
      <c r="T996" s="88">
        <f t="shared" si="212"/>
        <v>170732.08</v>
      </c>
      <c r="U996" s="88">
        <f t="shared" si="213"/>
        <v>170732.08</v>
      </c>
      <c r="V996" s="88">
        <f t="shared" si="214"/>
        <v>157970.82999999999</v>
      </c>
      <c r="W996" s="89">
        <f t="shared" si="215"/>
        <v>933854.7699999999</v>
      </c>
      <c r="X996" s="81"/>
      <c r="Y996" s="90">
        <f t="shared" si="217"/>
        <v>221226.77</v>
      </c>
      <c r="Z996" s="90">
        <f t="shared" si="218"/>
        <v>221226.77</v>
      </c>
      <c r="AA996" s="90">
        <f t="shared" si="216"/>
        <v>442453.54</v>
      </c>
    </row>
    <row r="997" spans="1:27" x14ac:dyDescent="0.2">
      <c r="A997" s="78">
        <v>4968</v>
      </c>
      <c r="B997" s="78" t="s">
        <v>1457</v>
      </c>
      <c r="C997" s="78" t="s">
        <v>1214</v>
      </c>
      <c r="D997" s="78" t="s">
        <v>42</v>
      </c>
      <c r="E997" s="78" t="s">
        <v>67</v>
      </c>
      <c r="F997" s="78" t="s">
        <v>67</v>
      </c>
      <c r="G997" s="118">
        <v>675305</v>
      </c>
      <c r="I997" s="79" t="s">
        <v>98</v>
      </c>
      <c r="J997" s="78">
        <v>1003191</v>
      </c>
      <c r="K997" s="79">
        <v>44562</v>
      </c>
      <c r="L997" s="79">
        <v>44926</v>
      </c>
      <c r="M997" s="84">
        <v>10161</v>
      </c>
      <c r="N997" s="84">
        <v>16184</v>
      </c>
      <c r="O997" s="95">
        <f t="shared" si="209"/>
        <v>0.62784231339594665</v>
      </c>
      <c r="P997" s="84">
        <f t="shared" si="207"/>
        <v>10161</v>
      </c>
      <c r="Q997" s="85">
        <f t="shared" si="204"/>
        <v>7.3983499991601412E-4</v>
      </c>
      <c r="R997" s="86">
        <f t="shared" si="210"/>
        <v>6.3968048605279014E-4</v>
      </c>
      <c r="S997" s="87">
        <f t="shared" si="211"/>
        <v>549022.31000000006</v>
      </c>
      <c r="T997" s="88">
        <f t="shared" si="212"/>
        <v>215772.22</v>
      </c>
      <c r="U997" s="88">
        <f t="shared" si="213"/>
        <v>215772.22</v>
      </c>
      <c r="V997" s="88">
        <f t="shared" si="214"/>
        <v>199644.47</v>
      </c>
      <c r="W997" s="89">
        <f t="shared" si="215"/>
        <v>1180211.22</v>
      </c>
      <c r="X997" s="81"/>
      <c r="Y997" s="90">
        <f t="shared" si="217"/>
        <v>279587.71999999997</v>
      </c>
      <c r="Z997" s="90">
        <f t="shared" si="218"/>
        <v>279587.71999999997</v>
      </c>
      <c r="AA997" s="90">
        <f t="shared" si="216"/>
        <v>559175.43999999994</v>
      </c>
    </row>
    <row r="998" spans="1:27" x14ac:dyDescent="0.2">
      <c r="A998" s="78">
        <v>5152</v>
      </c>
      <c r="B998" s="78" t="s">
        <v>1458</v>
      </c>
      <c r="C998" s="78" t="s">
        <v>41</v>
      </c>
      <c r="D998" s="78" t="s">
        <v>42</v>
      </c>
      <c r="E998" s="78" t="s">
        <v>67</v>
      </c>
      <c r="F998" s="78" t="s">
        <v>67</v>
      </c>
      <c r="G998" s="118">
        <v>675109</v>
      </c>
      <c r="I998" s="79" t="s">
        <v>44</v>
      </c>
      <c r="J998" s="78">
        <v>1014062</v>
      </c>
      <c r="K998" s="79">
        <v>44562</v>
      </c>
      <c r="L998" s="79">
        <v>44926</v>
      </c>
      <c r="M998" s="84">
        <v>27622</v>
      </c>
      <c r="N998" s="84">
        <v>31318</v>
      </c>
      <c r="O998" s="95">
        <f t="shared" si="209"/>
        <v>0.88198480107286548</v>
      </c>
      <c r="P998" s="84">
        <f t="shared" si="207"/>
        <v>27622</v>
      </c>
      <c r="Q998" s="85">
        <f t="shared" si="204"/>
        <v>2.0111920448459939E-3</v>
      </c>
      <c r="R998" s="86">
        <f t="shared" si="210"/>
        <v>1.7389286867188435E-3</v>
      </c>
      <c r="S998" s="87">
        <f t="shared" si="211"/>
        <v>1492480.48</v>
      </c>
      <c r="T998" s="88">
        <f t="shared" si="212"/>
        <v>586562.38</v>
      </c>
      <c r="U998" s="88">
        <f t="shared" si="213"/>
        <v>586562.38</v>
      </c>
      <c r="V998" s="88">
        <f t="shared" si="214"/>
        <v>542720.17000000004</v>
      </c>
      <c r="W998" s="89">
        <f t="shared" si="215"/>
        <v>3208325.4099999997</v>
      </c>
      <c r="X998" s="81"/>
      <c r="Y998" s="90">
        <f t="shared" si="217"/>
        <v>760040.54</v>
      </c>
      <c r="Z998" s="90">
        <f t="shared" si="218"/>
        <v>760040.54</v>
      </c>
      <c r="AA998" s="90">
        <f t="shared" si="216"/>
        <v>1520081.08</v>
      </c>
    </row>
    <row r="999" spans="1:27" x14ac:dyDescent="0.2">
      <c r="A999" s="78">
        <v>5212</v>
      </c>
      <c r="B999" s="78" t="s">
        <v>1459</v>
      </c>
      <c r="C999" s="78" t="s">
        <v>1214</v>
      </c>
      <c r="D999" s="78" t="s">
        <v>42</v>
      </c>
      <c r="E999" s="78" t="s">
        <v>202</v>
      </c>
      <c r="F999" s="78" t="s">
        <v>79</v>
      </c>
      <c r="G999" s="118">
        <v>455670</v>
      </c>
      <c r="I999" s="79" t="s">
        <v>44</v>
      </c>
      <c r="J999" s="78">
        <v>1031743</v>
      </c>
      <c r="K999" s="79">
        <v>44562</v>
      </c>
      <c r="L999" s="79">
        <v>44926</v>
      </c>
      <c r="M999" s="84">
        <v>7945</v>
      </c>
      <c r="N999" s="84">
        <v>22590</v>
      </c>
      <c r="O999" s="95">
        <f t="shared" si="209"/>
        <v>0.35170429393536962</v>
      </c>
      <c r="P999" s="84">
        <f t="shared" si="207"/>
        <v>7945</v>
      </c>
      <c r="Q999" s="85">
        <f t="shared" si="204"/>
        <v>5.7848529419670628E-4</v>
      </c>
      <c r="R999" s="86">
        <f t="shared" si="210"/>
        <v>5.0017335515101051E-4</v>
      </c>
      <c r="S999" s="87">
        <f t="shared" si="211"/>
        <v>429286.71</v>
      </c>
      <c r="T999" s="88">
        <f t="shared" si="212"/>
        <v>168714.72</v>
      </c>
      <c r="U999" s="88">
        <f t="shared" si="213"/>
        <v>168714.72</v>
      </c>
      <c r="V999" s="88">
        <f t="shared" si="214"/>
        <v>156104.26</v>
      </c>
      <c r="W999" s="89">
        <f t="shared" si="215"/>
        <v>922820.41</v>
      </c>
      <c r="X999" s="81"/>
      <c r="Y999" s="90">
        <f t="shared" si="217"/>
        <v>218612.77</v>
      </c>
      <c r="Z999" s="90">
        <f t="shared" si="218"/>
        <v>218612.77</v>
      </c>
      <c r="AA999" s="90">
        <f t="shared" si="216"/>
        <v>437225.54</v>
      </c>
    </row>
    <row r="1000" spans="1:27" x14ac:dyDescent="0.2">
      <c r="A1000" s="78">
        <v>5290</v>
      </c>
      <c r="B1000" s="78" t="s">
        <v>1460</v>
      </c>
      <c r="C1000" s="78" t="s">
        <v>1214</v>
      </c>
      <c r="D1000" s="78" t="s">
        <v>42</v>
      </c>
      <c r="E1000" s="78" t="s">
        <v>67</v>
      </c>
      <c r="F1000" s="78" t="s">
        <v>67</v>
      </c>
      <c r="G1000" s="118">
        <v>455904</v>
      </c>
      <c r="I1000" s="79" t="s">
        <v>44</v>
      </c>
      <c r="J1000" s="78">
        <v>1030807</v>
      </c>
      <c r="K1000" s="79">
        <v>44562</v>
      </c>
      <c r="L1000" s="79">
        <v>44926</v>
      </c>
      <c r="M1000" s="84">
        <v>32546</v>
      </c>
      <c r="N1000" s="84">
        <v>44127</v>
      </c>
      <c r="O1000" s="95">
        <f t="shared" si="209"/>
        <v>0.73755297210324744</v>
      </c>
      <c r="P1000" s="84">
        <f t="shared" si="207"/>
        <v>32546</v>
      </c>
      <c r="Q1000" s="85">
        <f t="shared" si="204"/>
        <v>2.3697145858937699E-3</v>
      </c>
      <c r="R1000" s="86">
        <f t="shared" si="210"/>
        <v>2.0489165533977075E-3</v>
      </c>
      <c r="S1000" s="87">
        <f t="shared" si="211"/>
        <v>1758535.57</v>
      </c>
      <c r="T1000" s="88">
        <f t="shared" si="212"/>
        <v>691125.16</v>
      </c>
      <c r="U1000" s="88">
        <f t="shared" si="213"/>
        <v>691125.16</v>
      </c>
      <c r="V1000" s="88">
        <f t="shared" si="214"/>
        <v>639467.48</v>
      </c>
      <c r="W1000" s="89">
        <f t="shared" si="215"/>
        <v>3780253.37</v>
      </c>
      <c r="X1000" s="81"/>
      <c r="Y1000" s="90">
        <f t="shared" si="217"/>
        <v>895528.18</v>
      </c>
      <c r="Z1000" s="90">
        <f t="shared" si="218"/>
        <v>895528.18</v>
      </c>
      <c r="AA1000" s="90">
        <f t="shared" si="216"/>
        <v>1791056.36</v>
      </c>
    </row>
    <row r="1001" spans="1:27" x14ac:dyDescent="0.2">
      <c r="A1001" s="78">
        <v>5359</v>
      </c>
      <c r="B1001" s="78" t="s">
        <v>1461</v>
      </c>
      <c r="C1001" s="78" t="s">
        <v>1214</v>
      </c>
      <c r="D1001" s="78" t="s">
        <v>42</v>
      </c>
      <c r="E1001" s="78" t="s">
        <v>533</v>
      </c>
      <c r="F1001" s="78" t="s">
        <v>67</v>
      </c>
      <c r="G1001" s="118">
        <v>675579</v>
      </c>
      <c r="I1001" s="79" t="s">
        <v>44</v>
      </c>
      <c r="J1001" s="78">
        <v>1030828</v>
      </c>
      <c r="K1001" s="79">
        <v>44562</v>
      </c>
      <c r="L1001" s="79">
        <v>44926</v>
      </c>
      <c r="M1001" s="84">
        <v>25832</v>
      </c>
      <c r="N1001" s="84">
        <v>45392</v>
      </c>
      <c r="O1001" s="95">
        <f t="shared" si="209"/>
        <v>0.56908706379978846</v>
      </c>
      <c r="P1001" s="84">
        <f t="shared" si="207"/>
        <v>25832</v>
      </c>
      <c r="Q1001" s="85">
        <f t="shared" si="204"/>
        <v>1.8808599269590077E-3</v>
      </c>
      <c r="R1001" s="86">
        <f t="shared" si="210"/>
        <v>1.6262401649164131E-3</v>
      </c>
      <c r="S1001" s="87">
        <f t="shared" si="211"/>
        <v>1395762.64</v>
      </c>
      <c r="T1001" s="88">
        <f t="shared" si="212"/>
        <v>548551.14</v>
      </c>
      <c r="U1001" s="88">
        <f t="shared" si="213"/>
        <v>548551.14</v>
      </c>
      <c r="V1001" s="88">
        <f t="shared" si="214"/>
        <v>507550.05</v>
      </c>
      <c r="W1001" s="89">
        <f t="shared" si="215"/>
        <v>3000414.9699999997</v>
      </c>
      <c r="X1001" s="81"/>
      <c r="Y1001" s="90">
        <f t="shared" si="217"/>
        <v>710787.31</v>
      </c>
      <c r="Z1001" s="90">
        <f t="shared" si="218"/>
        <v>710787.31</v>
      </c>
      <c r="AA1001" s="90">
        <f t="shared" si="216"/>
        <v>1421574.62</v>
      </c>
    </row>
    <row r="1002" spans="1:27" x14ac:dyDescent="0.2">
      <c r="A1002" s="78">
        <v>110401</v>
      </c>
      <c r="B1002" s="78" t="s">
        <v>1462</v>
      </c>
      <c r="C1002" s="78" t="s">
        <v>41</v>
      </c>
      <c r="D1002" s="78" t="s">
        <v>42</v>
      </c>
      <c r="E1002" s="78" t="s">
        <v>52</v>
      </c>
      <c r="F1002" s="78" t="s">
        <v>52</v>
      </c>
      <c r="G1002" s="118">
        <v>0</v>
      </c>
      <c r="I1002" s="79" t="s">
        <v>44</v>
      </c>
      <c r="J1002" s="78">
        <v>1031409</v>
      </c>
      <c r="K1002" s="79">
        <v>44562</v>
      </c>
      <c r="L1002" s="79">
        <v>44926</v>
      </c>
      <c r="M1002" s="84">
        <v>14516</v>
      </c>
      <c r="N1002" s="84">
        <v>27058</v>
      </c>
      <c r="O1002" s="95">
        <f t="shared" si="209"/>
        <v>0.53647719713208664</v>
      </c>
      <c r="P1002" s="84">
        <f t="shared" si="207"/>
        <v>14516</v>
      </c>
      <c r="Q1002" s="85">
        <f t="shared" si="204"/>
        <v>1.0569279459483182E-3</v>
      </c>
      <c r="R1002" s="86">
        <f t="shared" si="210"/>
        <v>9.1384725278440123E-4</v>
      </c>
      <c r="S1002" s="87">
        <f t="shared" si="211"/>
        <v>784333.02</v>
      </c>
      <c r="T1002" s="88">
        <f t="shared" si="212"/>
        <v>308252.09999999998</v>
      </c>
      <c r="U1002" s="88">
        <f t="shared" si="213"/>
        <v>308252.09999999998</v>
      </c>
      <c r="V1002" s="88">
        <f t="shared" si="214"/>
        <v>285212.01</v>
      </c>
      <c r="W1002" s="89">
        <f t="shared" si="215"/>
        <v>1686049.2300000002</v>
      </c>
      <c r="X1002" s="81"/>
      <c r="Y1002" s="90">
        <f t="shared" si="217"/>
        <v>399418.88</v>
      </c>
      <c r="Z1002" s="90">
        <f t="shared" si="218"/>
        <v>399418.88</v>
      </c>
      <c r="AA1002" s="90">
        <f t="shared" si="216"/>
        <v>798837.76000000001</v>
      </c>
    </row>
    <row r="1003" spans="1:27" x14ac:dyDescent="0.2">
      <c r="A1003" s="78">
        <v>4452</v>
      </c>
      <c r="B1003" s="78" t="s">
        <v>1463</v>
      </c>
      <c r="C1003" s="78" t="s">
        <v>1464</v>
      </c>
      <c r="D1003" s="78" t="s">
        <v>71</v>
      </c>
      <c r="E1003" s="78" t="s">
        <v>1465</v>
      </c>
      <c r="F1003" s="78" t="s">
        <v>83</v>
      </c>
      <c r="G1003" s="118">
        <v>676055</v>
      </c>
      <c r="I1003" s="79" t="s">
        <v>44</v>
      </c>
      <c r="J1003" s="78">
        <v>445204</v>
      </c>
      <c r="K1003" s="79">
        <v>44562</v>
      </c>
      <c r="L1003" s="79">
        <v>44926</v>
      </c>
      <c r="M1003" s="84">
        <v>9022</v>
      </c>
      <c r="N1003" s="84">
        <v>13800</v>
      </c>
      <c r="O1003" s="95">
        <f t="shared" si="209"/>
        <v>0.65376811594202899</v>
      </c>
      <c r="P1003" s="84">
        <f t="shared" si="207"/>
        <v>9022</v>
      </c>
      <c r="Q1003" s="85">
        <f t="shared" si="204"/>
        <v>0</v>
      </c>
      <c r="R1003" s="86">
        <f t="shared" si="210"/>
        <v>5.6797533167683028E-4</v>
      </c>
      <c r="S1003" s="87">
        <f t="shared" si="211"/>
        <v>0</v>
      </c>
      <c r="T1003" s="88">
        <f t="shared" si="212"/>
        <v>191585.18</v>
      </c>
      <c r="U1003" s="88">
        <f t="shared" si="213"/>
        <v>191585.18</v>
      </c>
      <c r="V1003" s="88">
        <f t="shared" si="214"/>
        <v>0</v>
      </c>
      <c r="W1003" s="89">
        <f t="shared" si="215"/>
        <v>383170.36</v>
      </c>
      <c r="X1003" s="81"/>
      <c r="Y1003" s="90">
        <f t="shared" si="217"/>
        <v>0</v>
      </c>
      <c r="Z1003" s="90">
        <f t="shared" si="218"/>
        <v>0</v>
      </c>
      <c r="AA1003" s="90">
        <f t="shared" si="216"/>
        <v>0</v>
      </c>
    </row>
    <row r="1004" spans="1:27" x14ac:dyDescent="0.2">
      <c r="A1004" s="78">
        <v>4183</v>
      </c>
      <c r="B1004" s="78" t="s">
        <v>1466</v>
      </c>
      <c r="C1004" s="78" t="s">
        <v>1467</v>
      </c>
      <c r="D1004" s="78" t="s">
        <v>42</v>
      </c>
      <c r="E1004" s="78" t="s">
        <v>436</v>
      </c>
      <c r="F1004" s="78" t="s">
        <v>67</v>
      </c>
      <c r="G1004" s="118">
        <v>675808</v>
      </c>
      <c r="I1004" s="79" t="s">
        <v>44</v>
      </c>
      <c r="J1004" s="78">
        <v>1031733</v>
      </c>
      <c r="K1004" s="79">
        <v>44562</v>
      </c>
      <c r="L1004" s="79">
        <v>44926</v>
      </c>
      <c r="M1004" s="84">
        <v>12308</v>
      </c>
      <c r="N1004" s="84">
        <v>23260</v>
      </c>
      <c r="O1004" s="95">
        <f t="shared" si="209"/>
        <v>0.52914875322441957</v>
      </c>
      <c r="P1004" s="84">
        <f t="shared" si="207"/>
        <v>12308</v>
      </c>
      <c r="Q1004" s="85">
        <f t="shared" si="204"/>
        <v>8.961607301413544E-4</v>
      </c>
      <c r="R1004" s="86">
        <f t="shared" si="210"/>
        <v>7.7484375773425262E-4</v>
      </c>
      <c r="S1004" s="87">
        <f>IF(Q1004&gt;0,ROUND($S$3*Q1004,2),0)</f>
        <v>665029.68000000005</v>
      </c>
      <c r="T1004" s="88">
        <f>IF(R1004&gt;0,ROUND($T$3*R1004,2),0)</f>
        <v>261364.49</v>
      </c>
      <c r="U1004" s="88">
        <f>IF(R1004&gt;0,ROUND($U$3*R1004,2),0)</f>
        <v>261364.49</v>
      </c>
      <c r="V1004" s="88">
        <f>IF(Q1004&gt;0,ROUND($V$3*Q1004,2),0)</f>
        <v>241828.97</v>
      </c>
      <c r="W1004" s="89">
        <f t="shared" si="215"/>
        <v>1429587.6300000001</v>
      </c>
      <c r="X1004" s="81"/>
      <c r="Y1004" s="90">
        <f t="shared" si="217"/>
        <v>338664.07</v>
      </c>
      <c r="Z1004" s="90">
        <f t="shared" si="218"/>
        <v>338664.07</v>
      </c>
      <c r="AA1004" s="90">
        <f t="shared" si="216"/>
        <v>677328.14</v>
      </c>
    </row>
    <row r="1005" spans="1:27" x14ac:dyDescent="0.2">
      <c r="A1005" s="78">
        <v>110328</v>
      </c>
      <c r="B1005" s="78" t="s">
        <v>1468</v>
      </c>
      <c r="C1005" s="78" t="s">
        <v>41</v>
      </c>
      <c r="D1005" s="78" t="s">
        <v>42</v>
      </c>
      <c r="E1005" s="78" t="s">
        <v>52</v>
      </c>
      <c r="F1005" s="78" t="s">
        <v>52</v>
      </c>
      <c r="G1005" s="118">
        <v>676482</v>
      </c>
      <c r="I1005" s="79" t="s">
        <v>44</v>
      </c>
      <c r="J1005" s="78">
        <v>1030955</v>
      </c>
      <c r="K1005" s="79">
        <v>44562</v>
      </c>
      <c r="L1005" s="79">
        <v>44926</v>
      </c>
      <c r="M1005" s="84">
        <v>21240</v>
      </c>
      <c r="N1005" s="84">
        <v>35200</v>
      </c>
      <c r="O1005" s="95">
        <f t="shared" si="209"/>
        <v>0.60340909090909089</v>
      </c>
      <c r="P1005" s="84">
        <f t="shared" si="207"/>
        <v>21240</v>
      </c>
      <c r="Q1005" s="85">
        <f t="shared" si="204"/>
        <v>1.5465107172735106E-3</v>
      </c>
      <c r="R1005" s="86">
        <f t="shared" si="210"/>
        <v>1.3371531860802343E-3</v>
      </c>
      <c r="S1005" s="87">
        <f t="shared" si="211"/>
        <v>1147646.27</v>
      </c>
      <c r="T1005" s="88">
        <f t="shared" si="212"/>
        <v>451038.48</v>
      </c>
      <c r="U1005" s="88">
        <f t="shared" si="213"/>
        <v>451038.48</v>
      </c>
      <c r="V1005" s="88">
        <f t="shared" si="214"/>
        <v>417325.92</v>
      </c>
      <c r="W1005" s="89">
        <f t="shared" si="215"/>
        <v>2467049.15</v>
      </c>
      <c r="X1005" s="81"/>
      <c r="Y1005" s="90">
        <f t="shared" si="217"/>
        <v>584434.91</v>
      </c>
      <c r="Z1005" s="90">
        <f t="shared" si="218"/>
        <v>584434.91</v>
      </c>
      <c r="AA1005" s="90">
        <f t="shared" si="216"/>
        <v>1168869.82</v>
      </c>
    </row>
    <row r="1006" spans="1:27" x14ac:dyDescent="0.2">
      <c r="A1006" s="78">
        <v>5142</v>
      </c>
      <c r="B1006" s="78" t="s">
        <v>1469</v>
      </c>
      <c r="C1006" s="78" t="s">
        <v>135</v>
      </c>
      <c r="D1006" s="78" t="s">
        <v>42</v>
      </c>
      <c r="E1006" s="78" t="s">
        <v>67</v>
      </c>
      <c r="F1006" s="78" t="s">
        <v>67</v>
      </c>
      <c r="G1006" s="118">
        <v>676480</v>
      </c>
      <c r="I1006" s="79" t="s">
        <v>44</v>
      </c>
      <c r="J1006" s="78">
        <v>1032005</v>
      </c>
      <c r="K1006" s="79">
        <v>44562</v>
      </c>
      <c r="L1006" s="79">
        <v>44926</v>
      </c>
      <c r="M1006" s="84">
        <v>10039</v>
      </c>
      <c r="N1006" s="84">
        <v>15458</v>
      </c>
      <c r="O1006" s="95">
        <f t="shared" si="209"/>
        <v>0.6494371846293181</v>
      </c>
      <c r="P1006" s="84">
        <f t="shared" si="207"/>
        <v>10039</v>
      </c>
      <c r="Q1006" s="85">
        <f t="shared" si="204"/>
        <v>7.3095202875276708E-4</v>
      </c>
      <c r="R1006" s="86">
        <f t="shared" si="210"/>
        <v>6.3200003931541775E-4</v>
      </c>
      <c r="S1006" s="87">
        <f t="shared" si="211"/>
        <v>542430.36</v>
      </c>
      <c r="T1006" s="88">
        <f t="shared" si="212"/>
        <v>213181.51</v>
      </c>
      <c r="U1006" s="88">
        <f t="shared" si="213"/>
        <v>213181.51</v>
      </c>
      <c r="V1006" s="88">
        <f t="shared" si="214"/>
        <v>197247.4</v>
      </c>
      <c r="W1006" s="89">
        <f t="shared" si="215"/>
        <v>1166040.78</v>
      </c>
      <c r="X1006" s="81"/>
      <c r="Y1006" s="90">
        <f t="shared" si="217"/>
        <v>276230.78999999998</v>
      </c>
      <c r="Z1006" s="90">
        <f t="shared" si="218"/>
        <v>276230.78999999998</v>
      </c>
      <c r="AA1006" s="90">
        <f t="shared" si="216"/>
        <v>552461.57999999996</v>
      </c>
    </row>
    <row r="1007" spans="1:27" x14ac:dyDescent="0.2">
      <c r="A1007" s="78">
        <v>4890</v>
      </c>
      <c r="B1007" s="78" t="s">
        <v>1470</v>
      </c>
      <c r="C1007" s="78" t="s">
        <v>326</v>
      </c>
      <c r="D1007" s="78" t="s">
        <v>42</v>
      </c>
      <c r="E1007" s="78" t="s">
        <v>52</v>
      </c>
      <c r="F1007" s="78" t="s">
        <v>52</v>
      </c>
      <c r="G1007" s="118">
        <v>675714</v>
      </c>
      <c r="I1007" s="79" t="s">
        <v>44</v>
      </c>
      <c r="J1007" s="78">
        <v>1029312</v>
      </c>
      <c r="K1007" s="79">
        <v>44562</v>
      </c>
      <c r="L1007" s="79">
        <v>44926</v>
      </c>
      <c r="M1007" s="84">
        <v>19546</v>
      </c>
      <c r="N1007" s="84">
        <v>30855</v>
      </c>
      <c r="O1007" s="95">
        <f t="shared" si="209"/>
        <v>0.6334791767946848</v>
      </c>
      <c r="P1007" s="84">
        <f t="shared" si="207"/>
        <v>19546</v>
      </c>
      <c r="Q1007" s="85">
        <f t="shared" si="204"/>
        <v>1.4231684783346534E-3</v>
      </c>
      <c r="R1007" s="86">
        <f t="shared" si="210"/>
        <v>1.2305082944973759E-3</v>
      </c>
      <c r="S1007" s="87">
        <f t="shared" si="211"/>
        <v>1056115.54</v>
      </c>
      <c r="T1007" s="88">
        <f t="shared" si="212"/>
        <v>415065.83</v>
      </c>
      <c r="U1007" s="88">
        <f t="shared" si="213"/>
        <v>415065.83</v>
      </c>
      <c r="V1007" s="88">
        <f t="shared" si="214"/>
        <v>384042.01</v>
      </c>
      <c r="W1007" s="89">
        <f t="shared" si="215"/>
        <v>2270289.21</v>
      </c>
      <c r="X1007" s="81"/>
      <c r="Y1007" s="90">
        <f t="shared" si="217"/>
        <v>537823.19999999995</v>
      </c>
      <c r="Z1007" s="90">
        <f t="shared" si="218"/>
        <v>537823.19999999995</v>
      </c>
      <c r="AA1007" s="90">
        <f t="shared" si="216"/>
        <v>1075646.3999999999</v>
      </c>
    </row>
    <row r="1008" spans="1:27" x14ac:dyDescent="0.2">
      <c r="A1008" s="78">
        <v>126</v>
      </c>
      <c r="B1008" s="78" t="s">
        <v>1471</v>
      </c>
      <c r="C1008" s="78" t="s">
        <v>41</v>
      </c>
      <c r="D1008" s="78" t="s">
        <v>42</v>
      </c>
      <c r="E1008" s="78" t="s">
        <v>52</v>
      </c>
      <c r="F1008" s="78" t="s">
        <v>52</v>
      </c>
      <c r="G1008" s="118">
        <v>676009</v>
      </c>
      <c r="I1008" s="79" t="s">
        <v>44</v>
      </c>
      <c r="J1008" s="78">
        <v>1020948</v>
      </c>
      <c r="K1008" s="79">
        <v>44562</v>
      </c>
      <c r="L1008" s="79">
        <v>44926</v>
      </c>
      <c r="M1008" s="84">
        <v>1788</v>
      </c>
      <c r="N1008" s="84">
        <v>15332</v>
      </c>
      <c r="O1008" s="95">
        <f t="shared" si="209"/>
        <v>0.11661883642055831</v>
      </c>
      <c r="P1008" s="84">
        <f t="shared" si="207"/>
        <v>1788</v>
      </c>
      <c r="Q1008" s="85">
        <f t="shared" si="204"/>
        <v>1.3018649540890004E-4</v>
      </c>
      <c r="R1008" s="86">
        <f t="shared" si="210"/>
        <v>1.1256261283952256E-4</v>
      </c>
      <c r="S1008" s="87">
        <f t="shared" si="211"/>
        <v>96609.77</v>
      </c>
      <c r="T1008" s="88">
        <f t="shared" si="212"/>
        <v>37968.78</v>
      </c>
      <c r="U1008" s="88">
        <f t="shared" si="213"/>
        <v>37968.78</v>
      </c>
      <c r="V1008" s="88">
        <f t="shared" si="214"/>
        <v>35130.83</v>
      </c>
      <c r="W1008" s="89">
        <f t="shared" si="215"/>
        <v>207678.15999999997</v>
      </c>
      <c r="X1008" s="81"/>
      <c r="Y1008" s="90">
        <f t="shared" si="217"/>
        <v>49198.19</v>
      </c>
      <c r="Z1008" s="90">
        <f t="shared" si="218"/>
        <v>49198.19</v>
      </c>
      <c r="AA1008" s="90">
        <f t="shared" si="216"/>
        <v>98396.38</v>
      </c>
    </row>
    <row r="1009" spans="1:27" x14ac:dyDescent="0.2">
      <c r="A1009" s="78">
        <v>4906</v>
      </c>
      <c r="B1009" s="78" t="s">
        <v>1472</v>
      </c>
      <c r="C1009" s="78" t="s">
        <v>135</v>
      </c>
      <c r="D1009" s="78" t="s">
        <v>42</v>
      </c>
      <c r="E1009" s="78" t="s">
        <v>286</v>
      </c>
      <c r="F1009" s="78" t="s">
        <v>79</v>
      </c>
      <c r="G1009" s="118">
        <v>676473</v>
      </c>
      <c r="I1009" s="79" t="s">
        <v>44</v>
      </c>
      <c r="J1009" s="78">
        <v>1031934</v>
      </c>
      <c r="K1009" s="79">
        <v>44562</v>
      </c>
      <c r="L1009" s="79">
        <v>44926</v>
      </c>
      <c r="M1009" s="84">
        <v>7736</v>
      </c>
      <c r="N1009" s="84">
        <v>13934</v>
      </c>
      <c r="O1009" s="95">
        <f t="shared" si="209"/>
        <v>0.55518874694990672</v>
      </c>
      <c r="P1009" s="84">
        <f t="shared" si="207"/>
        <v>7736</v>
      </c>
      <c r="Q1009" s="85">
        <f t="shared" si="204"/>
        <v>5.6326774523671739E-4</v>
      </c>
      <c r="R1009" s="86">
        <f t="shared" si="210"/>
        <v>4.8701586852715128E-4</v>
      </c>
      <c r="S1009" s="87">
        <f t="shared" si="211"/>
        <v>417993.95</v>
      </c>
      <c r="T1009" s="88">
        <f t="shared" si="212"/>
        <v>164276.54</v>
      </c>
      <c r="U1009" s="88">
        <f t="shared" si="213"/>
        <v>164276.54</v>
      </c>
      <c r="V1009" s="88">
        <f t="shared" si="214"/>
        <v>151997.79999999999</v>
      </c>
      <c r="W1009" s="89">
        <f t="shared" si="215"/>
        <v>898544.83000000007</v>
      </c>
      <c r="X1009" s="81"/>
      <c r="Y1009" s="90">
        <f t="shared" si="217"/>
        <v>212861.98</v>
      </c>
      <c r="Z1009" s="90">
        <f t="shared" si="218"/>
        <v>212861.98</v>
      </c>
      <c r="AA1009" s="90">
        <f t="shared" si="216"/>
        <v>425723.96</v>
      </c>
    </row>
    <row r="1010" spans="1:27" x14ac:dyDescent="0.2">
      <c r="A1010" s="78">
        <v>5224</v>
      </c>
      <c r="B1010" s="78" t="s">
        <v>1473</v>
      </c>
      <c r="C1010" s="78" t="s">
        <v>135</v>
      </c>
      <c r="D1010" s="78" t="s">
        <v>42</v>
      </c>
      <c r="E1010" s="78" t="s">
        <v>59</v>
      </c>
      <c r="F1010" s="78" t="s">
        <v>59</v>
      </c>
      <c r="G1010" s="118">
        <v>455697</v>
      </c>
      <c r="I1010" s="79" t="s">
        <v>44</v>
      </c>
      <c r="J1010" s="78">
        <v>1032254</v>
      </c>
      <c r="K1010" s="79">
        <v>44562</v>
      </c>
      <c r="L1010" s="79">
        <v>44926</v>
      </c>
      <c r="M1010" s="84">
        <v>16273</v>
      </c>
      <c r="N1010" s="84">
        <v>24870</v>
      </c>
      <c r="O1010" s="95">
        <f t="shared" si="209"/>
        <v>0.65432247687977485</v>
      </c>
      <c r="P1010" s="84">
        <f t="shared" si="207"/>
        <v>16273</v>
      </c>
      <c r="Q1010" s="85">
        <f t="shared" si="204"/>
        <v>1.1848572929468849E-3</v>
      </c>
      <c r="R1010" s="86">
        <f t="shared" si="210"/>
        <v>1.0244582766988537E-3</v>
      </c>
      <c r="S1010" s="87">
        <f t="shared" si="211"/>
        <v>879267.79</v>
      </c>
      <c r="T1010" s="88">
        <f t="shared" si="212"/>
        <v>345562.58</v>
      </c>
      <c r="U1010" s="88">
        <f t="shared" si="213"/>
        <v>345562.58</v>
      </c>
      <c r="V1010" s="88">
        <f t="shared" si="214"/>
        <v>319733.74</v>
      </c>
      <c r="W1010" s="89">
        <f t="shared" si="215"/>
        <v>1890126.6900000002</v>
      </c>
      <c r="X1010" s="81"/>
      <c r="Y1010" s="90">
        <f t="shared" si="217"/>
        <v>447764.09</v>
      </c>
      <c r="Z1010" s="90">
        <f t="shared" si="218"/>
        <v>447764.09</v>
      </c>
      <c r="AA1010" s="90">
        <f t="shared" si="216"/>
        <v>895528.18</v>
      </c>
    </row>
    <row r="1011" spans="1:27" x14ac:dyDescent="0.2">
      <c r="A1011" s="78">
        <v>4785</v>
      </c>
      <c r="B1011" s="78" t="s">
        <v>1474</v>
      </c>
      <c r="C1011" s="78" t="s">
        <v>135</v>
      </c>
      <c r="D1011" s="78" t="s">
        <v>42</v>
      </c>
      <c r="E1011" s="78" t="s">
        <v>509</v>
      </c>
      <c r="F1011" s="78" t="s">
        <v>79</v>
      </c>
      <c r="G1011" s="118">
        <v>455522</v>
      </c>
      <c r="I1011" s="79" t="s">
        <v>44</v>
      </c>
      <c r="J1011" s="78">
        <v>1030831</v>
      </c>
      <c r="K1011" s="79">
        <v>44562</v>
      </c>
      <c r="L1011" s="79">
        <v>44926</v>
      </c>
      <c r="M1011" s="84">
        <v>12852</v>
      </c>
      <c r="N1011" s="84">
        <v>16694</v>
      </c>
      <c r="O1011" s="95">
        <f t="shared" si="209"/>
        <v>0.76985743380855398</v>
      </c>
      <c r="P1011" s="84">
        <f t="shared" si="207"/>
        <v>12852</v>
      </c>
      <c r="Q1011" s="85">
        <f t="shared" si="204"/>
        <v>9.3577004418075123E-4</v>
      </c>
      <c r="R1011" s="86">
        <f t="shared" si="210"/>
        <v>8.0909099564515881E-4</v>
      </c>
      <c r="S1011" s="87">
        <f t="shared" si="211"/>
        <v>694423.25</v>
      </c>
      <c r="T1011" s="88">
        <f t="shared" si="212"/>
        <v>272916.51</v>
      </c>
      <c r="U1011" s="88">
        <f t="shared" si="213"/>
        <v>272916.51</v>
      </c>
      <c r="V1011" s="88">
        <f t="shared" si="214"/>
        <v>252517.55</v>
      </c>
      <c r="W1011" s="89">
        <f t="shared" si="215"/>
        <v>1492773.82</v>
      </c>
      <c r="X1011" s="81"/>
      <c r="Y1011" s="90">
        <f t="shared" si="217"/>
        <v>353632.65</v>
      </c>
      <c r="Z1011" s="90">
        <f t="shared" si="218"/>
        <v>353632.65</v>
      </c>
      <c r="AA1011" s="90">
        <f t="shared" si="216"/>
        <v>707265.3</v>
      </c>
    </row>
    <row r="1012" spans="1:27" x14ac:dyDescent="0.2">
      <c r="A1012" s="78">
        <v>5132</v>
      </c>
      <c r="B1012" s="78" t="s">
        <v>1475</v>
      </c>
      <c r="C1012" s="78" t="s">
        <v>135</v>
      </c>
      <c r="D1012" s="78" t="s">
        <v>42</v>
      </c>
      <c r="E1012" s="78" t="s">
        <v>509</v>
      </c>
      <c r="F1012" s="78" t="s">
        <v>79</v>
      </c>
      <c r="G1012" s="118">
        <v>675946</v>
      </c>
      <c r="I1012" s="79" t="s">
        <v>44</v>
      </c>
      <c r="J1012" s="78">
        <v>1030832</v>
      </c>
      <c r="K1012" s="79">
        <v>44562</v>
      </c>
      <c r="L1012" s="79">
        <v>44926</v>
      </c>
      <c r="M1012" s="84">
        <v>21697</v>
      </c>
      <c r="N1012" s="84">
        <v>32000</v>
      </c>
      <c r="O1012" s="95">
        <f t="shared" si="209"/>
        <v>0.67803124999999997</v>
      </c>
      <c r="P1012" s="84">
        <f t="shared" si="207"/>
        <v>21697</v>
      </c>
      <c r="Q1012" s="85">
        <f t="shared" si="204"/>
        <v>1.5797854535161656E-3</v>
      </c>
      <c r="R1012" s="86">
        <f t="shared" si="210"/>
        <v>1.3659233841046537E-3</v>
      </c>
      <c r="S1012" s="87">
        <f t="shared" si="211"/>
        <v>1172339.04</v>
      </c>
      <c r="T1012" s="88">
        <f t="shared" si="212"/>
        <v>460743.03</v>
      </c>
      <c r="U1012" s="88">
        <f t="shared" si="213"/>
        <v>460743.03</v>
      </c>
      <c r="V1012" s="88">
        <f t="shared" si="214"/>
        <v>426305.1</v>
      </c>
      <c r="W1012" s="89">
        <f t="shared" si="215"/>
        <v>2520130.2000000002</v>
      </c>
      <c r="X1012" s="81"/>
      <c r="Y1012" s="90">
        <f t="shared" si="217"/>
        <v>597009.61</v>
      </c>
      <c r="Z1012" s="90">
        <f t="shared" si="218"/>
        <v>597009.61</v>
      </c>
      <c r="AA1012" s="90">
        <f t="shared" si="216"/>
        <v>1194019.22</v>
      </c>
    </row>
    <row r="1013" spans="1:27" x14ac:dyDescent="0.2">
      <c r="A1013" s="78">
        <v>4373</v>
      </c>
      <c r="B1013" s="78" t="s">
        <v>1476</v>
      </c>
      <c r="C1013" s="78" t="s">
        <v>1476</v>
      </c>
      <c r="D1013" s="78" t="s">
        <v>71</v>
      </c>
      <c r="E1013" s="78" t="s">
        <v>43</v>
      </c>
      <c r="F1013" s="78" t="s">
        <v>43</v>
      </c>
      <c r="G1013" s="118">
        <v>745040</v>
      </c>
      <c r="I1013" s="79" t="s">
        <v>44</v>
      </c>
      <c r="J1013" s="78">
        <v>437301</v>
      </c>
      <c r="K1013" s="79">
        <v>44562</v>
      </c>
      <c r="L1013" s="79">
        <v>44926</v>
      </c>
      <c r="M1013" s="84">
        <v>10713</v>
      </c>
      <c r="N1013" s="84">
        <v>14674</v>
      </c>
      <c r="O1013" s="95">
        <f t="shared" si="209"/>
        <v>0.73006678478942344</v>
      </c>
      <c r="P1013" s="84">
        <f t="shared" si="207"/>
        <v>10713</v>
      </c>
      <c r="Q1013" s="85">
        <f t="shared" si="204"/>
        <v>0</v>
      </c>
      <c r="R1013" s="86">
        <f t="shared" si="210"/>
        <v>6.7443135981532724E-4</v>
      </c>
      <c r="S1013" s="87">
        <f t="shared" si="211"/>
        <v>0</v>
      </c>
      <c r="T1013" s="88">
        <f t="shared" si="212"/>
        <v>227494.13</v>
      </c>
      <c r="U1013" s="88">
        <f t="shared" si="213"/>
        <v>227494.13</v>
      </c>
      <c r="V1013" s="88">
        <f t="shared" si="214"/>
        <v>0</v>
      </c>
      <c r="W1013" s="89">
        <f t="shared" si="215"/>
        <v>454988.26</v>
      </c>
      <c r="X1013" s="81"/>
      <c r="Y1013" s="90">
        <f t="shared" si="217"/>
        <v>0</v>
      </c>
      <c r="Z1013" s="90">
        <f t="shared" si="218"/>
        <v>0</v>
      </c>
      <c r="AA1013" s="90">
        <f t="shared" si="216"/>
        <v>0</v>
      </c>
    </row>
    <row r="1014" spans="1:27" x14ac:dyDescent="0.2">
      <c r="A1014" s="78">
        <v>4070</v>
      </c>
      <c r="B1014" s="78" t="s">
        <v>1477</v>
      </c>
      <c r="C1014" s="78" t="s">
        <v>140</v>
      </c>
      <c r="D1014" s="78" t="s">
        <v>42</v>
      </c>
      <c r="E1014" s="78" t="s">
        <v>775</v>
      </c>
      <c r="F1014" s="78" t="s">
        <v>106</v>
      </c>
      <c r="G1014" s="118">
        <v>675971</v>
      </c>
      <c r="I1014" s="79" t="s">
        <v>44</v>
      </c>
      <c r="J1014" s="78">
        <v>1032085</v>
      </c>
      <c r="K1014" s="79">
        <v>44562</v>
      </c>
      <c r="L1014" s="79">
        <v>44926</v>
      </c>
      <c r="M1014" s="84">
        <v>17655</v>
      </c>
      <c r="N1014" s="84">
        <v>25521</v>
      </c>
      <c r="O1014" s="95">
        <f t="shared" si="209"/>
        <v>0.6917832373339603</v>
      </c>
      <c r="P1014" s="84">
        <f t="shared" si="207"/>
        <v>17655</v>
      </c>
      <c r="Q1014" s="85">
        <f t="shared" si="204"/>
        <v>1.2854824253043233E-3</v>
      </c>
      <c r="R1014" s="86">
        <f t="shared" si="210"/>
        <v>1.1114613700681044E-3</v>
      </c>
      <c r="S1014" s="87">
        <f t="shared" si="211"/>
        <v>953940.44</v>
      </c>
      <c r="T1014" s="88">
        <f t="shared" si="212"/>
        <v>374909.81</v>
      </c>
      <c r="U1014" s="88">
        <f t="shared" si="213"/>
        <v>374909.81</v>
      </c>
      <c r="V1014" s="88">
        <f t="shared" si="214"/>
        <v>346887.43</v>
      </c>
      <c r="W1014" s="89">
        <f t="shared" si="215"/>
        <v>2050647.49</v>
      </c>
      <c r="X1014" s="81"/>
      <c r="Y1014" s="90">
        <f t="shared" si="217"/>
        <v>485790.88</v>
      </c>
      <c r="Z1014" s="90">
        <f t="shared" si="218"/>
        <v>485790.88</v>
      </c>
      <c r="AA1014" s="90">
        <f t="shared" si="216"/>
        <v>971581.76</v>
      </c>
    </row>
    <row r="1015" spans="1:27" customFormat="1" x14ac:dyDescent="0.2">
      <c r="A1015" s="78">
        <v>100313</v>
      </c>
      <c r="B1015" s="78" t="s">
        <v>1478</v>
      </c>
      <c r="C1015" s="78" t="s">
        <v>160</v>
      </c>
      <c r="D1015" s="78" t="s">
        <v>42</v>
      </c>
      <c r="E1015" s="78" t="s">
        <v>136</v>
      </c>
      <c r="F1015" s="78" t="s">
        <v>954</v>
      </c>
      <c r="G1015" s="118">
        <v>676091</v>
      </c>
      <c r="H1015" s="79"/>
      <c r="I1015" s="79" t="s">
        <v>98</v>
      </c>
      <c r="J1015" s="78">
        <v>1026080</v>
      </c>
      <c r="K1015" s="79" t="s">
        <v>1479</v>
      </c>
      <c r="L1015" s="79" t="s">
        <v>1480</v>
      </c>
      <c r="M1015" s="84">
        <v>6624</v>
      </c>
      <c r="N1015" s="84">
        <v>19882</v>
      </c>
      <c r="O1015" s="95">
        <v>0.33316567749723369</v>
      </c>
      <c r="P1015" s="84">
        <f t="shared" si="207"/>
        <v>7217.194029850747</v>
      </c>
      <c r="Q1015" s="85">
        <f>IF(D1015="NSGO",P1015/Q$3,0)</f>
        <v>5.2549283972723991E-4</v>
      </c>
      <c r="R1015" s="86">
        <f t="shared" si="210"/>
        <v>4.5435470770123227E-4</v>
      </c>
      <c r="S1015" s="87">
        <f t="shared" si="211"/>
        <v>389961.67</v>
      </c>
      <c r="T1015" s="88">
        <f t="shared" si="212"/>
        <v>153259.51999999999</v>
      </c>
      <c r="U1015" s="88">
        <f t="shared" si="213"/>
        <v>153259.51999999999</v>
      </c>
      <c r="V1015" s="88">
        <f t="shared" si="214"/>
        <v>141804.24</v>
      </c>
      <c r="W1015" s="89">
        <f t="shared" si="215"/>
        <v>838284.95</v>
      </c>
      <c r="X1015" s="81"/>
      <c r="Y1015" s="90">
        <f>IF($D1015="NSGO",ROUND($Q1015*$Y$3,2),0)</f>
        <v>198586.63</v>
      </c>
      <c r="Z1015" s="90">
        <f>IF($D1015="NSGO",ROUND($Q1015*$Z$3,2),0)</f>
        <v>198586.63</v>
      </c>
      <c r="AA1015" s="90">
        <f t="shared" si="216"/>
        <v>397173.26</v>
      </c>
    </row>
    <row r="1016" spans="1:27" customFormat="1" x14ac:dyDescent="0.2">
      <c r="G1016" s="119"/>
      <c r="K1016" s="125"/>
      <c r="L1016" s="125"/>
    </row>
    <row r="1017" spans="1:27" customFormat="1" x14ac:dyDescent="0.2">
      <c r="G1017" s="119"/>
      <c r="K1017" s="125"/>
      <c r="L1017" s="125"/>
    </row>
    <row r="1018" spans="1:27" customFormat="1" x14ac:dyDescent="0.2">
      <c r="G1018" s="119"/>
      <c r="K1018" s="125"/>
      <c r="L1018" s="125"/>
    </row>
    <row r="1019" spans="1:27" customFormat="1" x14ac:dyDescent="0.2">
      <c r="G1019" s="119"/>
      <c r="K1019" s="125"/>
      <c r="L1019" s="125"/>
    </row>
    <row r="1020" spans="1:27" customFormat="1" x14ac:dyDescent="0.2">
      <c r="G1020" s="119"/>
      <c r="K1020" s="125"/>
      <c r="L1020" s="125"/>
    </row>
    <row r="1021" spans="1:27" customFormat="1" x14ac:dyDescent="0.2">
      <c r="G1021" s="119"/>
      <c r="K1021" s="125"/>
      <c r="L1021" s="125"/>
    </row>
    <row r="1022" spans="1:27" customFormat="1" x14ac:dyDescent="0.2">
      <c r="G1022" s="119"/>
      <c r="K1022" s="125"/>
      <c r="L1022" s="125"/>
    </row>
    <row r="1023" spans="1:27" customFormat="1" x14ac:dyDescent="0.2">
      <c r="G1023" s="119"/>
      <c r="K1023" s="125"/>
      <c r="L1023" s="125"/>
    </row>
    <row r="1024" spans="1:27" customFormat="1" x14ac:dyDescent="0.2">
      <c r="G1024" s="119"/>
      <c r="K1024" s="125"/>
      <c r="L1024" s="125"/>
    </row>
  </sheetData>
  <autoFilter ref="A5:AA1015" xr:uid="{688445BF-14B0-438C-8665-EBE49477B9FE}"/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69CC3-0C7F-43A3-814D-A40DB8486DE3}">
  <dimension ref="A1:O1011"/>
  <sheetViews>
    <sheetView workbookViewId="0">
      <selection activeCell="D14" sqref="D14"/>
    </sheetView>
  </sheetViews>
  <sheetFormatPr defaultRowHeight="15" x14ac:dyDescent="0.2"/>
  <cols>
    <col min="1" max="1" width="8.09765625" bestFit="1" customWidth="1"/>
    <col min="2" max="2" width="10.796875" bestFit="1" customWidth="1"/>
    <col min="3" max="3" width="25.796875" bestFit="1" customWidth="1"/>
    <col min="4" max="4" width="25.296875" bestFit="1" customWidth="1"/>
    <col min="5" max="5" width="27.59765625" bestFit="1" customWidth="1"/>
    <col min="6" max="6" width="37.69921875" bestFit="1" customWidth="1"/>
    <col min="7" max="7" width="19.8984375" bestFit="1" customWidth="1"/>
    <col min="8" max="8" width="36.09765625" bestFit="1" customWidth="1"/>
    <col min="9" max="9" width="41.69921875" bestFit="1" customWidth="1"/>
    <col min="10" max="10" width="34.8984375" bestFit="1" customWidth="1"/>
    <col min="11" max="11" width="14.09765625" bestFit="1" customWidth="1"/>
    <col min="12" max="12" width="8.69921875" bestFit="1" customWidth="1"/>
    <col min="13" max="13" width="12.796875" bestFit="1" customWidth="1"/>
    <col min="14" max="14" width="14.8984375" bestFit="1" customWidth="1"/>
    <col min="15" max="15" width="12.8984375" bestFit="1" customWidth="1"/>
  </cols>
  <sheetData>
    <row r="1" spans="1:15" x14ac:dyDescent="0.2">
      <c r="C1" s="32">
        <f>SUM(C3:C1007)</f>
        <v>0</v>
      </c>
      <c r="D1" s="102">
        <f>SUM(D3:D1011)</f>
        <v>349912500.17000031</v>
      </c>
      <c r="E1" s="102">
        <f>SUM(E3:E1011)</f>
        <v>349912500.17000031</v>
      </c>
      <c r="F1" s="102">
        <f>SUM(F3:F1011)</f>
        <v>699825000.34000063</v>
      </c>
    </row>
    <row r="2" spans="1:15" x14ac:dyDescent="0.2">
      <c r="A2" t="s">
        <v>1481</v>
      </c>
      <c r="B2" t="s">
        <v>14</v>
      </c>
      <c r="C2" t="s">
        <v>1482</v>
      </c>
      <c r="D2" t="s">
        <v>1483</v>
      </c>
      <c r="E2" t="s">
        <v>1484</v>
      </c>
      <c r="F2" t="s">
        <v>1485</v>
      </c>
      <c r="G2" t="s">
        <v>1486</v>
      </c>
      <c r="H2" t="s">
        <v>1487</v>
      </c>
      <c r="I2" t="s">
        <v>1488</v>
      </c>
      <c r="J2" t="s">
        <v>1489</v>
      </c>
      <c r="K2" t="s">
        <v>1490</v>
      </c>
      <c r="L2" t="s">
        <v>1491</v>
      </c>
      <c r="M2" t="s">
        <v>1492</v>
      </c>
      <c r="N2" t="s">
        <v>1493</v>
      </c>
      <c r="O2" t="s">
        <v>1494</v>
      </c>
    </row>
    <row r="3" spans="1:15" x14ac:dyDescent="0.2">
      <c r="A3" s="110">
        <v>4579</v>
      </c>
      <c r="B3" s="111">
        <v>4579</v>
      </c>
      <c r="C3" s="112" t="str">
        <f>IF(SUM(D3:E3)&gt;F3, "True","False")</f>
        <v>False</v>
      </c>
      <c r="D3" s="113">
        <v>584927.39</v>
      </c>
      <c r="E3" s="113">
        <v>584927.39</v>
      </c>
      <c r="F3" s="114">
        <f t="shared" ref="F3:F66" si="0">SUM(D3:E3)</f>
        <v>1169854.78</v>
      </c>
      <c r="H3" t="s">
        <v>1495</v>
      </c>
      <c r="I3" t="s">
        <v>1496</v>
      </c>
      <c r="J3" t="s">
        <v>1497</v>
      </c>
      <c r="K3" t="s">
        <v>1498</v>
      </c>
      <c r="M3" s="101"/>
      <c r="N3" s="101"/>
    </row>
    <row r="4" spans="1:15" x14ac:dyDescent="0.2">
      <c r="A4" s="110">
        <v>5024</v>
      </c>
      <c r="B4" s="111">
        <v>5024</v>
      </c>
      <c r="C4" s="112" t="str">
        <f t="shared" ref="C4:C67" si="1">IF(SUM(D4:E4)&gt;F4, "True","False")</f>
        <v>False</v>
      </c>
      <c r="D4" s="113">
        <v>196267.76</v>
      </c>
      <c r="E4" s="113">
        <v>196267.76</v>
      </c>
      <c r="F4" s="114">
        <f t="shared" si="0"/>
        <v>392535.52</v>
      </c>
      <c r="H4" t="s">
        <v>1499</v>
      </c>
      <c r="I4" t="s">
        <v>1500</v>
      </c>
      <c r="J4" t="s">
        <v>1501</v>
      </c>
      <c r="K4" t="s">
        <v>1502</v>
      </c>
      <c r="M4" s="101"/>
      <c r="N4" s="101"/>
    </row>
    <row r="5" spans="1:15" x14ac:dyDescent="0.2">
      <c r="A5" s="110">
        <v>100001</v>
      </c>
      <c r="B5" s="111">
        <v>100001</v>
      </c>
      <c r="C5" s="112" t="str">
        <f t="shared" si="1"/>
        <v>False</v>
      </c>
      <c r="D5" s="113">
        <v>408549.05</v>
      </c>
      <c r="E5" s="113">
        <v>408549.05</v>
      </c>
      <c r="F5" s="114">
        <f t="shared" si="0"/>
        <v>817098.1</v>
      </c>
      <c r="H5" t="s">
        <v>1503</v>
      </c>
      <c r="I5" t="s">
        <v>1504</v>
      </c>
      <c r="J5" t="s">
        <v>1505</v>
      </c>
      <c r="K5" t="s">
        <v>1506</v>
      </c>
      <c r="M5" s="101"/>
      <c r="N5" s="101"/>
    </row>
    <row r="6" spans="1:15" x14ac:dyDescent="0.2">
      <c r="A6" s="110">
        <v>100670</v>
      </c>
      <c r="B6" s="111">
        <v>100670</v>
      </c>
      <c r="C6" s="112" t="str">
        <f t="shared" si="1"/>
        <v>False</v>
      </c>
      <c r="D6" s="113">
        <v>389424.61</v>
      </c>
      <c r="E6" s="113">
        <v>389424.61</v>
      </c>
      <c r="F6" s="114">
        <f t="shared" si="0"/>
        <v>778849.22</v>
      </c>
      <c r="H6" t="s">
        <v>1507</v>
      </c>
      <c r="I6" t="s">
        <v>1500</v>
      </c>
      <c r="J6" t="s">
        <v>1508</v>
      </c>
      <c r="K6" t="s">
        <v>1509</v>
      </c>
      <c r="M6" s="101"/>
      <c r="N6" s="101"/>
    </row>
    <row r="7" spans="1:15" x14ac:dyDescent="0.2">
      <c r="A7" s="110">
        <v>4951</v>
      </c>
      <c r="B7" s="111">
        <v>4951</v>
      </c>
      <c r="C7" s="112" t="str">
        <f t="shared" si="1"/>
        <v>False</v>
      </c>
      <c r="D7" s="113">
        <v>253488.08</v>
      </c>
      <c r="E7" s="113">
        <v>253488.08</v>
      </c>
      <c r="F7" s="114">
        <f t="shared" si="0"/>
        <v>506976.16</v>
      </c>
      <c r="H7" t="s">
        <v>1510</v>
      </c>
      <c r="I7" t="s">
        <v>1504</v>
      </c>
      <c r="J7" t="s">
        <v>1511</v>
      </c>
      <c r="K7" t="s">
        <v>1512</v>
      </c>
      <c r="M7" s="101"/>
      <c r="N7" s="101"/>
    </row>
    <row r="8" spans="1:15" x14ac:dyDescent="0.2">
      <c r="A8" s="110">
        <v>5213</v>
      </c>
      <c r="B8" s="111">
        <v>5213</v>
      </c>
      <c r="C8" s="112" t="str">
        <f t="shared" si="1"/>
        <v>False</v>
      </c>
      <c r="D8" s="113">
        <v>352527.19</v>
      </c>
      <c r="E8" s="113">
        <v>352527.19</v>
      </c>
      <c r="F8" s="114">
        <f t="shared" si="0"/>
        <v>705054.38</v>
      </c>
      <c r="H8" t="s">
        <v>1513</v>
      </c>
      <c r="I8" t="s">
        <v>1500</v>
      </c>
      <c r="J8" t="s">
        <v>1514</v>
      </c>
      <c r="K8" t="s">
        <v>1515</v>
      </c>
      <c r="M8" s="101"/>
      <c r="N8" s="101"/>
    </row>
    <row r="9" spans="1:15" x14ac:dyDescent="0.2">
      <c r="A9" s="110">
        <v>106839</v>
      </c>
      <c r="B9" s="111">
        <v>106839</v>
      </c>
      <c r="C9" s="112" t="str">
        <f t="shared" si="1"/>
        <v>False</v>
      </c>
      <c r="D9" s="113">
        <v>91746.32</v>
      </c>
      <c r="E9" s="113">
        <v>91746.32</v>
      </c>
      <c r="F9" s="114">
        <f t="shared" si="0"/>
        <v>183492.64</v>
      </c>
      <c r="H9" t="s">
        <v>1516</v>
      </c>
      <c r="I9" t="s">
        <v>1517</v>
      </c>
      <c r="J9" t="s">
        <v>1518</v>
      </c>
      <c r="K9" t="s">
        <v>1519</v>
      </c>
      <c r="M9" s="101"/>
      <c r="N9" s="101"/>
    </row>
    <row r="10" spans="1:15" x14ac:dyDescent="0.2">
      <c r="A10" s="110">
        <v>4984</v>
      </c>
      <c r="B10" s="111">
        <v>4984</v>
      </c>
      <c r="C10" s="112" t="str">
        <f t="shared" si="1"/>
        <v>False</v>
      </c>
      <c r="D10" s="113">
        <v>0</v>
      </c>
      <c r="E10" s="113">
        <v>0</v>
      </c>
      <c r="F10" s="114">
        <f t="shared" si="0"/>
        <v>0</v>
      </c>
      <c r="H10" t="s">
        <v>1520</v>
      </c>
      <c r="I10" t="s">
        <v>1521</v>
      </c>
      <c r="J10" t="s">
        <v>1522</v>
      </c>
      <c r="K10" t="s">
        <v>1523</v>
      </c>
      <c r="M10" s="101"/>
      <c r="N10" s="101"/>
    </row>
    <row r="11" spans="1:15" x14ac:dyDescent="0.2">
      <c r="A11" s="110">
        <v>105988</v>
      </c>
      <c r="B11" s="111">
        <v>105988</v>
      </c>
      <c r="C11" s="112" t="str">
        <f t="shared" si="1"/>
        <v>False</v>
      </c>
      <c r="D11" s="113">
        <v>329220.87</v>
      </c>
      <c r="E11" s="113">
        <v>329220.87</v>
      </c>
      <c r="F11" s="114">
        <f t="shared" si="0"/>
        <v>658441.74</v>
      </c>
      <c r="H11" t="s">
        <v>1516</v>
      </c>
      <c r="I11" t="s">
        <v>1517</v>
      </c>
      <c r="J11" t="s">
        <v>1518</v>
      </c>
      <c r="K11" t="s">
        <v>1519</v>
      </c>
      <c r="M11" s="101"/>
      <c r="N11" s="101"/>
    </row>
    <row r="12" spans="1:15" x14ac:dyDescent="0.2">
      <c r="A12" s="110">
        <v>106781</v>
      </c>
      <c r="B12" s="111">
        <v>106781</v>
      </c>
      <c r="C12" s="112" t="str">
        <f t="shared" si="1"/>
        <v>False</v>
      </c>
      <c r="D12" s="113">
        <v>140679.38</v>
      </c>
      <c r="E12" s="113">
        <v>140679.38</v>
      </c>
      <c r="F12" s="114">
        <f t="shared" si="0"/>
        <v>281358.76</v>
      </c>
      <c r="H12" t="s">
        <v>1516</v>
      </c>
      <c r="I12" t="s">
        <v>1524</v>
      </c>
      <c r="J12" t="s">
        <v>1518</v>
      </c>
      <c r="K12" t="s">
        <v>1519</v>
      </c>
      <c r="M12" s="101"/>
      <c r="N12" s="101"/>
    </row>
    <row r="13" spans="1:15" x14ac:dyDescent="0.2">
      <c r="A13" s="110">
        <v>5355</v>
      </c>
      <c r="B13" s="111">
        <v>5355</v>
      </c>
      <c r="C13" s="112" t="str">
        <f t="shared" si="1"/>
        <v>False</v>
      </c>
      <c r="D13" s="113">
        <v>100467.06</v>
      </c>
      <c r="E13" s="113">
        <v>100467.06</v>
      </c>
      <c r="F13" s="114">
        <f t="shared" si="0"/>
        <v>200934.12</v>
      </c>
      <c r="H13" t="s">
        <v>1525</v>
      </c>
      <c r="I13" t="s">
        <v>1504</v>
      </c>
      <c r="J13" t="s">
        <v>1526</v>
      </c>
      <c r="K13" t="s">
        <v>1527</v>
      </c>
      <c r="M13" s="101"/>
      <c r="N13" s="101"/>
    </row>
    <row r="14" spans="1:15" x14ac:dyDescent="0.2">
      <c r="A14" s="110">
        <v>4630</v>
      </c>
      <c r="B14" s="111">
        <v>4630</v>
      </c>
      <c r="C14" s="112" t="str">
        <f t="shared" si="1"/>
        <v>False</v>
      </c>
      <c r="D14" s="113">
        <v>613996.54</v>
      </c>
      <c r="E14" s="113">
        <v>613996.54</v>
      </c>
      <c r="F14" s="114">
        <f t="shared" si="0"/>
        <v>1227993.08</v>
      </c>
      <c r="H14" t="s">
        <v>1528</v>
      </c>
      <c r="I14" t="s">
        <v>1529</v>
      </c>
      <c r="J14" t="s">
        <v>1530</v>
      </c>
      <c r="K14" t="s">
        <v>1531</v>
      </c>
      <c r="M14" s="101"/>
      <c r="N14" s="101"/>
    </row>
    <row r="15" spans="1:15" x14ac:dyDescent="0.2">
      <c r="A15" s="110">
        <v>100950</v>
      </c>
      <c r="B15" s="111">
        <v>100950</v>
      </c>
      <c r="C15" s="112" t="str">
        <f t="shared" si="1"/>
        <v>False</v>
      </c>
      <c r="D15" s="113">
        <v>305685.06</v>
      </c>
      <c r="E15" s="113">
        <v>305685.06</v>
      </c>
      <c r="F15" s="114">
        <f t="shared" si="0"/>
        <v>611370.12</v>
      </c>
      <c r="H15" t="s">
        <v>1532</v>
      </c>
      <c r="I15" t="s">
        <v>1500</v>
      </c>
      <c r="J15" t="s">
        <v>1533</v>
      </c>
      <c r="K15" t="s">
        <v>1534</v>
      </c>
      <c r="M15" s="101"/>
      <c r="N15" s="101"/>
    </row>
    <row r="16" spans="1:15" x14ac:dyDescent="0.2">
      <c r="A16" s="110">
        <v>103035</v>
      </c>
      <c r="B16" s="111">
        <v>103035</v>
      </c>
      <c r="C16" s="112" t="str">
        <f t="shared" si="1"/>
        <v>False</v>
      </c>
      <c r="D16" s="113">
        <v>435297.76</v>
      </c>
      <c r="E16" s="113">
        <v>435297.76</v>
      </c>
      <c r="F16" s="114">
        <f t="shared" si="0"/>
        <v>870595.52</v>
      </c>
      <c r="H16" t="s">
        <v>1532</v>
      </c>
      <c r="I16" t="s">
        <v>1500</v>
      </c>
      <c r="J16" t="s">
        <v>1533</v>
      </c>
      <c r="K16" t="s">
        <v>1534</v>
      </c>
      <c r="M16" s="101"/>
      <c r="N16" s="101"/>
    </row>
    <row r="17" spans="1:14" x14ac:dyDescent="0.2">
      <c r="A17" s="110">
        <v>103103</v>
      </c>
      <c r="B17" s="111">
        <v>103103</v>
      </c>
      <c r="C17" s="112" t="str">
        <f t="shared" si="1"/>
        <v>False</v>
      </c>
      <c r="D17" s="113">
        <v>930773.77</v>
      </c>
      <c r="E17" s="113">
        <v>930773.77</v>
      </c>
      <c r="F17" s="114">
        <f t="shared" si="0"/>
        <v>1861547.54</v>
      </c>
      <c r="H17" t="s">
        <v>1516</v>
      </c>
      <c r="I17" t="s">
        <v>1517</v>
      </c>
      <c r="J17" t="s">
        <v>1518</v>
      </c>
      <c r="K17" t="s">
        <v>1519</v>
      </c>
      <c r="M17" s="101"/>
      <c r="N17" s="101"/>
    </row>
    <row r="18" spans="1:14" x14ac:dyDescent="0.2">
      <c r="A18" s="110">
        <v>5155</v>
      </c>
      <c r="B18" s="111">
        <v>5155</v>
      </c>
      <c r="C18" s="112" t="str">
        <f t="shared" si="1"/>
        <v>False</v>
      </c>
      <c r="D18" s="113">
        <v>322591.06</v>
      </c>
      <c r="E18" s="113">
        <v>322591.06</v>
      </c>
      <c r="F18" s="114">
        <f t="shared" si="0"/>
        <v>645182.12</v>
      </c>
      <c r="H18" t="s">
        <v>1535</v>
      </c>
      <c r="I18" t="s">
        <v>1536</v>
      </c>
      <c r="J18" t="s">
        <v>1537</v>
      </c>
      <c r="K18" t="s">
        <v>1538</v>
      </c>
      <c r="M18" s="101"/>
      <c r="N18" s="101"/>
    </row>
    <row r="19" spans="1:14" x14ac:dyDescent="0.2">
      <c r="A19" s="110">
        <v>4335</v>
      </c>
      <c r="B19" s="111">
        <v>4335</v>
      </c>
      <c r="C19" s="112" t="str">
        <f t="shared" si="1"/>
        <v>False</v>
      </c>
      <c r="D19" s="113">
        <v>261494.85</v>
      </c>
      <c r="E19" s="113">
        <v>261494.85</v>
      </c>
      <c r="F19" s="114">
        <f t="shared" si="0"/>
        <v>522989.7</v>
      </c>
      <c r="H19" t="s">
        <v>1516</v>
      </c>
      <c r="I19" t="s">
        <v>1517</v>
      </c>
      <c r="J19" t="s">
        <v>1518</v>
      </c>
      <c r="K19" t="s">
        <v>1519</v>
      </c>
      <c r="M19" s="101"/>
      <c r="N19" s="101"/>
    </row>
    <row r="20" spans="1:14" x14ac:dyDescent="0.2">
      <c r="A20" s="110">
        <v>5214</v>
      </c>
      <c r="B20" s="111">
        <v>5214</v>
      </c>
      <c r="C20" s="112" t="str">
        <f t="shared" si="1"/>
        <v>False</v>
      </c>
      <c r="D20" s="113">
        <v>0</v>
      </c>
      <c r="E20" s="113">
        <v>0</v>
      </c>
      <c r="F20" s="114">
        <f t="shared" si="0"/>
        <v>0</v>
      </c>
      <c r="H20" t="s">
        <v>1539</v>
      </c>
      <c r="I20" t="s">
        <v>1496</v>
      </c>
      <c r="J20" t="s">
        <v>1540</v>
      </c>
      <c r="K20" t="s">
        <v>1541</v>
      </c>
      <c r="M20" s="101"/>
      <c r="N20" s="101"/>
    </row>
    <row r="21" spans="1:14" x14ac:dyDescent="0.2">
      <c r="A21" s="110">
        <v>5007</v>
      </c>
      <c r="B21" s="111">
        <v>5007</v>
      </c>
      <c r="C21" s="112" t="str">
        <f t="shared" si="1"/>
        <v>False</v>
      </c>
      <c r="D21" s="113">
        <v>246271.49</v>
      </c>
      <c r="E21" s="113">
        <v>246271.49</v>
      </c>
      <c r="F21" s="114">
        <f t="shared" si="0"/>
        <v>492542.98</v>
      </c>
      <c r="H21" t="s">
        <v>1510</v>
      </c>
      <c r="I21" t="s">
        <v>1504</v>
      </c>
      <c r="J21" t="s">
        <v>1511</v>
      </c>
      <c r="K21" t="s">
        <v>1512</v>
      </c>
      <c r="M21" s="101"/>
      <c r="N21" s="101"/>
    </row>
    <row r="22" spans="1:14" x14ac:dyDescent="0.2">
      <c r="A22" s="110">
        <v>110105</v>
      </c>
      <c r="B22" s="111">
        <v>110105</v>
      </c>
      <c r="C22" s="112" t="str">
        <f t="shared" si="1"/>
        <v>False</v>
      </c>
      <c r="D22" s="113">
        <v>177194.32</v>
      </c>
      <c r="E22" s="113">
        <v>177194.32</v>
      </c>
      <c r="F22" s="114">
        <f t="shared" si="0"/>
        <v>354388.64</v>
      </c>
      <c r="H22" t="s">
        <v>1542</v>
      </c>
      <c r="I22" t="s">
        <v>1543</v>
      </c>
      <c r="J22" t="s">
        <v>1544</v>
      </c>
      <c r="K22" t="s">
        <v>1545</v>
      </c>
      <c r="M22" s="101"/>
      <c r="N22" s="101"/>
    </row>
    <row r="23" spans="1:14" x14ac:dyDescent="0.2">
      <c r="A23" s="110">
        <v>100624</v>
      </c>
      <c r="B23" s="111">
        <v>100624</v>
      </c>
      <c r="C23" s="112" t="str">
        <f t="shared" si="1"/>
        <v>False</v>
      </c>
      <c r="D23" s="113">
        <v>0</v>
      </c>
      <c r="E23" s="113">
        <v>0</v>
      </c>
      <c r="F23" s="114">
        <f t="shared" si="0"/>
        <v>0</v>
      </c>
      <c r="H23" t="s">
        <v>1546</v>
      </c>
      <c r="I23" t="s">
        <v>1547</v>
      </c>
      <c r="J23" t="s">
        <v>1548</v>
      </c>
      <c r="K23" t="s">
        <v>1549</v>
      </c>
      <c r="M23" s="101"/>
      <c r="N23" s="101"/>
    </row>
    <row r="24" spans="1:14" x14ac:dyDescent="0.2">
      <c r="A24" s="110">
        <v>103551</v>
      </c>
      <c r="B24" s="111">
        <v>103551</v>
      </c>
      <c r="C24" s="112" t="str">
        <f t="shared" si="1"/>
        <v>False</v>
      </c>
      <c r="D24" s="113">
        <v>626032.18000000005</v>
      </c>
      <c r="E24" s="113">
        <v>626032.18000000005</v>
      </c>
      <c r="F24" s="114">
        <f t="shared" si="0"/>
        <v>1252064.3600000001</v>
      </c>
      <c r="H24" t="s">
        <v>1510</v>
      </c>
      <c r="I24" t="s">
        <v>1504</v>
      </c>
      <c r="J24" t="s">
        <v>1511</v>
      </c>
      <c r="K24" t="s">
        <v>1512</v>
      </c>
      <c r="M24" s="101"/>
      <c r="N24" s="101"/>
    </row>
    <row r="25" spans="1:14" x14ac:dyDescent="0.2">
      <c r="A25" s="110">
        <v>5304</v>
      </c>
      <c r="B25" s="111">
        <v>5304</v>
      </c>
      <c r="C25" s="112" t="str">
        <f t="shared" si="1"/>
        <v>False</v>
      </c>
      <c r="D25" s="113">
        <v>0</v>
      </c>
      <c r="E25" s="113">
        <v>0</v>
      </c>
      <c r="F25" s="114">
        <f t="shared" si="0"/>
        <v>0</v>
      </c>
      <c r="H25" t="s">
        <v>1550</v>
      </c>
      <c r="I25" t="s">
        <v>1551</v>
      </c>
      <c r="J25" t="s">
        <v>1552</v>
      </c>
      <c r="K25" t="s">
        <v>1553</v>
      </c>
      <c r="M25" s="101"/>
      <c r="N25" s="101"/>
    </row>
    <row r="26" spans="1:14" x14ac:dyDescent="0.2">
      <c r="A26" s="110">
        <v>5389</v>
      </c>
      <c r="B26" s="111">
        <v>5389</v>
      </c>
      <c r="C26" s="112" t="str">
        <f t="shared" si="1"/>
        <v>False</v>
      </c>
      <c r="D26" s="113">
        <v>0</v>
      </c>
      <c r="E26" s="113">
        <v>0</v>
      </c>
      <c r="F26" s="114">
        <f t="shared" si="0"/>
        <v>0</v>
      </c>
      <c r="H26" t="s">
        <v>1550</v>
      </c>
      <c r="I26" t="s">
        <v>1551</v>
      </c>
      <c r="J26" t="s">
        <v>1552</v>
      </c>
      <c r="K26" t="s">
        <v>1553</v>
      </c>
      <c r="M26" s="101"/>
      <c r="N26" s="101"/>
    </row>
    <row r="27" spans="1:14" x14ac:dyDescent="0.2">
      <c r="A27" s="110">
        <v>4020</v>
      </c>
      <c r="B27" s="111">
        <v>4020</v>
      </c>
      <c r="C27" s="112" t="str">
        <f t="shared" si="1"/>
        <v>False</v>
      </c>
      <c r="D27" s="113">
        <v>0</v>
      </c>
      <c r="E27" s="113">
        <v>0</v>
      </c>
      <c r="F27" s="114">
        <f t="shared" si="0"/>
        <v>0</v>
      </c>
      <c r="H27" t="s">
        <v>1550</v>
      </c>
      <c r="I27" t="s">
        <v>1551</v>
      </c>
      <c r="J27" t="s">
        <v>1552</v>
      </c>
      <c r="K27" t="s">
        <v>1553</v>
      </c>
      <c r="M27" s="101"/>
      <c r="N27" s="101"/>
    </row>
    <row r="28" spans="1:14" x14ac:dyDescent="0.2">
      <c r="A28" s="110">
        <v>4473</v>
      </c>
      <c r="B28" s="111">
        <v>4473</v>
      </c>
      <c r="C28" s="112" t="str">
        <f t="shared" si="1"/>
        <v>False</v>
      </c>
      <c r="D28" s="113">
        <v>0</v>
      </c>
      <c r="E28" s="113">
        <v>0</v>
      </c>
      <c r="F28" s="114">
        <f t="shared" si="0"/>
        <v>0</v>
      </c>
      <c r="H28" t="s">
        <v>1550</v>
      </c>
      <c r="I28" t="s">
        <v>1551</v>
      </c>
      <c r="J28" t="s">
        <v>1552</v>
      </c>
      <c r="K28" t="s">
        <v>1553</v>
      </c>
      <c r="M28" s="101"/>
      <c r="N28" s="101"/>
    </row>
    <row r="29" spans="1:14" x14ac:dyDescent="0.2">
      <c r="A29" s="110">
        <v>4808</v>
      </c>
      <c r="B29" s="111">
        <v>4808</v>
      </c>
      <c r="C29" s="112" t="str">
        <f t="shared" si="1"/>
        <v>False</v>
      </c>
      <c r="D29" s="113">
        <v>0</v>
      </c>
      <c r="E29" s="113">
        <v>0</v>
      </c>
      <c r="F29" s="114">
        <f t="shared" si="0"/>
        <v>0</v>
      </c>
      <c r="H29" t="s">
        <v>1554</v>
      </c>
      <c r="I29" t="s">
        <v>1555</v>
      </c>
      <c r="J29" t="s">
        <v>1556</v>
      </c>
      <c r="K29" t="s">
        <v>1557</v>
      </c>
      <c r="M29" s="101"/>
      <c r="N29" s="101"/>
    </row>
    <row r="30" spans="1:14" x14ac:dyDescent="0.2">
      <c r="A30" s="110">
        <v>5320</v>
      </c>
      <c r="B30" s="111">
        <v>5320</v>
      </c>
      <c r="C30" s="112" t="str">
        <f t="shared" si="1"/>
        <v>False</v>
      </c>
      <c r="D30" s="113">
        <v>0</v>
      </c>
      <c r="E30" s="113">
        <v>0</v>
      </c>
      <c r="F30" s="114">
        <f t="shared" si="0"/>
        <v>0</v>
      </c>
      <c r="H30" t="s">
        <v>1558</v>
      </c>
      <c r="I30" t="s">
        <v>1559</v>
      </c>
      <c r="J30" t="s">
        <v>1560</v>
      </c>
      <c r="K30" t="s">
        <v>1561</v>
      </c>
      <c r="M30" s="101"/>
      <c r="N30" s="101"/>
    </row>
    <row r="31" spans="1:14" x14ac:dyDescent="0.2">
      <c r="A31" s="110">
        <v>4420</v>
      </c>
      <c r="B31" s="111">
        <v>4420</v>
      </c>
      <c r="C31" s="112" t="str">
        <f t="shared" si="1"/>
        <v>False</v>
      </c>
      <c r="D31" s="113">
        <v>384299.26</v>
      </c>
      <c r="E31" s="113">
        <v>384299.26</v>
      </c>
      <c r="F31" s="114">
        <f t="shared" si="0"/>
        <v>768598.52</v>
      </c>
      <c r="H31" t="s">
        <v>1562</v>
      </c>
      <c r="I31" t="s">
        <v>1563</v>
      </c>
      <c r="J31" t="s">
        <v>1564</v>
      </c>
      <c r="K31" t="s">
        <v>1565</v>
      </c>
      <c r="M31" s="101"/>
      <c r="N31" s="101"/>
    </row>
    <row r="32" spans="1:14" x14ac:dyDescent="0.2">
      <c r="A32" s="110">
        <v>5031</v>
      </c>
      <c r="B32" s="111">
        <v>5031</v>
      </c>
      <c r="C32" s="112" t="str">
        <f t="shared" si="1"/>
        <v>False</v>
      </c>
      <c r="D32" s="113">
        <v>529874.5</v>
      </c>
      <c r="E32" s="113">
        <v>529874.5</v>
      </c>
      <c r="F32" s="114">
        <f t="shared" si="0"/>
        <v>1059749</v>
      </c>
      <c r="H32" t="s">
        <v>1562</v>
      </c>
      <c r="I32" t="s">
        <v>1563</v>
      </c>
      <c r="J32" t="s">
        <v>1564</v>
      </c>
      <c r="K32" t="s">
        <v>1565</v>
      </c>
      <c r="M32" s="101"/>
      <c r="N32" s="101"/>
    </row>
    <row r="33" spans="1:14" x14ac:dyDescent="0.2">
      <c r="A33" s="110">
        <v>4426</v>
      </c>
      <c r="B33" s="111">
        <v>4426</v>
      </c>
      <c r="C33" s="112" t="str">
        <f t="shared" si="1"/>
        <v>False</v>
      </c>
      <c r="D33" s="113">
        <v>0</v>
      </c>
      <c r="E33" s="113">
        <v>0</v>
      </c>
      <c r="F33" s="114">
        <f t="shared" si="0"/>
        <v>0</v>
      </c>
      <c r="H33" t="s">
        <v>1566</v>
      </c>
      <c r="I33" t="s">
        <v>1567</v>
      </c>
      <c r="J33" t="s">
        <v>1568</v>
      </c>
      <c r="K33" t="s">
        <v>1569</v>
      </c>
      <c r="M33" s="101"/>
      <c r="N33" s="101"/>
    </row>
    <row r="34" spans="1:14" x14ac:dyDescent="0.2">
      <c r="A34" s="110">
        <v>4977</v>
      </c>
      <c r="B34" s="111">
        <v>4977</v>
      </c>
      <c r="C34" s="112" t="str">
        <f t="shared" si="1"/>
        <v>False</v>
      </c>
      <c r="D34" s="113">
        <v>0</v>
      </c>
      <c r="E34" s="113">
        <v>0</v>
      </c>
      <c r="F34" s="114">
        <f t="shared" si="0"/>
        <v>0</v>
      </c>
      <c r="H34" t="s">
        <v>1570</v>
      </c>
      <c r="I34" t="s">
        <v>1500</v>
      </c>
      <c r="J34" t="s">
        <v>1571</v>
      </c>
      <c r="K34" t="s">
        <v>1572</v>
      </c>
      <c r="M34" s="101"/>
      <c r="N34" s="101"/>
    </row>
    <row r="35" spans="1:14" x14ac:dyDescent="0.2">
      <c r="A35" s="110">
        <v>170</v>
      </c>
      <c r="B35" s="111">
        <v>170</v>
      </c>
      <c r="C35" s="112" t="str">
        <f t="shared" si="1"/>
        <v>False</v>
      </c>
      <c r="D35" s="113">
        <v>181700.59</v>
      </c>
      <c r="E35" s="113">
        <v>181700.59</v>
      </c>
      <c r="F35" s="114">
        <f t="shared" si="0"/>
        <v>363401.18</v>
      </c>
      <c r="H35" t="s">
        <v>1573</v>
      </c>
      <c r="I35" t="s">
        <v>1574</v>
      </c>
      <c r="J35" t="s">
        <v>1575</v>
      </c>
      <c r="K35" t="s">
        <v>1576</v>
      </c>
      <c r="M35" s="101"/>
      <c r="N35" s="101"/>
    </row>
    <row r="36" spans="1:14" x14ac:dyDescent="0.2">
      <c r="A36" s="110">
        <v>5269</v>
      </c>
      <c r="B36" s="111">
        <v>5269</v>
      </c>
      <c r="C36" s="112" t="str">
        <f t="shared" si="1"/>
        <v>False</v>
      </c>
      <c r="D36" s="113">
        <v>705870.35</v>
      </c>
      <c r="E36" s="113">
        <v>705870.35</v>
      </c>
      <c r="F36" s="114">
        <f t="shared" si="0"/>
        <v>1411740.7</v>
      </c>
      <c r="H36" t="s">
        <v>1562</v>
      </c>
      <c r="I36" t="s">
        <v>1563</v>
      </c>
      <c r="J36" t="s">
        <v>1564</v>
      </c>
      <c r="K36" t="s">
        <v>1565</v>
      </c>
      <c r="M36" s="101"/>
      <c r="N36" s="101"/>
    </row>
    <row r="37" spans="1:14" x14ac:dyDescent="0.2">
      <c r="A37" s="110">
        <v>4589</v>
      </c>
      <c r="B37" s="111">
        <v>4589</v>
      </c>
      <c r="C37" s="112" t="str">
        <f t="shared" si="1"/>
        <v>False</v>
      </c>
      <c r="D37" s="113">
        <v>452382.26</v>
      </c>
      <c r="E37" s="113">
        <v>452382.26</v>
      </c>
      <c r="F37" s="114">
        <f t="shared" si="0"/>
        <v>904764.52</v>
      </c>
      <c r="H37" t="s">
        <v>1562</v>
      </c>
      <c r="I37" t="s">
        <v>1563</v>
      </c>
      <c r="J37" t="s">
        <v>1564</v>
      </c>
      <c r="K37" t="s">
        <v>1565</v>
      </c>
      <c r="M37" s="101"/>
      <c r="N37" s="101"/>
    </row>
    <row r="38" spans="1:14" x14ac:dyDescent="0.2">
      <c r="A38" s="110">
        <v>4831</v>
      </c>
      <c r="B38" s="111">
        <v>4831</v>
      </c>
      <c r="C38" s="112" t="str">
        <f t="shared" si="1"/>
        <v>False</v>
      </c>
      <c r="D38" s="113">
        <v>184997.09</v>
      </c>
      <c r="E38" s="113">
        <v>184997.09</v>
      </c>
      <c r="F38" s="114">
        <f t="shared" si="0"/>
        <v>369994.18</v>
      </c>
      <c r="H38" t="s">
        <v>1577</v>
      </c>
      <c r="I38" t="s">
        <v>1578</v>
      </c>
      <c r="J38" t="s">
        <v>1579</v>
      </c>
      <c r="K38" t="s">
        <v>1580</v>
      </c>
      <c r="M38" s="101"/>
      <c r="N38" s="101"/>
    </row>
    <row r="39" spans="1:14" x14ac:dyDescent="0.2">
      <c r="A39" s="110">
        <v>4634</v>
      </c>
      <c r="B39" s="111">
        <v>4634</v>
      </c>
      <c r="C39" s="112" t="str">
        <f t="shared" si="1"/>
        <v>False</v>
      </c>
      <c r="D39" s="113">
        <v>299182.75</v>
      </c>
      <c r="E39" s="113">
        <v>299182.75</v>
      </c>
      <c r="F39" s="114">
        <f t="shared" si="0"/>
        <v>598365.5</v>
      </c>
      <c r="H39" t="s">
        <v>1562</v>
      </c>
      <c r="I39" t="s">
        <v>1563</v>
      </c>
      <c r="J39" t="s">
        <v>1564</v>
      </c>
      <c r="K39" t="s">
        <v>1565</v>
      </c>
      <c r="M39" s="101"/>
      <c r="N39" s="101"/>
    </row>
    <row r="40" spans="1:14" x14ac:dyDescent="0.2">
      <c r="A40" s="110">
        <v>105220</v>
      </c>
      <c r="B40" s="111">
        <v>105220</v>
      </c>
      <c r="C40" s="112" t="str">
        <f t="shared" si="1"/>
        <v>False</v>
      </c>
      <c r="D40" s="113">
        <v>700564.24</v>
      </c>
      <c r="E40" s="113">
        <v>700564.24</v>
      </c>
      <c r="F40" s="114">
        <f t="shared" si="0"/>
        <v>1401128.48</v>
      </c>
      <c r="H40" t="s">
        <v>1510</v>
      </c>
      <c r="I40" t="s">
        <v>1504</v>
      </c>
      <c r="J40" t="s">
        <v>1511</v>
      </c>
      <c r="K40" t="s">
        <v>1512</v>
      </c>
      <c r="M40" s="101"/>
      <c r="N40" s="101"/>
    </row>
    <row r="41" spans="1:14" x14ac:dyDescent="0.2">
      <c r="A41" s="110">
        <v>4688</v>
      </c>
      <c r="B41" s="111">
        <v>4688</v>
      </c>
      <c r="C41" s="112" t="str">
        <f t="shared" si="1"/>
        <v>False</v>
      </c>
      <c r="D41" s="113">
        <v>725479.27</v>
      </c>
      <c r="E41" s="113">
        <v>725479.27</v>
      </c>
      <c r="F41" s="114">
        <f t="shared" si="0"/>
        <v>1450958.54</v>
      </c>
      <c r="H41" t="s">
        <v>1562</v>
      </c>
      <c r="I41" t="s">
        <v>1563</v>
      </c>
      <c r="J41" t="s">
        <v>1564</v>
      </c>
      <c r="K41" t="s">
        <v>1565</v>
      </c>
      <c r="M41" s="101"/>
      <c r="N41" s="101"/>
    </row>
    <row r="42" spans="1:14" x14ac:dyDescent="0.2">
      <c r="A42" s="110">
        <v>103520</v>
      </c>
      <c r="B42" s="111">
        <v>103520</v>
      </c>
      <c r="C42" s="112" t="str">
        <f t="shared" si="1"/>
        <v>False</v>
      </c>
      <c r="D42" s="113">
        <v>437847.69</v>
      </c>
      <c r="E42" s="113">
        <v>437847.69</v>
      </c>
      <c r="F42" s="114">
        <f t="shared" si="0"/>
        <v>875695.38</v>
      </c>
      <c r="H42" t="s">
        <v>1577</v>
      </c>
      <c r="I42" t="s">
        <v>1578</v>
      </c>
      <c r="J42" t="s">
        <v>1579</v>
      </c>
      <c r="K42" t="s">
        <v>1580</v>
      </c>
      <c r="M42" s="101"/>
      <c r="N42" s="101"/>
    </row>
    <row r="43" spans="1:14" x14ac:dyDescent="0.2">
      <c r="A43" s="110">
        <v>4883</v>
      </c>
      <c r="B43" s="111">
        <v>4883</v>
      </c>
      <c r="C43" s="112" t="str">
        <f t="shared" si="1"/>
        <v>False</v>
      </c>
      <c r="D43" s="113">
        <v>375145.02</v>
      </c>
      <c r="E43" s="113">
        <v>375145.02</v>
      </c>
      <c r="F43" s="114">
        <f t="shared" si="0"/>
        <v>750290.04</v>
      </c>
      <c r="H43" t="s">
        <v>1510</v>
      </c>
      <c r="I43" t="s">
        <v>1504</v>
      </c>
      <c r="J43" t="s">
        <v>1511</v>
      </c>
      <c r="K43" t="s">
        <v>1512</v>
      </c>
      <c r="M43" s="101"/>
      <c r="N43" s="101"/>
    </row>
    <row r="44" spans="1:14" x14ac:dyDescent="0.2">
      <c r="A44" s="110">
        <v>5192</v>
      </c>
      <c r="B44" s="111">
        <v>5192</v>
      </c>
      <c r="C44" s="112" t="str">
        <f t="shared" si="1"/>
        <v>False</v>
      </c>
      <c r="D44" s="113">
        <v>363746.86</v>
      </c>
      <c r="E44" s="113">
        <v>363746.86</v>
      </c>
      <c r="F44" s="114">
        <f t="shared" si="0"/>
        <v>727493.72</v>
      </c>
      <c r="H44" t="s">
        <v>1562</v>
      </c>
      <c r="I44" t="s">
        <v>1563</v>
      </c>
      <c r="J44" t="s">
        <v>1564</v>
      </c>
      <c r="K44" t="s">
        <v>1565</v>
      </c>
      <c r="M44" s="101"/>
      <c r="N44" s="101"/>
    </row>
    <row r="45" spans="1:14" x14ac:dyDescent="0.2">
      <c r="A45" s="110">
        <v>4346</v>
      </c>
      <c r="B45" s="111">
        <v>4346</v>
      </c>
      <c r="C45" s="112" t="str">
        <f t="shared" si="1"/>
        <v>False</v>
      </c>
      <c r="D45" s="113">
        <v>587247.81999999995</v>
      </c>
      <c r="E45" s="113">
        <v>587247.81999999995</v>
      </c>
      <c r="F45" s="114">
        <f t="shared" si="0"/>
        <v>1174495.6399999999</v>
      </c>
      <c r="H45" t="s">
        <v>1562</v>
      </c>
      <c r="I45" t="s">
        <v>1563</v>
      </c>
      <c r="J45" t="s">
        <v>1564</v>
      </c>
      <c r="K45" t="s">
        <v>1565</v>
      </c>
      <c r="M45" s="101"/>
      <c r="N45" s="101"/>
    </row>
    <row r="46" spans="1:14" x14ac:dyDescent="0.2">
      <c r="A46" s="110">
        <v>4712</v>
      </c>
      <c r="B46" s="111">
        <v>4712</v>
      </c>
      <c r="C46" s="112" t="str">
        <f t="shared" si="1"/>
        <v>False</v>
      </c>
      <c r="D46" s="113">
        <v>622079.80000000005</v>
      </c>
      <c r="E46" s="113">
        <v>622079.80000000005</v>
      </c>
      <c r="F46" s="114">
        <f t="shared" si="0"/>
        <v>1244159.6000000001</v>
      </c>
      <c r="H46" t="s">
        <v>1577</v>
      </c>
      <c r="I46" t="s">
        <v>1578</v>
      </c>
      <c r="J46" t="s">
        <v>1579</v>
      </c>
      <c r="K46" t="s">
        <v>1580</v>
      </c>
      <c r="M46" s="101"/>
      <c r="N46" s="101"/>
    </row>
    <row r="47" spans="1:14" x14ac:dyDescent="0.2">
      <c r="A47" s="110">
        <v>104417</v>
      </c>
      <c r="B47" s="111">
        <v>104417</v>
      </c>
      <c r="C47" s="112" t="str">
        <f t="shared" si="1"/>
        <v>False</v>
      </c>
      <c r="D47" s="113">
        <v>332790.76</v>
      </c>
      <c r="E47" s="113">
        <v>332790.76</v>
      </c>
      <c r="F47" s="114">
        <f t="shared" si="0"/>
        <v>665581.52</v>
      </c>
      <c r="H47" t="s">
        <v>1562</v>
      </c>
      <c r="I47" t="s">
        <v>1563</v>
      </c>
      <c r="J47" t="s">
        <v>1564</v>
      </c>
      <c r="K47" t="s">
        <v>1565</v>
      </c>
      <c r="M47" s="101"/>
      <c r="N47" s="101"/>
    </row>
    <row r="48" spans="1:14" x14ac:dyDescent="0.2">
      <c r="A48" s="110">
        <v>5361</v>
      </c>
      <c r="B48" s="111">
        <v>5361</v>
      </c>
      <c r="C48" s="112" t="str">
        <f t="shared" si="1"/>
        <v>False</v>
      </c>
      <c r="D48" s="113">
        <v>549177.43000000005</v>
      </c>
      <c r="E48" s="113">
        <v>549177.43000000005</v>
      </c>
      <c r="F48" s="114">
        <f t="shared" si="0"/>
        <v>1098354.8600000001</v>
      </c>
      <c r="H48" t="s">
        <v>1562</v>
      </c>
      <c r="I48" t="s">
        <v>1563</v>
      </c>
      <c r="J48" t="s">
        <v>1564</v>
      </c>
      <c r="K48" t="s">
        <v>1565</v>
      </c>
      <c r="M48" s="101"/>
      <c r="N48" s="101"/>
    </row>
    <row r="49" spans="1:14" x14ac:dyDescent="0.2">
      <c r="A49" s="110">
        <v>5130</v>
      </c>
      <c r="B49" s="111">
        <v>5130</v>
      </c>
      <c r="C49" s="112" t="str">
        <f t="shared" si="1"/>
        <v>False</v>
      </c>
      <c r="D49" s="113">
        <v>197262.23</v>
      </c>
      <c r="E49" s="113">
        <v>197262.23</v>
      </c>
      <c r="F49" s="114">
        <f t="shared" si="0"/>
        <v>394524.46</v>
      </c>
      <c r="H49" t="s">
        <v>1562</v>
      </c>
      <c r="I49" t="s">
        <v>1563</v>
      </c>
      <c r="J49" t="s">
        <v>1564</v>
      </c>
      <c r="K49" t="s">
        <v>1565</v>
      </c>
      <c r="M49" s="101"/>
      <c r="N49" s="101"/>
    </row>
    <row r="50" spans="1:14" x14ac:dyDescent="0.2">
      <c r="A50" s="110">
        <v>5327</v>
      </c>
      <c r="B50" s="111">
        <v>5327</v>
      </c>
      <c r="C50" s="112" t="str">
        <f t="shared" si="1"/>
        <v>False</v>
      </c>
      <c r="D50" s="113">
        <v>405463.64</v>
      </c>
      <c r="E50" s="113">
        <v>405463.64</v>
      </c>
      <c r="F50" s="114">
        <f t="shared" si="0"/>
        <v>810927.28</v>
      </c>
      <c r="H50" t="s">
        <v>1581</v>
      </c>
      <c r="I50" t="s">
        <v>1504</v>
      </c>
      <c r="J50" t="s">
        <v>1582</v>
      </c>
      <c r="K50" t="s">
        <v>1583</v>
      </c>
      <c r="M50" s="101"/>
      <c r="N50" s="101"/>
    </row>
    <row r="51" spans="1:14" x14ac:dyDescent="0.2">
      <c r="A51" s="110">
        <v>4327</v>
      </c>
      <c r="B51" s="111">
        <v>4327</v>
      </c>
      <c r="C51" s="112" t="str">
        <f t="shared" si="1"/>
        <v>False</v>
      </c>
      <c r="D51" s="113">
        <v>167836.09</v>
      </c>
      <c r="E51" s="113">
        <v>167836.09</v>
      </c>
      <c r="F51" s="114">
        <f t="shared" si="0"/>
        <v>335672.18</v>
      </c>
      <c r="H51" t="s">
        <v>1581</v>
      </c>
      <c r="I51" t="s">
        <v>1504</v>
      </c>
      <c r="J51" t="s">
        <v>1582</v>
      </c>
      <c r="K51" t="s">
        <v>1583</v>
      </c>
      <c r="M51" s="101"/>
      <c r="N51" s="101"/>
    </row>
    <row r="52" spans="1:14" x14ac:dyDescent="0.2">
      <c r="A52" s="110">
        <v>105408</v>
      </c>
      <c r="B52" s="111">
        <v>105408</v>
      </c>
      <c r="C52" s="112" t="str">
        <f t="shared" si="1"/>
        <v>False</v>
      </c>
      <c r="D52" s="113">
        <v>513835.47</v>
      </c>
      <c r="E52" s="113">
        <v>513835.47</v>
      </c>
      <c r="F52" s="114">
        <f t="shared" si="0"/>
        <v>1027670.94</v>
      </c>
      <c r="H52" t="s">
        <v>1510</v>
      </c>
      <c r="I52" t="s">
        <v>1504</v>
      </c>
      <c r="J52" t="s">
        <v>1511</v>
      </c>
      <c r="K52" t="s">
        <v>1512</v>
      </c>
      <c r="M52" s="101"/>
      <c r="N52" s="101"/>
    </row>
    <row r="53" spans="1:14" x14ac:dyDescent="0.2">
      <c r="A53" s="110">
        <v>110564</v>
      </c>
      <c r="B53" s="111">
        <v>110564</v>
      </c>
      <c r="C53" s="112" t="str">
        <f t="shared" si="1"/>
        <v>False</v>
      </c>
      <c r="D53" s="113">
        <v>183764.62</v>
      </c>
      <c r="E53" s="113">
        <v>183764.62</v>
      </c>
      <c r="F53" s="114">
        <f t="shared" si="0"/>
        <v>367529.24</v>
      </c>
      <c r="H53" t="s">
        <v>1510</v>
      </c>
      <c r="I53" t="s">
        <v>1504</v>
      </c>
      <c r="J53" t="s">
        <v>1511</v>
      </c>
      <c r="K53" t="s">
        <v>1512</v>
      </c>
      <c r="M53" s="101"/>
      <c r="N53" s="101"/>
    </row>
    <row r="54" spans="1:14" x14ac:dyDescent="0.2">
      <c r="A54" s="110">
        <v>107241</v>
      </c>
      <c r="B54" s="111">
        <v>107241</v>
      </c>
      <c r="C54" s="112" t="str">
        <f t="shared" si="1"/>
        <v>False</v>
      </c>
      <c r="D54" s="113">
        <v>374017.02</v>
      </c>
      <c r="E54" s="113">
        <v>374017.02</v>
      </c>
      <c r="F54" s="114">
        <f t="shared" si="0"/>
        <v>748034.04</v>
      </c>
      <c r="H54" t="s">
        <v>1528</v>
      </c>
      <c r="I54" t="s">
        <v>1529</v>
      </c>
      <c r="J54" t="s">
        <v>1530</v>
      </c>
      <c r="K54" t="s">
        <v>1531</v>
      </c>
      <c r="M54" s="101"/>
      <c r="N54" s="101"/>
    </row>
    <row r="55" spans="1:14" x14ac:dyDescent="0.2">
      <c r="A55" s="110">
        <v>4994</v>
      </c>
      <c r="B55" s="111">
        <v>4994</v>
      </c>
      <c r="C55" s="112" t="str">
        <f t="shared" si="1"/>
        <v>False</v>
      </c>
      <c r="D55" s="113">
        <v>493691.06</v>
      </c>
      <c r="E55" s="113">
        <v>493691.06</v>
      </c>
      <c r="F55" s="114">
        <f t="shared" si="0"/>
        <v>987382.12</v>
      </c>
      <c r="H55" t="s">
        <v>1510</v>
      </c>
      <c r="I55" t="s">
        <v>1504</v>
      </c>
      <c r="J55" t="s">
        <v>1511</v>
      </c>
      <c r="K55" t="s">
        <v>1512</v>
      </c>
      <c r="M55" s="101"/>
      <c r="N55" s="101"/>
    </row>
    <row r="56" spans="1:14" x14ac:dyDescent="0.2">
      <c r="A56" s="110">
        <v>104244</v>
      </c>
      <c r="B56" s="111">
        <v>104244</v>
      </c>
      <c r="C56" s="112" t="str">
        <f t="shared" si="1"/>
        <v>False</v>
      </c>
      <c r="D56" s="113">
        <v>238494.52</v>
      </c>
      <c r="E56" s="113">
        <v>238494.52</v>
      </c>
      <c r="F56" s="114">
        <f t="shared" si="0"/>
        <v>476989.04</v>
      </c>
      <c r="H56" t="s">
        <v>1516</v>
      </c>
      <c r="I56" t="s">
        <v>1517</v>
      </c>
      <c r="J56" t="s">
        <v>1518</v>
      </c>
      <c r="K56" t="s">
        <v>1519</v>
      </c>
      <c r="M56" s="101"/>
      <c r="N56" s="101"/>
    </row>
    <row r="57" spans="1:14" x14ac:dyDescent="0.2">
      <c r="A57" s="110">
        <v>110431</v>
      </c>
      <c r="B57" s="111">
        <v>110431</v>
      </c>
      <c r="C57" s="112" t="str">
        <f t="shared" si="1"/>
        <v>False</v>
      </c>
      <c r="D57" s="113">
        <v>203229.05</v>
      </c>
      <c r="E57" s="113">
        <v>203229.05</v>
      </c>
      <c r="F57" s="114">
        <f t="shared" si="0"/>
        <v>406458.1</v>
      </c>
      <c r="H57" t="s">
        <v>1584</v>
      </c>
      <c r="I57" t="s">
        <v>1504</v>
      </c>
      <c r="J57" t="s">
        <v>1585</v>
      </c>
      <c r="K57" t="s">
        <v>1586</v>
      </c>
      <c r="M57" s="101"/>
      <c r="N57" s="101"/>
    </row>
    <row r="58" spans="1:14" x14ac:dyDescent="0.2">
      <c r="A58" s="110">
        <v>5267</v>
      </c>
      <c r="B58" s="111">
        <v>5267</v>
      </c>
      <c r="C58" s="112" t="str">
        <f t="shared" si="1"/>
        <v>False</v>
      </c>
      <c r="D58" s="113">
        <v>384401.25</v>
      </c>
      <c r="E58" s="113">
        <v>384401.25</v>
      </c>
      <c r="F58" s="114">
        <f t="shared" si="0"/>
        <v>768802.5</v>
      </c>
      <c r="H58" t="s">
        <v>1587</v>
      </c>
      <c r="I58" t="s">
        <v>1588</v>
      </c>
      <c r="J58" t="s">
        <v>1589</v>
      </c>
      <c r="K58" t="s">
        <v>1590</v>
      </c>
      <c r="M58" s="101"/>
      <c r="N58" s="101"/>
    </row>
    <row r="59" spans="1:14" x14ac:dyDescent="0.2">
      <c r="A59" s="110">
        <v>5237</v>
      </c>
      <c r="B59" s="111">
        <v>5237</v>
      </c>
      <c r="C59" s="112" t="str">
        <f t="shared" si="1"/>
        <v>False</v>
      </c>
      <c r="D59" s="113">
        <v>230462.26</v>
      </c>
      <c r="E59" s="113">
        <v>230462.26</v>
      </c>
      <c r="F59" s="114">
        <f t="shared" si="0"/>
        <v>460924.52</v>
      </c>
      <c r="H59" t="s">
        <v>1562</v>
      </c>
      <c r="I59" t="s">
        <v>1563</v>
      </c>
      <c r="J59" t="s">
        <v>1564</v>
      </c>
      <c r="K59" t="s">
        <v>1565</v>
      </c>
      <c r="M59" s="101"/>
      <c r="N59" s="101"/>
    </row>
    <row r="60" spans="1:14" x14ac:dyDescent="0.2">
      <c r="A60" s="110">
        <v>4628</v>
      </c>
      <c r="B60" s="111">
        <v>4628</v>
      </c>
      <c r="C60" s="112" t="str">
        <f t="shared" si="1"/>
        <v>False</v>
      </c>
      <c r="D60" s="113">
        <v>229289.29</v>
      </c>
      <c r="E60" s="113">
        <v>229289.29</v>
      </c>
      <c r="F60" s="114">
        <f t="shared" si="0"/>
        <v>458578.58</v>
      </c>
      <c r="H60" t="s">
        <v>1591</v>
      </c>
      <c r="I60" t="s">
        <v>1500</v>
      </c>
      <c r="J60" t="s">
        <v>1592</v>
      </c>
      <c r="K60" t="s">
        <v>1593</v>
      </c>
      <c r="M60" s="101"/>
      <c r="N60" s="101"/>
    </row>
    <row r="61" spans="1:14" x14ac:dyDescent="0.2">
      <c r="A61" s="110">
        <v>105006</v>
      </c>
      <c r="B61" s="111">
        <v>105006</v>
      </c>
      <c r="C61" s="112" t="str">
        <f t="shared" si="1"/>
        <v>False</v>
      </c>
      <c r="D61" s="113">
        <v>313385.83</v>
      </c>
      <c r="E61" s="113">
        <v>313385.83</v>
      </c>
      <c r="F61" s="114">
        <f t="shared" si="0"/>
        <v>626771.66</v>
      </c>
      <c r="H61" t="s">
        <v>1591</v>
      </c>
      <c r="I61" t="s">
        <v>1500</v>
      </c>
      <c r="J61" t="s">
        <v>1592</v>
      </c>
      <c r="K61" t="s">
        <v>1593</v>
      </c>
      <c r="M61" s="101"/>
      <c r="N61" s="101"/>
    </row>
    <row r="62" spans="1:14" x14ac:dyDescent="0.2">
      <c r="A62" s="110">
        <v>4466</v>
      </c>
      <c r="B62" s="111">
        <v>4466</v>
      </c>
      <c r="C62" s="112" t="str">
        <f t="shared" si="1"/>
        <v>False</v>
      </c>
      <c r="D62" s="113">
        <v>430707.9</v>
      </c>
      <c r="E62" s="113">
        <v>430707.9</v>
      </c>
      <c r="F62" s="114">
        <f t="shared" si="0"/>
        <v>861415.8</v>
      </c>
      <c r="H62" t="s">
        <v>1594</v>
      </c>
      <c r="I62" t="s">
        <v>1500</v>
      </c>
      <c r="J62" t="s">
        <v>1595</v>
      </c>
      <c r="K62" t="s">
        <v>1596</v>
      </c>
      <c r="M62" s="101"/>
      <c r="N62" s="101"/>
    </row>
    <row r="63" spans="1:14" x14ac:dyDescent="0.2">
      <c r="A63" s="110">
        <v>4753</v>
      </c>
      <c r="B63" s="111">
        <v>4753</v>
      </c>
      <c r="C63" s="112" t="str">
        <f t="shared" si="1"/>
        <v>False</v>
      </c>
      <c r="D63" s="113">
        <v>382896.8</v>
      </c>
      <c r="E63" s="113">
        <v>382896.8</v>
      </c>
      <c r="F63" s="114">
        <f t="shared" si="0"/>
        <v>765793.6</v>
      </c>
      <c r="H63" t="s">
        <v>1594</v>
      </c>
      <c r="I63" t="s">
        <v>1500</v>
      </c>
      <c r="J63" t="s">
        <v>1595</v>
      </c>
      <c r="K63" t="s">
        <v>1597</v>
      </c>
      <c r="M63" s="101"/>
      <c r="N63" s="101"/>
    </row>
    <row r="64" spans="1:14" x14ac:dyDescent="0.2">
      <c r="A64" s="110">
        <v>4655</v>
      </c>
      <c r="B64" s="111">
        <v>4655</v>
      </c>
      <c r="C64" s="112" t="str">
        <f t="shared" si="1"/>
        <v>False</v>
      </c>
      <c r="D64" s="113">
        <v>209527.37</v>
      </c>
      <c r="E64" s="113">
        <v>209527.37</v>
      </c>
      <c r="F64" s="114">
        <f t="shared" si="0"/>
        <v>419054.74</v>
      </c>
      <c r="H64" t="s">
        <v>1594</v>
      </c>
      <c r="I64" t="s">
        <v>1500</v>
      </c>
      <c r="J64" t="s">
        <v>1595</v>
      </c>
      <c r="K64" t="s">
        <v>1596</v>
      </c>
      <c r="M64" s="101"/>
      <c r="N64" s="101"/>
    </row>
    <row r="65" spans="1:14" x14ac:dyDescent="0.2">
      <c r="A65" s="110">
        <v>4441</v>
      </c>
      <c r="B65" s="111">
        <v>4441</v>
      </c>
      <c r="C65" s="112" t="str">
        <f t="shared" si="1"/>
        <v>False</v>
      </c>
      <c r="D65" s="113">
        <v>281537.26</v>
      </c>
      <c r="E65" s="113">
        <v>281537.26</v>
      </c>
      <c r="F65" s="114">
        <f t="shared" si="0"/>
        <v>563074.52</v>
      </c>
      <c r="H65" t="s">
        <v>1594</v>
      </c>
      <c r="I65" t="s">
        <v>1500</v>
      </c>
      <c r="J65" t="s">
        <v>1598</v>
      </c>
      <c r="K65" t="s">
        <v>1596</v>
      </c>
      <c r="M65" s="101"/>
      <c r="N65" s="101"/>
    </row>
    <row r="66" spans="1:14" x14ac:dyDescent="0.2">
      <c r="A66" s="110">
        <v>4049</v>
      </c>
      <c r="B66" s="111">
        <v>4049</v>
      </c>
      <c r="C66" s="112" t="str">
        <f t="shared" si="1"/>
        <v>False</v>
      </c>
      <c r="D66" s="113">
        <v>244665.34</v>
      </c>
      <c r="E66" s="113">
        <v>244665.34</v>
      </c>
      <c r="F66" s="114">
        <f t="shared" si="0"/>
        <v>489330.68</v>
      </c>
      <c r="H66" t="s">
        <v>1562</v>
      </c>
      <c r="I66" t="s">
        <v>1563</v>
      </c>
      <c r="J66" t="s">
        <v>1564</v>
      </c>
      <c r="K66" t="s">
        <v>1565</v>
      </c>
      <c r="M66" s="101"/>
      <c r="N66" s="101"/>
    </row>
    <row r="67" spans="1:14" x14ac:dyDescent="0.2">
      <c r="A67" s="110">
        <v>4658</v>
      </c>
      <c r="B67" s="111">
        <v>4658</v>
      </c>
      <c r="C67" s="112" t="str">
        <f t="shared" si="1"/>
        <v>False</v>
      </c>
      <c r="D67" s="113">
        <v>465590.88</v>
      </c>
      <c r="E67" s="113">
        <v>465590.88</v>
      </c>
      <c r="F67" s="114">
        <f t="shared" ref="F67:F130" si="2">SUM(D67:E67)</f>
        <v>931181.76</v>
      </c>
      <c r="H67" t="s">
        <v>1594</v>
      </c>
      <c r="I67" t="s">
        <v>1500</v>
      </c>
      <c r="J67" t="s">
        <v>1599</v>
      </c>
      <c r="K67" t="s">
        <v>1596</v>
      </c>
      <c r="M67" s="101"/>
      <c r="N67" s="101"/>
    </row>
    <row r="68" spans="1:14" x14ac:dyDescent="0.2">
      <c r="A68" s="110">
        <v>106081</v>
      </c>
      <c r="B68" s="111">
        <v>106081</v>
      </c>
      <c r="C68" s="112" t="str">
        <f t="shared" ref="C68:C131" si="3">IF(SUM(D68:E68)&gt;F68, "True","False")</f>
        <v>False</v>
      </c>
      <c r="D68" s="113">
        <v>336233.16</v>
      </c>
      <c r="E68" s="113">
        <v>336233.16</v>
      </c>
      <c r="F68" s="114">
        <f t="shared" si="2"/>
        <v>672466.32</v>
      </c>
      <c r="H68" t="s">
        <v>1587</v>
      </c>
      <c r="I68" t="s">
        <v>1588</v>
      </c>
      <c r="J68" t="s">
        <v>1589</v>
      </c>
      <c r="K68" t="s">
        <v>1590</v>
      </c>
      <c r="M68" s="101"/>
      <c r="N68" s="101"/>
    </row>
    <row r="69" spans="1:14" x14ac:dyDescent="0.2">
      <c r="A69" s="110">
        <v>4341</v>
      </c>
      <c r="B69" s="111">
        <v>4341</v>
      </c>
      <c r="C69" s="112" t="str">
        <f t="shared" si="3"/>
        <v>False</v>
      </c>
      <c r="D69" s="113">
        <v>168652.07</v>
      </c>
      <c r="E69" s="113">
        <v>168652.07</v>
      </c>
      <c r="F69" s="114">
        <f t="shared" si="2"/>
        <v>337304.14</v>
      </c>
      <c r="H69" t="s">
        <v>1562</v>
      </c>
      <c r="I69" t="s">
        <v>1563</v>
      </c>
      <c r="J69" t="s">
        <v>1564</v>
      </c>
      <c r="K69" t="s">
        <v>1565</v>
      </c>
      <c r="M69" s="101"/>
      <c r="N69" s="101"/>
    </row>
    <row r="70" spans="1:14" x14ac:dyDescent="0.2">
      <c r="A70" s="110">
        <v>5102</v>
      </c>
      <c r="B70" s="111">
        <v>5102</v>
      </c>
      <c r="C70" s="112" t="str">
        <f t="shared" si="3"/>
        <v>False</v>
      </c>
      <c r="D70" s="113">
        <v>316904.73</v>
      </c>
      <c r="E70" s="113">
        <v>316904.73</v>
      </c>
      <c r="F70" s="114">
        <f t="shared" si="2"/>
        <v>633809.46</v>
      </c>
      <c r="H70" t="s">
        <v>1600</v>
      </c>
      <c r="I70" t="s">
        <v>1500</v>
      </c>
      <c r="J70" t="s">
        <v>1601</v>
      </c>
      <c r="K70" t="s">
        <v>1602</v>
      </c>
      <c r="M70" s="101"/>
      <c r="N70" s="101"/>
    </row>
    <row r="71" spans="1:14" x14ac:dyDescent="0.2">
      <c r="A71" s="110">
        <v>5345</v>
      </c>
      <c r="B71" s="111">
        <v>5345</v>
      </c>
      <c r="C71" s="112" t="str">
        <f t="shared" si="3"/>
        <v>False</v>
      </c>
      <c r="D71" s="113">
        <v>246348.29</v>
      </c>
      <c r="E71" s="113">
        <v>246348.29</v>
      </c>
      <c r="F71" s="114">
        <f t="shared" si="2"/>
        <v>492696.58</v>
      </c>
      <c r="H71" t="s">
        <v>1562</v>
      </c>
      <c r="I71" t="s">
        <v>1563</v>
      </c>
      <c r="J71" t="s">
        <v>1564</v>
      </c>
      <c r="K71" t="s">
        <v>1565</v>
      </c>
      <c r="M71" s="101"/>
      <c r="N71" s="101"/>
    </row>
    <row r="72" spans="1:14" x14ac:dyDescent="0.2">
      <c r="A72" s="110">
        <v>5346</v>
      </c>
      <c r="B72" s="111">
        <v>5346</v>
      </c>
      <c r="C72" s="112" t="str">
        <f t="shared" si="3"/>
        <v>False</v>
      </c>
      <c r="D72" s="113">
        <v>492314.1</v>
      </c>
      <c r="E72" s="113">
        <v>492314.1</v>
      </c>
      <c r="F72" s="114">
        <f t="shared" si="2"/>
        <v>984628.2</v>
      </c>
      <c r="H72" t="s">
        <v>1562</v>
      </c>
      <c r="I72" t="s">
        <v>1563</v>
      </c>
      <c r="J72" t="s">
        <v>1564</v>
      </c>
      <c r="K72" t="s">
        <v>1565</v>
      </c>
      <c r="M72" s="101"/>
      <c r="N72" s="101"/>
    </row>
    <row r="73" spans="1:14" x14ac:dyDescent="0.2">
      <c r="A73" s="110">
        <v>4425</v>
      </c>
      <c r="B73" s="111">
        <v>4425</v>
      </c>
      <c r="C73" s="112" t="str">
        <f t="shared" si="3"/>
        <v>False</v>
      </c>
      <c r="D73" s="113">
        <v>232451.20000000001</v>
      </c>
      <c r="E73" s="113">
        <v>232451.20000000001</v>
      </c>
      <c r="F73" s="114">
        <f t="shared" si="2"/>
        <v>464902.40000000002</v>
      </c>
      <c r="H73" t="s">
        <v>1603</v>
      </c>
      <c r="I73" t="s">
        <v>1504</v>
      </c>
      <c r="J73" t="s">
        <v>1604</v>
      </c>
      <c r="K73" t="s">
        <v>1605</v>
      </c>
      <c r="M73" s="101"/>
      <c r="N73" s="101"/>
    </row>
    <row r="74" spans="1:14" x14ac:dyDescent="0.2">
      <c r="A74" s="110">
        <v>101059</v>
      </c>
      <c r="B74" s="111">
        <v>101059</v>
      </c>
      <c r="C74" s="112" t="str">
        <f t="shared" si="3"/>
        <v>False</v>
      </c>
      <c r="D74" s="113">
        <v>461026.51</v>
      </c>
      <c r="E74" s="113">
        <v>461026.51</v>
      </c>
      <c r="F74" s="114">
        <f t="shared" si="2"/>
        <v>922053.02</v>
      </c>
      <c r="H74" t="s">
        <v>1603</v>
      </c>
      <c r="I74" t="s">
        <v>1504</v>
      </c>
      <c r="J74" t="s">
        <v>1604</v>
      </c>
      <c r="K74" t="s">
        <v>1605</v>
      </c>
      <c r="M74" s="101"/>
      <c r="N74" s="101"/>
    </row>
    <row r="75" spans="1:14" x14ac:dyDescent="0.2">
      <c r="A75" s="110">
        <v>4739</v>
      </c>
      <c r="B75" s="111">
        <v>4739</v>
      </c>
      <c r="C75" s="112" t="str">
        <f t="shared" si="3"/>
        <v>False</v>
      </c>
      <c r="D75" s="113">
        <v>73565.350000000006</v>
      </c>
      <c r="E75" s="113">
        <v>73565.350000000006</v>
      </c>
      <c r="F75" s="114">
        <f t="shared" si="2"/>
        <v>147130.70000000001</v>
      </c>
      <c r="H75" t="s">
        <v>1603</v>
      </c>
      <c r="I75" t="s">
        <v>1504</v>
      </c>
      <c r="J75" t="s">
        <v>1604</v>
      </c>
      <c r="K75" t="s">
        <v>1605</v>
      </c>
      <c r="M75" s="101"/>
      <c r="N75" s="101"/>
    </row>
    <row r="76" spans="1:14" x14ac:dyDescent="0.2">
      <c r="A76" s="110">
        <v>4411</v>
      </c>
      <c r="B76" s="111">
        <v>4411</v>
      </c>
      <c r="C76" s="112" t="str">
        <f t="shared" si="3"/>
        <v>False</v>
      </c>
      <c r="D76" s="113">
        <v>172170.96</v>
      </c>
      <c r="E76" s="113">
        <v>172170.96</v>
      </c>
      <c r="F76" s="114">
        <f t="shared" si="2"/>
        <v>344341.92</v>
      </c>
      <c r="H76" t="s">
        <v>1587</v>
      </c>
      <c r="I76" t="s">
        <v>1588</v>
      </c>
      <c r="J76" t="s">
        <v>1589</v>
      </c>
      <c r="K76" t="s">
        <v>1590</v>
      </c>
      <c r="M76" s="101"/>
      <c r="N76" s="101"/>
    </row>
    <row r="77" spans="1:14" x14ac:dyDescent="0.2">
      <c r="A77" s="110">
        <v>4682</v>
      </c>
      <c r="B77" s="111">
        <v>4682</v>
      </c>
      <c r="C77" s="112" t="str">
        <f t="shared" si="3"/>
        <v>False</v>
      </c>
      <c r="D77" s="113">
        <v>567179.91</v>
      </c>
      <c r="E77" s="113">
        <v>567179.91</v>
      </c>
      <c r="F77" s="114">
        <f t="shared" si="2"/>
        <v>1134359.82</v>
      </c>
      <c r="H77" t="s">
        <v>1510</v>
      </c>
      <c r="I77" t="s">
        <v>1504</v>
      </c>
      <c r="J77" t="s">
        <v>1511</v>
      </c>
      <c r="K77" t="s">
        <v>1512</v>
      </c>
      <c r="M77" s="101"/>
      <c r="N77" s="101"/>
    </row>
    <row r="78" spans="1:14" x14ac:dyDescent="0.2">
      <c r="A78" s="110">
        <v>5023</v>
      </c>
      <c r="B78" s="111">
        <v>5023</v>
      </c>
      <c r="C78" s="112" t="str">
        <f t="shared" si="3"/>
        <v>False</v>
      </c>
      <c r="D78" s="113">
        <v>293062.93</v>
      </c>
      <c r="E78" s="113">
        <v>293062.93</v>
      </c>
      <c r="F78" s="114">
        <f t="shared" si="2"/>
        <v>586125.86</v>
      </c>
      <c r="H78" t="s">
        <v>1510</v>
      </c>
      <c r="I78" t="s">
        <v>1504</v>
      </c>
      <c r="J78" t="s">
        <v>1511</v>
      </c>
      <c r="K78" t="s">
        <v>1512</v>
      </c>
      <c r="M78" s="101"/>
      <c r="N78" s="101"/>
    </row>
    <row r="79" spans="1:14" x14ac:dyDescent="0.2">
      <c r="A79" s="110">
        <v>103095</v>
      </c>
      <c r="B79" s="111">
        <v>103095</v>
      </c>
      <c r="C79" s="112" t="str">
        <f t="shared" si="3"/>
        <v>False</v>
      </c>
      <c r="D79" s="113">
        <v>266492.7</v>
      </c>
      <c r="E79" s="113">
        <v>266492.7</v>
      </c>
      <c r="F79" s="114">
        <f t="shared" si="2"/>
        <v>532985.4</v>
      </c>
      <c r="H79" t="s">
        <v>1606</v>
      </c>
      <c r="I79" t="s">
        <v>1504</v>
      </c>
      <c r="J79" t="s">
        <v>1607</v>
      </c>
      <c r="K79" t="s">
        <v>1608</v>
      </c>
      <c r="M79" s="101"/>
      <c r="N79" s="101"/>
    </row>
    <row r="80" spans="1:14" x14ac:dyDescent="0.2">
      <c r="A80" s="110">
        <v>4759</v>
      </c>
      <c r="B80" s="111">
        <v>4759</v>
      </c>
      <c r="C80" s="112" t="str">
        <f t="shared" si="3"/>
        <v>False</v>
      </c>
      <c r="D80" s="113">
        <v>160237.31</v>
      </c>
      <c r="E80" s="113">
        <v>160237.31</v>
      </c>
      <c r="F80" s="114">
        <f t="shared" si="2"/>
        <v>320474.62</v>
      </c>
      <c r="H80" t="s">
        <v>1606</v>
      </c>
      <c r="I80" t="s">
        <v>1504</v>
      </c>
      <c r="J80" t="s">
        <v>1607</v>
      </c>
      <c r="K80" t="s">
        <v>1608</v>
      </c>
      <c r="M80" s="101"/>
      <c r="N80" s="101"/>
    </row>
    <row r="81" spans="1:14" x14ac:dyDescent="0.2">
      <c r="A81" s="110">
        <v>5120</v>
      </c>
      <c r="B81" s="111">
        <v>5120</v>
      </c>
      <c r="C81" s="112" t="str">
        <f t="shared" si="3"/>
        <v>False</v>
      </c>
      <c r="D81" s="113">
        <v>0</v>
      </c>
      <c r="E81" s="113">
        <v>0</v>
      </c>
      <c r="F81" s="114">
        <f t="shared" si="2"/>
        <v>0</v>
      </c>
      <c r="H81" t="s">
        <v>1609</v>
      </c>
      <c r="I81" t="s">
        <v>1610</v>
      </c>
      <c r="J81" t="s">
        <v>1611</v>
      </c>
      <c r="K81" t="s">
        <v>1612</v>
      </c>
      <c r="M81" s="101"/>
      <c r="N81" s="101"/>
    </row>
    <row r="82" spans="1:14" x14ac:dyDescent="0.2">
      <c r="A82" s="110">
        <v>4887</v>
      </c>
      <c r="B82" s="111">
        <v>4887</v>
      </c>
      <c r="C82" s="112" t="str">
        <f t="shared" si="3"/>
        <v>False</v>
      </c>
      <c r="D82" s="113">
        <v>392484.52</v>
      </c>
      <c r="E82" s="113">
        <v>392484.52</v>
      </c>
      <c r="F82" s="114">
        <f t="shared" si="2"/>
        <v>784969.04</v>
      </c>
      <c r="H82" t="s">
        <v>1562</v>
      </c>
      <c r="I82" t="s">
        <v>1563</v>
      </c>
      <c r="J82" t="s">
        <v>1564</v>
      </c>
      <c r="K82" t="s">
        <v>1565</v>
      </c>
      <c r="M82" s="101"/>
      <c r="N82" s="101"/>
    </row>
    <row r="83" spans="1:14" x14ac:dyDescent="0.2">
      <c r="A83" s="110">
        <v>101669</v>
      </c>
      <c r="B83" s="111">
        <v>101669</v>
      </c>
      <c r="C83" s="112" t="str">
        <f t="shared" si="3"/>
        <v>False</v>
      </c>
      <c r="D83" s="113">
        <v>593102.44999999995</v>
      </c>
      <c r="E83" s="113">
        <v>593102.44999999995</v>
      </c>
      <c r="F83" s="114">
        <f t="shared" si="2"/>
        <v>1186204.8999999999</v>
      </c>
      <c r="H83" t="s">
        <v>1510</v>
      </c>
      <c r="I83" t="s">
        <v>1504</v>
      </c>
      <c r="J83" t="s">
        <v>1511</v>
      </c>
      <c r="K83" t="s">
        <v>1512</v>
      </c>
      <c r="M83" s="101"/>
      <c r="N83" s="101"/>
    </row>
    <row r="84" spans="1:14" x14ac:dyDescent="0.2">
      <c r="A84" s="110">
        <v>4745</v>
      </c>
      <c r="B84" s="111">
        <v>4745</v>
      </c>
      <c r="C84" s="112" t="str">
        <f t="shared" si="3"/>
        <v>False</v>
      </c>
      <c r="D84" s="113">
        <v>445930.95</v>
      </c>
      <c r="E84" s="113">
        <v>445930.95</v>
      </c>
      <c r="F84" s="114">
        <f t="shared" si="2"/>
        <v>891861.9</v>
      </c>
      <c r="H84" t="s">
        <v>1562</v>
      </c>
      <c r="I84" t="s">
        <v>1563</v>
      </c>
      <c r="J84" t="s">
        <v>1564</v>
      </c>
      <c r="K84" t="s">
        <v>1565</v>
      </c>
      <c r="M84" s="101"/>
      <c r="N84" s="101"/>
    </row>
    <row r="85" spans="1:14" x14ac:dyDescent="0.2">
      <c r="A85" s="110">
        <v>4671</v>
      </c>
      <c r="B85" s="111">
        <v>4671</v>
      </c>
      <c r="C85" s="112" t="str">
        <f t="shared" si="3"/>
        <v>False</v>
      </c>
      <c r="D85" s="113">
        <v>231615.76</v>
      </c>
      <c r="E85" s="113">
        <v>231615.76</v>
      </c>
      <c r="F85" s="114">
        <f t="shared" si="2"/>
        <v>463231.52</v>
      </c>
      <c r="H85" t="s">
        <v>1613</v>
      </c>
      <c r="I85" t="s">
        <v>1614</v>
      </c>
      <c r="J85" t="s">
        <v>1615</v>
      </c>
      <c r="K85" t="s">
        <v>1616</v>
      </c>
      <c r="M85" s="101"/>
      <c r="N85" s="101"/>
    </row>
    <row r="86" spans="1:14" x14ac:dyDescent="0.2">
      <c r="A86" s="110">
        <v>5391</v>
      </c>
      <c r="B86" s="111">
        <v>5391</v>
      </c>
      <c r="C86" s="112" t="str">
        <f t="shared" si="3"/>
        <v>False</v>
      </c>
      <c r="D86" s="113">
        <v>341154.52</v>
      </c>
      <c r="E86" s="113">
        <v>341154.52</v>
      </c>
      <c r="F86" s="114">
        <f t="shared" si="2"/>
        <v>682309.04</v>
      </c>
      <c r="H86" t="s">
        <v>1617</v>
      </c>
      <c r="I86" t="s">
        <v>1504</v>
      </c>
      <c r="J86" t="s">
        <v>1511</v>
      </c>
      <c r="K86" t="s">
        <v>1512</v>
      </c>
      <c r="M86" s="101"/>
      <c r="N86" s="101"/>
    </row>
    <row r="87" spans="1:14" x14ac:dyDescent="0.2">
      <c r="A87" s="110">
        <v>100297</v>
      </c>
      <c r="B87" s="111">
        <v>100297</v>
      </c>
      <c r="C87" s="112" t="str">
        <f t="shared" si="3"/>
        <v>False</v>
      </c>
      <c r="D87" s="113">
        <v>573095.17000000004</v>
      </c>
      <c r="E87" s="113">
        <v>573095.17000000004</v>
      </c>
      <c r="F87" s="114">
        <f t="shared" si="2"/>
        <v>1146190.3400000001</v>
      </c>
      <c r="H87" t="s">
        <v>1617</v>
      </c>
      <c r="I87" t="s">
        <v>1504</v>
      </c>
      <c r="J87" t="s">
        <v>1511</v>
      </c>
      <c r="K87" t="s">
        <v>1512</v>
      </c>
      <c r="M87" s="101"/>
      <c r="N87" s="101"/>
    </row>
    <row r="88" spans="1:14" x14ac:dyDescent="0.2">
      <c r="A88" s="110">
        <v>5299</v>
      </c>
      <c r="B88" s="111">
        <v>5299</v>
      </c>
      <c r="C88" s="112" t="str">
        <f t="shared" si="3"/>
        <v>False</v>
      </c>
      <c r="D88" s="113">
        <v>392816.01</v>
      </c>
      <c r="E88" s="113">
        <v>392816.01</v>
      </c>
      <c r="F88" s="114">
        <f t="shared" si="2"/>
        <v>785632.02</v>
      </c>
      <c r="H88" t="s">
        <v>1618</v>
      </c>
      <c r="I88" t="s">
        <v>1619</v>
      </c>
      <c r="J88" t="s">
        <v>1620</v>
      </c>
      <c r="K88" t="s">
        <v>1621</v>
      </c>
      <c r="M88" s="101"/>
      <c r="N88" s="101"/>
    </row>
    <row r="89" spans="1:14" x14ac:dyDescent="0.2">
      <c r="A89" s="110">
        <v>5351</v>
      </c>
      <c r="B89" s="111">
        <v>5351</v>
      </c>
      <c r="C89" s="112" t="str">
        <f t="shared" si="3"/>
        <v>False</v>
      </c>
      <c r="D89" s="113">
        <v>462275.97</v>
      </c>
      <c r="E89" s="113">
        <v>462275.97</v>
      </c>
      <c r="F89" s="114">
        <f t="shared" si="2"/>
        <v>924551.94</v>
      </c>
      <c r="H89" t="s">
        <v>1510</v>
      </c>
      <c r="I89" t="s">
        <v>1504</v>
      </c>
      <c r="J89" t="s">
        <v>1511</v>
      </c>
      <c r="K89" t="s">
        <v>1512</v>
      </c>
      <c r="M89" s="101"/>
      <c r="N89" s="101"/>
    </row>
    <row r="90" spans="1:14" x14ac:dyDescent="0.2">
      <c r="A90" s="110">
        <v>5348</v>
      </c>
      <c r="B90" s="111">
        <v>5348</v>
      </c>
      <c r="C90" s="112" t="str">
        <f t="shared" si="3"/>
        <v>False</v>
      </c>
      <c r="D90" s="113">
        <v>649975.98</v>
      </c>
      <c r="E90" s="113">
        <v>649975.98</v>
      </c>
      <c r="F90" s="114">
        <f t="shared" si="2"/>
        <v>1299951.96</v>
      </c>
      <c r="H90" t="s">
        <v>1510</v>
      </c>
      <c r="I90" t="s">
        <v>1504</v>
      </c>
      <c r="J90" t="s">
        <v>1511</v>
      </c>
      <c r="K90" t="s">
        <v>1512</v>
      </c>
      <c r="M90" s="101"/>
      <c r="N90" s="101"/>
    </row>
    <row r="91" spans="1:14" x14ac:dyDescent="0.2">
      <c r="A91" s="110">
        <v>106765</v>
      </c>
      <c r="B91" s="111">
        <v>106765</v>
      </c>
      <c r="C91" s="112" t="str">
        <f t="shared" si="3"/>
        <v>False</v>
      </c>
      <c r="D91" s="113">
        <v>471821.2</v>
      </c>
      <c r="E91" s="113">
        <v>471821.2</v>
      </c>
      <c r="F91" s="114">
        <f t="shared" si="2"/>
        <v>943642.4</v>
      </c>
      <c r="H91" t="s">
        <v>1510</v>
      </c>
      <c r="I91" t="s">
        <v>1504</v>
      </c>
      <c r="J91" t="s">
        <v>1622</v>
      </c>
      <c r="K91" t="s">
        <v>1512</v>
      </c>
      <c r="M91" s="101"/>
      <c r="N91" s="101"/>
    </row>
    <row r="92" spans="1:14" x14ac:dyDescent="0.2">
      <c r="A92" s="110">
        <v>106904</v>
      </c>
      <c r="B92" s="111">
        <v>106904</v>
      </c>
      <c r="C92" s="112" t="str">
        <f t="shared" si="3"/>
        <v>False</v>
      </c>
      <c r="D92" s="113">
        <v>28100.18</v>
      </c>
      <c r="E92" s="113">
        <v>28100.18</v>
      </c>
      <c r="F92" s="114">
        <f t="shared" si="2"/>
        <v>56200.36</v>
      </c>
      <c r="H92" t="s">
        <v>1510</v>
      </c>
      <c r="I92" t="s">
        <v>1504</v>
      </c>
      <c r="J92" t="s">
        <v>1511</v>
      </c>
      <c r="K92" t="s">
        <v>1512</v>
      </c>
      <c r="M92" s="101"/>
      <c r="N92" s="101"/>
    </row>
    <row r="93" spans="1:14" x14ac:dyDescent="0.2">
      <c r="A93" s="110">
        <v>5336</v>
      </c>
      <c r="B93" s="111">
        <v>5336</v>
      </c>
      <c r="C93" s="112" t="str">
        <f t="shared" si="3"/>
        <v>False</v>
      </c>
      <c r="D93" s="113">
        <v>279981.81</v>
      </c>
      <c r="E93" s="113">
        <v>279981.81</v>
      </c>
      <c r="F93" s="114">
        <f t="shared" si="2"/>
        <v>559963.62</v>
      </c>
      <c r="H93" t="s">
        <v>1510</v>
      </c>
      <c r="I93" t="s">
        <v>1504</v>
      </c>
      <c r="J93" t="s">
        <v>1511</v>
      </c>
      <c r="K93" t="s">
        <v>1512</v>
      </c>
      <c r="M93" s="101"/>
      <c r="N93" s="101"/>
    </row>
    <row r="94" spans="1:14" x14ac:dyDescent="0.2">
      <c r="A94" s="110">
        <v>5321</v>
      </c>
      <c r="B94" s="111">
        <v>5321</v>
      </c>
      <c r="C94" s="112" t="str">
        <f t="shared" si="3"/>
        <v>False</v>
      </c>
      <c r="D94" s="113">
        <v>1012371.38</v>
      </c>
      <c r="E94" s="113">
        <v>1012371.38</v>
      </c>
      <c r="F94" s="114">
        <f t="shared" si="2"/>
        <v>2024742.76</v>
      </c>
      <c r="H94" t="s">
        <v>1507</v>
      </c>
      <c r="I94" t="s">
        <v>1500</v>
      </c>
      <c r="J94" t="s">
        <v>1508</v>
      </c>
      <c r="K94" t="s">
        <v>1509</v>
      </c>
      <c r="M94" s="101"/>
      <c r="N94" s="101"/>
    </row>
    <row r="95" spans="1:14" x14ac:dyDescent="0.2">
      <c r="A95" s="110">
        <v>102455</v>
      </c>
      <c r="B95" s="111">
        <v>102455</v>
      </c>
      <c r="C95" s="112" t="str">
        <f t="shared" si="3"/>
        <v>False</v>
      </c>
      <c r="D95" s="113">
        <v>515798.91</v>
      </c>
      <c r="E95" s="113">
        <v>515798.91</v>
      </c>
      <c r="F95" s="114">
        <f t="shared" si="2"/>
        <v>1031597.82</v>
      </c>
      <c r="H95" t="s">
        <v>1623</v>
      </c>
      <c r="I95" t="s">
        <v>1624</v>
      </c>
      <c r="J95" t="s">
        <v>1625</v>
      </c>
      <c r="K95" t="s">
        <v>1626</v>
      </c>
      <c r="M95" s="101"/>
      <c r="N95" s="101"/>
    </row>
    <row r="96" spans="1:14" x14ac:dyDescent="0.2">
      <c r="A96" s="110">
        <v>4889</v>
      </c>
      <c r="B96" s="111">
        <v>4889</v>
      </c>
      <c r="C96" s="112" t="str">
        <f t="shared" si="3"/>
        <v>False</v>
      </c>
      <c r="D96" s="113">
        <v>109672.29</v>
      </c>
      <c r="E96" s="113">
        <v>109672.29</v>
      </c>
      <c r="F96" s="114">
        <f t="shared" si="2"/>
        <v>219344.58</v>
      </c>
      <c r="H96" t="s">
        <v>1627</v>
      </c>
      <c r="I96" t="s">
        <v>1628</v>
      </c>
      <c r="J96" t="s">
        <v>1629</v>
      </c>
      <c r="K96" t="s">
        <v>1630</v>
      </c>
      <c r="M96" s="101"/>
      <c r="N96" s="101"/>
    </row>
    <row r="97" spans="1:14" x14ac:dyDescent="0.2">
      <c r="A97" s="110">
        <v>5288</v>
      </c>
      <c r="B97" s="111">
        <v>5288</v>
      </c>
      <c r="C97" s="112" t="str">
        <f t="shared" si="3"/>
        <v>False</v>
      </c>
      <c r="D97" s="113">
        <v>355102.61</v>
      </c>
      <c r="E97" s="113">
        <v>355102.61</v>
      </c>
      <c r="F97" s="114">
        <f t="shared" si="2"/>
        <v>710205.22</v>
      </c>
      <c r="H97" t="s">
        <v>1562</v>
      </c>
      <c r="I97" t="s">
        <v>1563</v>
      </c>
      <c r="J97" t="s">
        <v>1564</v>
      </c>
      <c r="K97" t="s">
        <v>1565</v>
      </c>
      <c r="M97" s="101"/>
      <c r="N97" s="101"/>
    </row>
    <row r="98" spans="1:14" x14ac:dyDescent="0.2">
      <c r="A98" s="110">
        <v>4075</v>
      </c>
      <c r="B98" s="111">
        <v>4075</v>
      </c>
      <c r="C98" s="112" t="str">
        <f t="shared" si="3"/>
        <v>False</v>
      </c>
      <c r="D98" s="113">
        <v>116531.59</v>
      </c>
      <c r="E98" s="113">
        <v>116531.59</v>
      </c>
      <c r="F98" s="114">
        <f t="shared" si="2"/>
        <v>233063.18</v>
      </c>
      <c r="H98" t="s">
        <v>1631</v>
      </c>
      <c r="I98" t="s">
        <v>1632</v>
      </c>
      <c r="J98" t="s">
        <v>1633</v>
      </c>
      <c r="K98" t="s">
        <v>1634</v>
      </c>
      <c r="M98" s="101"/>
      <c r="N98" s="101"/>
    </row>
    <row r="99" spans="1:14" x14ac:dyDescent="0.2">
      <c r="A99" s="110">
        <v>4202</v>
      </c>
      <c r="B99" s="111">
        <v>4202</v>
      </c>
      <c r="C99" s="112" t="str">
        <f t="shared" si="3"/>
        <v>False</v>
      </c>
      <c r="D99" s="113">
        <v>207232.44</v>
      </c>
      <c r="E99" s="113">
        <v>207232.44</v>
      </c>
      <c r="F99" s="114">
        <f t="shared" si="2"/>
        <v>414464.88</v>
      </c>
      <c r="H99" t="s">
        <v>1635</v>
      </c>
      <c r="I99" t="s">
        <v>1632</v>
      </c>
      <c r="J99" t="s">
        <v>1636</v>
      </c>
      <c r="K99" t="s">
        <v>1637</v>
      </c>
      <c r="M99" s="101"/>
      <c r="N99" s="101"/>
    </row>
    <row r="100" spans="1:14" x14ac:dyDescent="0.2">
      <c r="A100" s="110">
        <v>4000</v>
      </c>
      <c r="B100" s="111">
        <v>4000</v>
      </c>
      <c r="C100" s="112" t="str">
        <f t="shared" si="3"/>
        <v>False</v>
      </c>
      <c r="D100" s="113">
        <v>0</v>
      </c>
      <c r="E100" s="113">
        <v>0</v>
      </c>
      <c r="F100" s="114">
        <f t="shared" si="2"/>
        <v>0</v>
      </c>
      <c r="H100" t="s">
        <v>1638</v>
      </c>
      <c r="I100" t="s">
        <v>1639</v>
      </c>
      <c r="J100" t="s">
        <v>1640</v>
      </c>
      <c r="K100" t="s">
        <v>1641</v>
      </c>
      <c r="M100" s="101"/>
      <c r="N100" s="101"/>
    </row>
    <row r="101" spans="1:14" x14ac:dyDescent="0.2">
      <c r="A101" s="110">
        <v>101351</v>
      </c>
      <c r="B101" s="111">
        <v>101351</v>
      </c>
      <c r="C101" s="112" t="str">
        <f t="shared" si="3"/>
        <v>False</v>
      </c>
      <c r="D101" s="113">
        <v>311702.88</v>
      </c>
      <c r="E101" s="113">
        <v>311702.88</v>
      </c>
      <c r="F101" s="114">
        <f t="shared" si="2"/>
        <v>623405.76</v>
      </c>
      <c r="H101" t="s">
        <v>1642</v>
      </c>
      <c r="I101" t="s">
        <v>1500</v>
      </c>
      <c r="J101" t="s">
        <v>1643</v>
      </c>
      <c r="K101" t="s">
        <v>1644</v>
      </c>
      <c r="M101" s="101"/>
      <c r="N101" s="101"/>
    </row>
    <row r="102" spans="1:14" x14ac:dyDescent="0.2">
      <c r="A102" s="110">
        <v>5373</v>
      </c>
      <c r="B102" s="111">
        <v>5373</v>
      </c>
      <c r="C102" s="112" t="str">
        <f t="shared" si="3"/>
        <v>False</v>
      </c>
      <c r="D102" s="113">
        <v>1416407.06</v>
      </c>
      <c r="E102" s="113">
        <v>1416407.06</v>
      </c>
      <c r="F102" s="114">
        <f t="shared" si="2"/>
        <v>2832814.12</v>
      </c>
      <c r="H102" t="s">
        <v>1516</v>
      </c>
      <c r="I102" t="s">
        <v>1517</v>
      </c>
      <c r="J102" t="s">
        <v>1518</v>
      </c>
      <c r="K102" t="s">
        <v>1519</v>
      </c>
      <c r="M102" s="101"/>
      <c r="N102" s="101"/>
    </row>
    <row r="103" spans="1:14" x14ac:dyDescent="0.2">
      <c r="A103" s="110">
        <v>100023</v>
      </c>
      <c r="B103" s="111">
        <v>100023</v>
      </c>
      <c r="C103" s="112" t="str">
        <f t="shared" si="3"/>
        <v>False</v>
      </c>
      <c r="D103" s="113">
        <v>0</v>
      </c>
      <c r="E103" s="113">
        <v>0</v>
      </c>
      <c r="F103" s="114">
        <f t="shared" si="2"/>
        <v>0</v>
      </c>
      <c r="H103" t="s">
        <v>1645</v>
      </c>
      <c r="I103" t="s">
        <v>1646</v>
      </c>
      <c r="J103" t="s">
        <v>1647</v>
      </c>
      <c r="K103" t="s">
        <v>1648</v>
      </c>
      <c r="M103" s="101"/>
      <c r="N103" s="101"/>
    </row>
    <row r="104" spans="1:14" x14ac:dyDescent="0.2">
      <c r="A104" s="110">
        <v>4403</v>
      </c>
      <c r="B104" s="111">
        <v>4403</v>
      </c>
      <c r="C104" s="112" t="str">
        <f t="shared" si="3"/>
        <v>False</v>
      </c>
      <c r="D104" s="113">
        <v>0</v>
      </c>
      <c r="E104" s="113">
        <v>0</v>
      </c>
      <c r="F104" s="114">
        <f t="shared" si="2"/>
        <v>0</v>
      </c>
      <c r="H104" t="s">
        <v>1645</v>
      </c>
      <c r="I104" t="s">
        <v>1646</v>
      </c>
      <c r="J104" t="s">
        <v>1647</v>
      </c>
      <c r="K104" t="s">
        <v>1648</v>
      </c>
      <c r="M104" s="101"/>
      <c r="N104" s="101"/>
    </row>
    <row r="105" spans="1:14" x14ac:dyDescent="0.2">
      <c r="A105" s="110">
        <v>5233</v>
      </c>
      <c r="B105" s="111">
        <v>5233</v>
      </c>
      <c r="C105" s="112" t="str">
        <f t="shared" si="3"/>
        <v>False</v>
      </c>
      <c r="D105" s="113">
        <v>0</v>
      </c>
      <c r="E105" s="113">
        <v>0</v>
      </c>
      <c r="F105" s="114">
        <f t="shared" si="2"/>
        <v>0</v>
      </c>
      <c r="H105" t="s">
        <v>1645</v>
      </c>
      <c r="I105" t="s">
        <v>1649</v>
      </c>
      <c r="J105" t="s">
        <v>1647</v>
      </c>
      <c r="K105" t="s">
        <v>1648</v>
      </c>
      <c r="M105" s="101"/>
      <c r="N105" s="101"/>
    </row>
    <row r="106" spans="1:14" x14ac:dyDescent="0.2">
      <c r="A106" s="110">
        <v>4516</v>
      </c>
      <c r="B106" s="111">
        <v>4516</v>
      </c>
      <c r="C106" s="112" t="str">
        <f t="shared" si="3"/>
        <v>False</v>
      </c>
      <c r="D106" s="113">
        <v>0</v>
      </c>
      <c r="E106" s="113">
        <v>0</v>
      </c>
      <c r="F106" s="114">
        <f t="shared" si="2"/>
        <v>0</v>
      </c>
      <c r="H106" t="s">
        <v>1645</v>
      </c>
      <c r="I106" t="s">
        <v>1649</v>
      </c>
      <c r="J106" t="s">
        <v>1647</v>
      </c>
      <c r="K106" t="s">
        <v>1648</v>
      </c>
      <c r="M106" s="101"/>
      <c r="N106" s="101"/>
    </row>
    <row r="107" spans="1:14" x14ac:dyDescent="0.2">
      <c r="A107" s="110">
        <v>4276</v>
      </c>
      <c r="B107" s="111">
        <v>4276</v>
      </c>
      <c r="C107" s="112" t="str">
        <f t="shared" si="3"/>
        <v>False</v>
      </c>
      <c r="D107" s="113">
        <v>0</v>
      </c>
      <c r="E107" s="113">
        <v>0</v>
      </c>
      <c r="F107" s="114">
        <f t="shared" si="2"/>
        <v>0</v>
      </c>
      <c r="H107" t="s">
        <v>1645</v>
      </c>
      <c r="I107" t="s">
        <v>1649</v>
      </c>
      <c r="J107" t="s">
        <v>1647</v>
      </c>
      <c r="K107" t="s">
        <v>1648</v>
      </c>
      <c r="M107" s="101"/>
      <c r="N107" s="101"/>
    </row>
    <row r="108" spans="1:14" x14ac:dyDescent="0.2">
      <c r="A108" s="110">
        <v>4787</v>
      </c>
      <c r="B108" s="111">
        <v>4787</v>
      </c>
      <c r="C108" s="112" t="str">
        <f t="shared" si="3"/>
        <v>False</v>
      </c>
      <c r="D108" s="113">
        <v>289544.03000000003</v>
      </c>
      <c r="E108" s="113">
        <v>289544.03000000003</v>
      </c>
      <c r="F108" s="114">
        <f t="shared" si="2"/>
        <v>579088.06000000006</v>
      </c>
      <c r="H108" t="s">
        <v>1645</v>
      </c>
      <c r="I108" t="s">
        <v>1555</v>
      </c>
      <c r="J108" t="s">
        <v>1647</v>
      </c>
      <c r="K108" t="s">
        <v>1648</v>
      </c>
      <c r="M108" s="101"/>
      <c r="N108" s="101"/>
    </row>
    <row r="109" spans="1:14" x14ac:dyDescent="0.2">
      <c r="A109" s="110">
        <v>4823</v>
      </c>
      <c r="B109" s="111">
        <v>4823</v>
      </c>
      <c r="C109" s="112" t="str">
        <f t="shared" si="3"/>
        <v>False</v>
      </c>
      <c r="D109" s="113">
        <v>0</v>
      </c>
      <c r="E109" s="113">
        <v>0</v>
      </c>
      <c r="F109" s="114">
        <f t="shared" si="2"/>
        <v>0</v>
      </c>
      <c r="H109" t="s">
        <v>1650</v>
      </c>
      <c r="I109" t="s">
        <v>1651</v>
      </c>
      <c r="J109" t="s">
        <v>1652</v>
      </c>
      <c r="K109" t="s">
        <v>1653</v>
      </c>
      <c r="M109" s="101"/>
      <c r="N109" s="101"/>
    </row>
    <row r="110" spans="1:14" x14ac:dyDescent="0.2">
      <c r="A110" s="110">
        <v>100657</v>
      </c>
      <c r="B110" s="111">
        <v>100657</v>
      </c>
      <c r="C110" s="112" t="str">
        <f t="shared" si="3"/>
        <v>False</v>
      </c>
      <c r="D110" s="113">
        <v>102710.99</v>
      </c>
      <c r="E110" s="113">
        <v>102710.99</v>
      </c>
      <c r="F110" s="114">
        <f t="shared" si="2"/>
        <v>205421.98</v>
      </c>
      <c r="H110" t="s">
        <v>1603</v>
      </c>
      <c r="I110" t="s">
        <v>1504</v>
      </c>
      <c r="J110" t="s">
        <v>1604</v>
      </c>
      <c r="K110" t="s">
        <v>1605</v>
      </c>
      <c r="M110" s="101"/>
      <c r="N110" s="101"/>
    </row>
    <row r="111" spans="1:14" x14ac:dyDescent="0.2">
      <c r="A111" s="110">
        <v>104845</v>
      </c>
      <c r="B111" s="111">
        <v>104845</v>
      </c>
      <c r="C111" s="112" t="str">
        <f t="shared" si="3"/>
        <v>False</v>
      </c>
      <c r="D111" s="113">
        <v>374813.53</v>
      </c>
      <c r="E111" s="113">
        <v>374813.53</v>
      </c>
      <c r="F111" s="114">
        <f t="shared" si="2"/>
        <v>749627.06</v>
      </c>
      <c r="H111" t="s">
        <v>1516</v>
      </c>
      <c r="I111" t="s">
        <v>1517</v>
      </c>
      <c r="J111" t="s">
        <v>1518</v>
      </c>
      <c r="K111" t="s">
        <v>1519</v>
      </c>
      <c r="M111" s="101"/>
      <c r="N111" s="101"/>
    </row>
    <row r="112" spans="1:14" x14ac:dyDescent="0.2">
      <c r="A112" s="110">
        <v>105150</v>
      </c>
      <c r="B112" s="111">
        <v>105150</v>
      </c>
      <c r="C112" s="112" t="str">
        <f t="shared" si="3"/>
        <v>False</v>
      </c>
      <c r="D112" s="113">
        <v>352195.7</v>
      </c>
      <c r="E112" s="113">
        <v>352195.7</v>
      </c>
      <c r="F112" s="114">
        <f t="shared" si="2"/>
        <v>704391.4</v>
      </c>
      <c r="H112" t="s">
        <v>1516</v>
      </c>
      <c r="I112" t="s">
        <v>1517</v>
      </c>
      <c r="J112" t="s">
        <v>1518</v>
      </c>
      <c r="K112" t="s">
        <v>1519</v>
      </c>
      <c r="M112" s="101"/>
      <c r="N112" s="101"/>
    </row>
    <row r="113" spans="1:14" x14ac:dyDescent="0.2">
      <c r="A113" s="110">
        <v>4817</v>
      </c>
      <c r="B113" s="111">
        <v>4817</v>
      </c>
      <c r="C113" s="112" t="str">
        <f t="shared" si="3"/>
        <v>False</v>
      </c>
      <c r="D113" s="113">
        <v>197134.73</v>
      </c>
      <c r="E113" s="113">
        <v>197134.73</v>
      </c>
      <c r="F113" s="114">
        <f t="shared" si="2"/>
        <v>394269.46</v>
      </c>
      <c r="H113" t="s">
        <v>1600</v>
      </c>
      <c r="I113" t="s">
        <v>1500</v>
      </c>
      <c r="J113" t="s">
        <v>1601</v>
      </c>
      <c r="K113" t="s">
        <v>1654</v>
      </c>
      <c r="M113" s="101"/>
      <c r="N113" s="101"/>
    </row>
    <row r="114" spans="1:14" x14ac:dyDescent="0.2">
      <c r="A114" s="110">
        <v>105263</v>
      </c>
      <c r="B114" s="111">
        <v>105263</v>
      </c>
      <c r="C114" s="112" t="str">
        <f t="shared" si="3"/>
        <v>False</v>
      </c>
      <c r="D114" s="113">
        <v>422624.63</v>
      </c>
      <c r="E114" s="113">
        <v>422624.63</v>
      </c>
      <c r="F114" s="114">
        <f t="shared" si="2"/>
        <v>845249.26</v>
      </c>
      <c r="H114" t="s">
        <v>1516</v>
      </c>
      <c r="I114" t="s">
        <v>1517</v>
      </c>
      <c r="J114" t="s">
        <v>1518</v>
      </c>
      <c r="K114" t="s">
        <v>1519</v>
      </c>
      <c r="M114" s="101"/>
      <c r="N114" s="101"/>
    </row>
    <row r="115" spans="1:14" x14ac:dyDescent="0.2">
      <c r="A115" s="110">
        <v>5126</v>
      </c>
      <c r="B115" s="111">
        <v>5126</v>
      </c>
      <c r="C115" s="112" t="str">
        <f t="shared" si="3"/>
        <v>False</v>
      </c>
      <c r="D115" s="113">
        <v>717345.01</v>
      </c>
      <c r="E115" s="113">
        <v>717345.01</v>
      </c>
      <c r="F115" s="114">
        <f t="shared" si="2"/>
        <v>1434690.02</v>
      </c>
      <c r="H115" t="s">
        <v>1603</v>
      </c>
      <c r="I115" t="s">
        <v>1504</v>
      </c>
      <c r="J115" t="s">
        <v>1604</v>
      </c>
      <c r="K115" t="s">
        <v>1605</v>
      </c>
      <c r="M115" s="101"/>
      <c r="N115" s="101"/>
    </row>
    <row r="116" spans="1:14" x14ac:dyDescent="0.2">
      <c r="A116" s="110">
        <v>4608</v>
      </c>
      <c r="B116" s="111">
        <v>4608</v>
      </c>
      <c r="C116" s="112" t="str">
        <f t="shared" si="3"/>
        <v>False</v>
      </c>
      <c r="D116" s="113">
        <v>243543.37</v>
      </c>
      <c r="E116" s="113">
        <v>243543.37</v>
      </c>
      <c r="F116" s="114">
        <f t="shared" si="2"/>
        <v>487086.74</v>
      </c>
      <c r="H116" t="s">
        <v>1516</v>
      </c>
      <c r="I116" t="s">
        <v>1517</v>
      </c>
      <c r="J116" t="s">
        <v>1518</v>
      </c>
      <c r="K116" t="s">
        <v>1519</v>
      </c>
      <c r="M116" s="101"/>
      <c r="N116" s="101"/>
    </row>
    <row r="117" spans="1:14" x14ac:dyDescent="0.2">
      <c r="A117" s="110">
        <v>5393</v>
      </c>
      <c r="B117" s="111">
        <v>5393</v>
      </c>
      <c r="C117" s="112" t="str">
        <f t="shared" si="3"/>
        <v>False</v>
      </c>
      <c r="D117" s="113">
        <v>135171.54999999999</v>
      </c>
      <c r="E117" s="113">
        <v>135171.54999999999</v>
      </c>
      <c r="F117" s="114">
        <f t="shared" si="2"/>
        <v>270343.09999999998</v>
      </c>
      <c r="H117" t="s">
        <v>1655</v>
      </c>
      <c r="I117" t="s">
        <v>1656</v>
      </c>
      <c r="J117" t="s">
        <v>1657</v>
      </c>
      <c r="K117" t="s">
        <v>1658</v>
      </c>
      <c r="M117" s="101"/>
      <c r="N117" s="101"/>
    </row>
    <row r="118" spans="1:14" x14ac:dyDescent="0.2">
      <c r="A118" s="110">
        <v>5283</v>
      </c>
      <c r="B118" s="111">
        <v>5283</v>
      </c>
      <c r="C118" s="112" t="str">
        <f t="shared" si="3"/>
        <v>False</v>
      </c>
      <c r="D118" s="113">
        <v>0</v>
      </c>
      <c r="E118" s="113">
        <v>0</v>
      </c>
      <c r="F118" s="114">
        <f t="shared" si="2"/>
        <v>0</v>
      </c>
      <c r="H118" t="s">
        <v>1659</v>
      </c>
      <c r="I118" t="s">
        <v>1660</v>
      </c>
      <c r="J118" t="s">
        <v>1661</v>
      </c>
      <c r="K118" t="s">
        <v>1662</v>
      </c>
      <c r="M118" s="101"/>
      <c r="N118" s="101"/>
    </row>
    <row r="119" spans="1:14" x14ac:dyDescent="0.2">
      <c r="A119" s="110">
        <v>4069</v>
      </c>
      <c r="B119" s="111">
        <v>4069</v>
      </c>
      <c r="C119" s="112" t="str">
        <f t="shared" si="3"/>
        <v>False</v>
      </c>
      <c r="D119" s="113">
        <v>557643.18000000005</v>
      </c>
      <c r="E119" s="113">
        <v>557643.18000000005</v>
      </c>
      <c r="F119" s="114">
        <f t="shared" si="2"/>
        <v>1115286.3600000001</v>
      </c>
      <c r="H119" t="s">
        <v>1516</v>
      </c>
      <c r="I119" t="s">
        <v>1517</v>
      </c>
      <c r="J119" t="s">
        <v>1518</v>
      </c>
      <c r="K119" t="s">
        <v>1519</v>
      </c>
      <c r="M119" s="101"/>
      <c r="N119" s="101"/>
    </row>
    <row r="120" spans="1:14" x14ac:dyDescent="0.2">
      <c r="A120" s="110">
        <v>4768</v>
      </c>
      <c r="B120" s="111">
        <v>4768</v>
      </c>
      <c r="C120" s="112" t="str">
        <f t="shared" si="3"/>
        <v>False</v>
      </c>
      <c r="D120" s="113">
        <v>0</v>
      </c>
      <c r="E120" s="113">
        <v>0</v>
      </c>
      <c r="F120" s="114">
        <f t="shared" si="2"/>
        <v>0</v>
      </c>
      <c r="H120" t="s">
        <v>1659</v>
      </c>
      <c r="I120" t="s">
        <v>1660</v>
      </c>
      <c r="J120" t="s">
        <v>1661</v>
      </c>
      <c r="K120" t="s">
        <v>1662</v>
      </c>
      <c r="M120" s="101"/>
      <c r="N120" s="101"/>
    </row>
    <row r="121" spans="1:14" x14ac:dyDescent="0.2">
      <c r="A121" s="110">
        <v>5220</v>
      </c>
      <c r="B121" s="111">
        <v>5220</v>
      </c>
      <c r="C121" s="112" t="str">
        <f t="shared" si="3"/>
        <v>False</v>
      </c>
      <c r="D121" s="113">
        <v>0</v>
      </c>
      <c r="E121" s="113">
        <v>0</v>
      </c>
      <c r="F121" s="114">
        <f t="shared" si="2"/>
        <v>0</v>
      </c>
      <c r="H121" t="s">
        <v>1659</v>
      </c>
      <c r="I121" t="s">
        <v>1660</v>
      </c>
      <c r="J121" t="s">
        <v>1661</v>
      </c>
      <c r="K121" t="s">
        <v>1662</v>
      </c>
      <c r="M121" s="101"/>
      <c r="N121" s="101"/>
    </row>
    <row r="122" spans="1:14" x14ac:dyDescent="0.2">
      <c r="A122" s="110">
        <v>104250</v>
      </c>
      <c r="B122" s="111">
        <v>104250</v>
      </c>
      <c r="C122" s="112" t="str">
        <f t="shared" si="3"/>
        <v>False</v>
      </c>
      <c r="D122" s="113">
        <v>465616.38</v>
      </c>
      <c r="E122" s="113">
        <v>465616.38</v>
      </c>
      <c r="F122" s="114">
        <f t="shared" si="2"/>
        <v>931232.76</v>
      </c>
      <c r="H122" t="s">
        <v>1516</v>
      </c>
      <c r="I122" t="s">
        <v>1517</v>
      </c>
      <c r="J122" t="s">
        <v>1518</v>
      </c>
      <c r="K122" t="s">
        <v>1519</v>
      </c>
      <c r="M122" s="101"/>
      <c r="N122" s="101"/>
    </row>
    <row r="123" spans="1:14" x14ac:dyDescent="0.2">
      <c r="A123" s="110">
        <v>105688</v>
      </c>
      <c r="B123" s="111">
        <v>105688</v>
      </c>
      <c r="C123" s="112" t="str">
        <f t="shared" si="3"/>
        <v>False</v>
      </c>
      <c r="D123" s="113">
        <v>0</v>
      </c>
      <c r="E123" s="113">
        <v>0</v>
      </c>
      <c r="F123" s="114">
        <f t="shared" si="2"/>
        <v>0</v>
      </c>
      <c r="H123" t="s">
        <v>1659</v>
      </c>
      <c r="I123" t="s">
        <v>1660</v>
      </c>
      <c r="J123" t="s">
        <v>1661</v>
      </c>
      <c r="K123" t="s">
        <v>1662</v>
      </c>
      <c r="M123" s="101"/>
      <c r="N123" s="101"/>
    </row>
    <row r="124" spans="1:14" x14ac:dyDescent="0.2">
      <c r="A124" s="110">
        <v>4409</v>
      </c>
      <c r="B124" s="111">
        <v>4409</v>
      </c>
      <c r="C124" s="112" t="str">
        <f t="shared" si="3"/>
        <v>False</v>
      </c>
      <c r="D124" s="113">
        <v>0</v>
      </c>
      <c r="E124" s="113">
        <v>0</v>
      </c>
      <c r="F124" s="114">
        <f t="shared" si="2"/>
        <v>0</v>
      </c>
      <c r="H124" t="s">
        <v>1659</v>
      </c>
      <c r="I124" t="s">
        <v>1660</v>
      </c>
      <c r="J124" t="s">
        <v>1661</v>
      </c>
      <c r="K124" t="s">
        <v>1662</v>
      </c>
      <c r="M124" s="101"/>
      <c r="N124" s="101"/>
    </row>
    <row r="125" spans="1:14" x14ac:dyDescent="0.2">
      <c r="A125" s="110">
        <v>4145</v>
      </c>
      <c r="B125" s="111">
        <v>4145</v>
      </c>
      <c r="C125" s="112" t="str">
        <f t="shared" si="3"/>
        <v>False</v>
      </c>
      <c r="D125" s="113">
        <v>0</v>
      </c>
      <c r="E125" s="113">
        <v>0</v>
      </c>
      <c r="F125" s="114">
        <f t="shared" si="2"/>
        <v>0</v>
      </c>
      <c r="H125" t="s">
        <v>1659</v>
      </c>
      <c r="I125" t="s">
        <v>1660</v>
      </c>
      <c r="J125" t="s">
        <v>1661</v>
      </c>
      <c r="K125" t="s">
        <v>1662</v>
      </c>
      <c r="M125" s="101"/>
      <c r="N125" s="101"/>
    </row>
    <row r="126" spans="1:14" x14ac:dyDescent="0.2">
      <c r="A126" s="110">
        <v>4855</v>
      </c>
      <c r="B126" s="111">
        <v>4855</v>
      </c>
      <c r="C126" s="112" t="str">
        <f t="shared" si="3"/>
        <v>False</v>
      </c>
      <c r="D126" s="113">
        <v>378944.41</v>
      </c>
      <c r="E126" s="113">
        <v>378944.41</v>
      </c>
      <c r="F126" s="114">
        <f t="shared" si="2"/>
        <v>757888.82</v>
      </c>
      <c r="H126" t="s">
        <v>1516</v>
      </c>
      <c r="I126" t="s">
        <v>1517</v>
      </c>
      <c r="J126" t="s">
        <v>1518</v>
      </c>
      <c r="K126" t="s">
        <v>1519</v>
      </c>
      <c r="M126" s="101"/>
      <c r="N126" s="101"/>
    </row>
    <row r="127" spans="1:14" x14ac:dyDescent="0.2">
      <c r="A127" s="110">
        <v>5314</v>
      </c>
      <c r="B127" s="111">
        <v>5314</v>
      </c>
      <c r="C127" s="112" t="str">
        <f t="shared" si="3"/>
        <v>False</v>
      </c>
      <c r="D127" s="113">
        <v>468140.79999999999</v>
      </c>
      <c r="E127" s="113">
        <v>468140.79999999999</v>
      </c>
      <c r="F127" s="114">
        <f t="shared" si="2"/>
        <v>936281.59999999998</v>
      </c>
      <c r="H127" t="s">
        <v>1663</v>
      </c>
      <c r="I127" t="s">
        <v>1664</v>
      </c>
      <c r="J127" t="s">
        <v>1665</v>
      </c>
      <c r="K127" t="s">
        <v>1666</v>
      </c>
      <c r="M127" s="101"/>
      <c r="N127" s="101"/>
    </row>
    <row r="128" spans="1:14" x14ac:dyDescent="0.2">
      <c r="A128" s="110">
        <v>4731</v>
      </c>
      <c r="B128" s="111">
        <v>4731</v>
      </c>
      <c r="C128" s="112" t="str">
        <f t="shared" si="3"/>
        <v>False</v>
      </c>
      <c r="D128" s="113">
        <v>279471.82</v>
      </c>
      <c r="E128" s="113">
        <v>279471.82</v>
      </c>
      <c r="F128" s="114">
        <f t="shared" si="2"/>
        <v>558943.64</v>
      </c>
      <c r="H128" t="s">
        <v>1667</v>
      </c>
      <c r="I128" t="s">
        <v>1632</v>
      </c>
      <c r="J128" t="s">
        <v>1668</v>
      </c>
      <c r="K128" t="s">
        <v>1669</v>
      </c>
      <c r="M128" s="101"/>
      <c r="N128" s="101"/>
    </row>
    <row r="129" spans="1:14" x14ac:dyDescent="0.2">
      <c r="A129" s="110">
        <v>5187</v>
      </c>
      <c r="B129" s="111">
        <v>5187</v>
      </c>
      <c r="C129" s="112" t="str">
        <f t="shared" si="3"/>
        <v>False</v>
      </c>
      <c r="D129" s="113">
        <v>132009.64000000001</v>
      </c>
      <c r="E129" s="113">
        <v>132009.64000000001</v>
      </c>
      <c r="F129" s="114">
        <f t="shared" si="2"/>
        <v>264019.28000000003</v>
      </c>
      <c r="H129" t="s">
        <v>1670</v>
      </c>
      <c r="I129" t="s">
        <v>1504</v>
      </c>
      <c r="J129" t="s">
        <v>1671</v>
      </c>
      <c r="K129" t="s">
        <v>1672</v>
      </c>
      <c r="M129" s="101"/>
      <c r="N129" s="101"/>
    </row>
    <row r="130" spans="1:14" x14ac:dyDescent="0.2">
      <c r="A130" s="110">
        <v>4944</v>
      </c>
      <c r="B130" s="111">
        <v>4944</v>
      </c>
      <c r="C130" s="112" t="str">
        <f t="shared" si="3"/>
        <v>False</v>
      </c>
      <c r="D130" s="113">
        <v>534676.41</v>
      </c>
      <c r="E130" s="113">
        <v>534676.41</v>
      </c>
      <c r="F130" s="114">
        <f t="shared" si="2"/>
        <v>1069352.82</v>
      </c>
      <c r="H130" t="s">
        <v>1673</v>
      </c>
      <c r="I130" t="s">
        <v>1674</v>
      </c>
      <c r="J130" t="s">
        <v>1675</v>
      </c>
      <c r="K130" t="s">
        <v>1676</v>
      </c>
      <c r="M130" s="101"/>
      <c r="N130" s="101"/>
    </row>
    <row r="131" spans="1:14" x14ac:dyDescent="0.2">
      <c r="A131" s="110">
        <v>5034</v>
      </c>
      <c r="B131" s="111">
        <v>5034</v>
      </c>
      <c r="C131" s="112" t="str">
        <f t="shared" si="3"/>
        <v>False</v>
      </c>
      <c r="D131" s="113">
        <v>0</v>
      </c>
      <c r="E131" s="113">
        <v>0</v>
      </c>
      <c r="F131" s="114">
        <f t="shared" ref="F131:F194" si="4">SUM(D131:E131)</f>
        <v>0</v>
      </c>
      <c r="H131" t="s">
        <v>1677</v>
      </c>
      <c r="I131" t="s">
        <v>1656</v>
      </c>
      <c r="J131" t="s">
        <v>1678</v>
      </c>
      <c r="K131" t="s">
        <v>1679</v>
      </c>
      <c r="M131" s="101"/>
      <c r="N131" s="101"/>
    </row>
    <row r="132" spans="1:14" x14ac:dyDescent="0.2">
      <c r="A132" s="110">
        <v>4884</v>
      </c>
      <c r="B132" s="111">
        <v>4884</v>
      </c>
      <c r="C132" s="112" t="str">
        <f t="shared" ref="C132:C195" si="5">IF(SUM(D132:E132)&gt;F132, "True","False")</f>
        <v>False</v>
      </c>
      <c r="D132" s="113">
        <v>0</v>
      </c>
      <c r="E132" s="113">
        <v>0</v>
      </c>
      <c r="F132" s="114">
        <f t="shared" si="4"/>
        <v>0</v>
      </c>
      <c r="H132" t="s">
        <v>1677</v>
      </c>
      <c r="I132" t="s">
        <v>1656</v>
      </c>
      <c r="J132" t="s">
        <v>1678</v>
      </c>
      <c r="K132" t="s">
        <v>1679</v>
      </c>
      <c r="M132" s="101"/>
      <c r="N132" s="101"/>
    </row>
    <row r="133" spans="1:14" x14ac:dyDescent="0.2">
      <c r="A133" s="110">
        <v>4180</v>
      </c>
      <c r="B133" s="111">
        <v>4180</v>
      </c>
      <c r="C133" s="112" t="str">
        <f t="shared" si="5"/>
        <v>False</v>
      </c>
      <c r="D133" s="113">
        <v>0</v>
      </c>
      <c r="E133" s="113">
        <v>0</v>
      </c>
      <c r="F133" s="114">
        <f t="shared" si="4"/>
        <v>0</v>
      </c>
      <c r="H133" t="s">
        <v>1677</v>
      </c>
      <c r="I133" t="s">
        <v>1656</v>
      </c>
      <c r="J133" t="s">
        <v>1678</v>
      </c>
      <c r="K133" t="s">
        <v>1679</v>
      </c>
      <c r="M133" s="101"/>
      <c r="N133" s="101"/>
    </row>
    <row r="134" spans="1:14" x14ac:dyDescent="0.2">
      <c r="A134" s="110">
        <v>5277</v>
      </c>
      <c r="B134" s="111">
        <v>5277</v>
      </c>
      <c r="C134" s="112" t="str">
        <f t="shared" si="5"/>
        <v>False</v>
      </c>
      <c r="D134" s="113">
        <v>0</v>
      </c>
      <c r="E134" s="113">
        <v>0</v>
      </c>
      <c r="F134" s="114">
        <f t="shared" si="4"/>
        <v>0</v>
      </c>
      <c r="H134" t="s">
        <v>1677</v>
      </c>
      <c r="I134" t="s">
        <v>1656</v>
      </c>
      <c r="J134" t="s">
        <v>1678</v>
      </c>
      <c r="K134" t="s">
        <v>1679</v>
      </c>
      <c r="M134" s="101"/>
      <c r="N134" s="101"/>
    </row>
    <row r="135" spans="1:14" x14ac:dyDescent="0.2">
      <c r="A135" s="110">
        <v>102903</v>
      </c>
      <c r="B135" s="111">
        <v>102903</v>
      </c>
      <c r="C135" s="112" t="str">
        <f t="shared" si="5"/>
        <v>False</v>
      </c>
      <c r="D135" s="113">
        <v>437261.21</v>
      </c>
      <c r="E135" s="113">
        <v>437261.21</v>
      </c>
      <c r="F135" s="114">
        <f t="shared" si="4"/>
        <v>874522.42</v>
      </c>
      <c r="H135" t="s">
        <v>1562</v>
      </c>
      <c r="I135" t="s">
        <v>1563</v>
      </c>
      <c r="J135" t="s">
        <v>1564</v>
      </c>
      <c r="K135" t="s">
        <v>1565</v>
      </c>
      <c r="M135" s="101"/>
      <c r="N135" s="101"/>
    </row>
    <row r="136" spans="1:14" x14ac:dyDescent="0.2">
      <c r="A136" s="110">
        <v>5083</v>
      </c>
      <c r="B136" s="111">
        <v>5083</v>
      </c>
      <c r="C136" s="112" t="str">
        <f t="shared" si="5"/>
        <v>False</v>
      </c>
      <c r="D136" s="113">
        <v>0</v>
      </c>
      <c r="E136" s="113">
        <v>0</v>
      </c>
      <c r="F136" s="114">
        <f t="shared" si="4"/>
        <v>0</v>
      </c>
      <c r="H136" t="s">
        <v>1520</v>
      </c>
      <c r="I136" t="s">
        <v>1521</v>
      </c>
      <c r="J136" t="s">
        <v>1522</v>
      </c>
      <c r="K136" t="s">
        <v>1680</v>
      </c>
      <c r="M136" s="101"/>
      <c r="N136" s="101"/>
    </row>
    <row r="137" spans="1:14" x14ac:dyDescent="0.2">
      <c r="A137" s="110">
        <v>110209</v>
      </c>
      <c r="B137" s="111">
        <v>110209</v>
      </c>
      <c r="C137" s="112" t="str">
        <f t="shared" si="5"/>
        <v>False</v>
      </c>
      <c r="D137" s="113">
        <v>518221.34</v>
      </c>
      <c r="E137" s="113">
        <v>518221.34</v>
      </c>
      <c r="F137" s="114">
        <f t="shared" si="4"/>
        <v>1036442.68</v>
      </c>
      <c r="H137" t="s">
        <v>1600</v>
      </c>
      <c r="I137" t="s">
        <v>1500</v>
      </c>
      <c r="J137" t="s">
        <v>1601</v>
      </c>
      <c r="K137" t="s">
        <v>1654</v>
      </c>
      <c r="M137" s="101"/>
      <c r="N137" s="101"/>
    </row>
    <row r="138" spans="1:14" x14ac:dyDescent="0.2">
      <c r="A138" s="110">
        <v>4851</v>
      </c>
      <c r="B138" s="111">
        <v>4851</v>
      </c>
      <c r="C138" s="112" t="str">
        <f t="shared" si="5"/>
        <v>False</v>
      </c>
      <c r="D138" s="113">
        <v>145243.75</v>
      </c>
      <c r="E138" s="113">
        <v>145243.75</v>
      </c>
      <c r="F138" s="114">
        <f t="shared" si="4"/>
        <v>290487.5</v>
      </c>
      <c r="H138" t="s">
        <v>1623</v>
      </c>
      <c r="I138" t="s">
        <v>1624</v>
      </c>
      <c r="J138" t="s">
        <v>1625</v>
      </c>
      <c r="K138" t="s">
        <v>1626</v>
      </c>
      <c r="M138" s="101"/>
      <c r="N138" s="101"/>
    </row>
    <row r="139" spans="1:14" x14ac:dyDescent="0.2">
      <c r="A139" s="110">
        <v>4345</v>
      </c>
      <c r="B139" s="111">
        <v>4345</v>
      </c>
      <c r="C139" s="112" t="str">
        <f t="shared" si="5"/>
        <v>False</v>
      </c>
      <c r="D139" s="113">
        <v>617515.43000000005</v>
      </c>
      <c r="E139" s="113">
        <v>617515.43000000005</v>
      </c>
      <c r="F139" s="114">
        <f t="shared" si="4"/>
        <v>1235030.8600000001</v>
      </c>
      <c r="H139" t="s">
        <v>1681</v>
      </c>
      <c r="I139" t="s">
        <v>1500</v>
      </c>
      <c r="J139" t="s">
        <v>1682</v>
      </c>
      <c r="K139" t="s">
        <v>1683</v>
      </c>
      <c r="M139" s="101"/>
      <c r="N139" s="101"/>
    </row>
    <row r="140" spans="1:14" x14ac:dyDescent="0.2">
      <c r="A140" s="110">
        <v>5334</v>
      </c>
      <c r="B140" s="111">
        <v>5334</v>
      </c>
      <c r="C140" s="112" t="str">
        <f t="shared" si="5"/>
        <v>False</v>
      </c>
      <c r="D140" s="113">
        <v>0</v>
      </c>
      <c r="E140" s="113">
        <v>0</v>
      </c>
      <c r="F140" s="114">
        <f t="shared" si="4"/>
        <v>0</v>
      </c>
      <c r="H140" t="s">
        <v>1684</v>
      </c>
      <c r="I140" t="s">
        <v>1567</v>
      </c>
      <c r="J140" t="s">
        <v>1685</v>
      </c>
      <c r="K140" t="s">
        <v>1686</v>
      </c>
      <c r="M140" s="101"/>
      <c r="N140" s="101"/>
    </row>
    <row r="141" spans="1:14" x14ac:dyDescent="0.2">
      <c r="A141" s="110">
        <v>107146</v>
      </c>
      <c r="B141" s="111">
        <v>107146</v>
      </c>
      <c r="C141" s="112" t="str">
        <f t="shared" si="5"/>
        <v>False</v>
      </c>
      <c r="D141" s="113">
        <v>553588.80000000005</v>
      </c>
      <c r="E141" s="113">
        <v>553588.80000000005</v>
      </c>
      <c r="F141" s="114">
        <f t="shared" si="4"/>
        <v>1107177.6000000001</v>
      </c>
      <c r="H141" t="s">
        <v>1623</v>
      </c>
      <c r="I141" t="s">
        <v>1624</v>
      </c>
      <c r="J141" t="s">
        <v>1625</v>
      </c>
      <c r="K141" t="s">
        <v>1626</v>
      </c>
      <c r="M141" s="101"/>
      <c r="N141" s="101"/>
    </row>
    <row r="142" spans="1:14" x14ac:dyDescent="0.2">
      <c r="A142" s="110">
        <v>4523</v>
      </c>
      <c r="B142" s="111">
        <v>4523</v>
      </c>
      <c r="C142" s="112" t="str">
        <f t="shared" si="5"/>
        <v>False</v>
      </c>
      <c r="D142" s="113">
        <v>321673.09000000003</v>
      </c>
      <c r="E142" s="113">
        <v>321673.09000000003</v>
      </c>
      <c r="F142" s="114">
        <f t="shared" si="4"/>
        <v>643346.18000000005</v>
      </c>
      <c r="H142" t="s">
        <v>1623</v>
      </c>
      <c r="I142" t="s">
        <v>1624</v>
      </c>
      <c r="J142" t="s">
        <v>1625</v>
      </c>
      <c r="K142" t="s">
        <v>1626</v>
      </c>
      <c r="M142" s="101"/>
      <c r="N142" s="101"/>
    </row>
    <row r="143" spans="1:14" x14ac:dyDescent="0.2">
      <c r="A143" s="110">
        <v>4743</v>
      </c>
      <c r="B143" s="111">
        <v>4743</v>
      </c>
      <c r="C143" s="112" t="str">
        <f t="shared" si="5"/>
        <v>False</v>
      </c>
      <c r="D143" s="113">
        <v>237704.05</v>
      </c>
      <c r="E143" s="113">
        <v>237704.05</v>
      </c>
      <c r="F143" s="114">
        <f t="shared" si="4"/>
        <v>475408.1</v>
      </c>
      <c r="H143" t="s">
        <v>1623</v>
      </c>
      <c r="I143" t="s">
        <v>1624</v>
      </c>
      <c r="J143" t="s">
        <v>1625</v>
      </c>
      <c r="K143" t="s">
        <v>1626</v>
      </c>
      <c r="M143" s="101"/>
      <c r="N143" s="101"/>
    </row>
    <row r="144" spans="1:14" x14ac:dyDescent="0.2">
      <c r="A144" s="110">
        <v>5051</v>
      </c>
      <c r="B144" s="111">
        <v>5051</v>
      </c>
      <c r="C144" s="112" t="str">
        <f t="shared" si="5"/>
        <v>False</v>
      </c>
      <c r="D144" s="113">
        <v>1036544.67</v>
      </c>
      <c r="E144" s="113">
        <v>1036544.67</v>
      </c>
      <c r="F144" s="114">
        <f t="shared" si="4"/>
        <v>2073089.34</v>
      </c>
      <c r="H144" t="s">
        <v>1623</v>
      </c>
      <c r="I144" t="s">
        <v>1624</v>
      </c>
      <c r="J144" t="s">
        <v>1625</v>
      </c>
      <c r="K144" t="s">
        <v>1626</v>
      </c>
      <c r="M144" s="101"/>
      <c r="N144" s="101"/>
    </row>
    <row r="145" spans="1:14" x14ac:dyDescent="0.2">
      <c r="A145" s="110">
        <v>5259</v>
      </c>
      <c r="B145" s="111">
        <v>5259</v>
      </c>
      <c r="C145" s="112" t="str">
        <f t="shared" si="5"/>
        <v>False</v>
      </c>
      <c r="D145" s="113">
        <v>420431.7</v>
      </c>
      <c r="E145" s="113">
        <v>420431.7</v>
      </c>
      <c r="F145" s="114">
        <f t="shared" si="4"/>
        <v>840863.4</v>
      </c>
      <c r="H145" t="s">
        <v>1623</v>
      </c>
      <c r="I145" t="s">
        <v>1624</v>
      </c>
      <c r="J145" t="s">
        <v>1625</v>
      </c>
      <c r="K145" t="s">
        <v>1626</v>
      </c>
      <c r="M145" s="101"/>
      <c r="N145" s="101"/>
    </row>
    <row r="146" spans="1:14" x14ac:dyDescent="0.2">
      <c r="A146" s="110">
        <v>5022</v>
      </c>
      <c r="B146" s="111">
        <v>5022</v>
      </c>
      <c r="C146" s="112" t="str">
        <f t="shared" si="5"/>
        <v>False</v>
      </c>
      <c r="D146" s="113">
        <v>770689.45</v>
      </c>
      <c r="E146" s="113">
        <v>770689.45</v>
      </c>
      <c r="F146" s="114">
        <f t="shared" si="4"/>
        <v>1541378.9</v>
      </c>
      <c r="H146" t="s">
        <v>1623</v>
      </c>
      <c r="I146" t="s">
        <v>1624</v>
      </c>
      <c r="J146" t="s">
        <v>1625</v>
      </c>
      <c r="K146" t="s">
        <v>1626</v>
      </c>
      <c r="M146" s="101"/>
      <c r="N146" s="101"/>
    </row>
    <row r="147" spans="1:14" x14ac:dyDescent="0.2">
      <c r="A147" s="110">
        <v>5392</v>
      </c>
      <c r="B147" s="111">
        <v>5392</v>
      </c>
      <c r="C147" s="112" t="str">
        <f t="shared" si="5"/>
        <v>False</v>
      </c>
      <c r="D147" s="113">
        <v>622895.77</v>
      </c>
      <c r="E147" s="113">
        <v>622895.77</v>
      </c>
      <c r="F147" s="114">
        <f t="shared" si="4"/>
        <v>1245791.54</v>
      </c>
      <c r="H147" t="s">
        <v>1623</v>
      </c>
      <c r="I147" t="s">
        <v>1624</v>
      </c>
      <c r="J147" t="s">
        <v>1625</v>
      </c>
      <c r="K147" t="s">
        <v>1626</v>
      </c>
      <c r="M147" s="101"/>
      <c r="N147" s="101"/>
    </row>
    <row r="148" spans="1:14" x14ac:dyDescent="0.2">
      <c r="A148" s="110">
        <v>4781</v>
      </c>
      <c r="B148" s="111">
        <v>4781</v>
      </c>
      <c r="C148" s="112" t="str">
        <f t="shared" si="5"/>
        <v>False</v>
      </c>
      <c r="D148" s="113">
        <v>1435353</v>
      </c>
      <c r="E148" s="113">
        <v>1435353</v>
      </c>
      <c r="F148" s="114">
        <f t="shared" si="4"/>
        <v>2870706</v>
      </c>
      <c r="H148" t="s">
        <v>1623</v>
      </c>
      <c r="I148" t="s">
        <v>1624</v>
      </c>
      <c r="J148" t="s">
        <v>1625</v>
      </c>
      <c r="K148" t="s">
        <v>1626</v>
      </c>
      <c r="M148" s="101"/>
      <c r="N148" s="101"/>
    </row>
    <row r="149" spans="1:14" x14ac:dyDescent="0.2">
      <c r="A149" s="110">
        <v>4970</v>
      </c>
      <c r="B149" s="111">
        <v>4970</v>
      </c>
      <c r="C149" s="112" t="str">
        <f t="shared" si="5"/>
        <v>False</v>
      </c>
      <c r="D149" s="113">
        <v>1543724.83</v>
      </c>
      <c r="E149" s="113">
        <v>1543724.83</v>
      </c>
      <c r="F149" s="114">
        <f t="shared" si="4"/>
        <v>3087449.66</v>
      </c>
      <c r="H149" t="s">
        <v>1623</v>
      </c>
      <c r="I149" t="s">
        <v>1624</v>
      </c>
      <c r="J149" t="s">
        <v>1625</v>
      </c>
      <c r="K149" t="s">
        <v>1626</v>
      </c>
      <c r="M149" s="101"/>
      <c r="N149" s="101"/>
    </row>
    <row r="150" spans="1:14" x14ac:dyDescent="0.2">
      <c r="A150" s="110">
        <v>4543</v>
      </c>
      <c r="B150" s="111">
        <v>4543</v>
      </c>
      <c r="C150" s="112" t="str">
        <f t="shared" si="5"/>
        <v>False</v>
      </c>
      <c r="D150" s="113">
        <v>329756.34999999998</v>
      </c>
      <c r="E150" s="113">
        <v>329756.34999999998</v>
      </c>
      <c r="F150" s="114">
        <f t="shared" si="4"/>
        <v>659512.69999999995</v>
      </c>
      <c r="H150" t="s">
        <v>1623</v>
      </c>
      <c r="I150" t="s">
        <v>1624</v>
      </c>
      <c r="J150" t="s">
        <v>1625</v>
      </c>
      <c r="K150" t="s">
        <v>1626</v>
      </c>
      <c r="M150" s="101"/>
      <c r="N150" s="101"/>
    </row>
    <row r="151" spans="1:14" x14ac:dyDescent="0.2">
      <c r="A151" s="110">
        <v>110148</v>
      </c>
      <c r="B151" s="111">
        <v>110148</v>
      </c>
      <c r="C151" s="112" t="str">
        <f t="shared" si="5"/>
        <v>False</v>
      </c>
      <c r="D151" s="113">
        <v>800712.49</v>
      </c>
      <c r="E151" s="113">
        <v>800712.49</v>
      </c>
      <c r="F151" s="114">
        <f t="shared" si="4"/>
        <v>1601424.98</v>
      </c>
      <c r="H151" t="s">
        <v>1623</v>
      </c>
      <c r="I151" t="s">
        <v>1624</v>
      </c>
      <c r="J151" t="s">
        <v>1625</v>
      </c>
      <c r="K151" t="s">
        <v>1626</v>
      </c>
      <c r="M151" s="101"/>
      <c r="N151" s="101"/>
    </row>
    <row r="152" spans="1:14" x14ac:dyDescent="0.2">
      <c r="A152" s="110">
        <v>4738</v>
      </c>
      <c r="B152" s="111">
        <v>4738</v>
      </c>
      <c r="C152" s="112" t="str">
        <f t="shared" si="5"/>
        <v>False</v>
      </c>
      <c r="D152" s="113">
        <v>389577.6</v>
      </c>
      <c r="E152" s="113">
        <v>389577.6</v>
      </c>
      <c r="F152" s="114">
        <f t="shared" si="4"/>
        <v>779155.2</v>
      </c>
      <c r="H152" t="s">
        <v>1623</v>
      </c>
      <c r="I152" t="s">
        <v>1624</v>
      </c>
      <c r="J152" t="s">
        <v>1625</v>
      </c>
      <c r="K152" t="s">
        <v>1626</v>
      </c>
      <c r="M152" s="101"/>
      <c r="N152" s="101"/>
    </row>
    <row r="153" spans="1:14" x14ac:dyDescent="0.2">
      <c r="A153" s="110">
        <v>5032</v>
      </c>
      <c r="B153" s="111">
        <v>5032</v>
      </c>
      <c r="C153" s="112" t="str">
        <f t="shared" si="5"/>
        <v>False</v>
      </c>
      <c r="D153" s="113">
        <v>297168.31</v>
      </c>
      <c r="E153" s="113">
        <v>297168.31</v>
      </c>
      <c r="F153" s="114">
        <f t="shared" si="4"/>
        <v>594336.62</v>
      </c>
      <c r="H153" t="s">
        <v>1623</v>
      </c>
      <c r="I153" t="s">
        <v>1624</v>
      </c>
      <c r="J153" t="s">
        <v>1625</v>
      </c>
      <c r="K153" t="s">
        <v>1626</v>
      </c>
      <c r="M153" s="101"/>
      <c r="N153" s="101"/>
    </row>
    <row r="154" spans="1:14" x14ac:dyDescent="0.2">
      <c r="A154" s="110">
        <v>5341</v>
      </c>
      <c r="B154" s="111">
        <v>5341</v>
      </c>
      <c r="C154" s="112" t="str">
        <f t="shared" si="5"/>
        <v>False</v>
      </c>
      <c r="D154" s="113">
        <v>564018</v>
      </c>
      <c r="E154" s="113">
        <v>564018</v>
      </c>
      <c r="F154" s="114">
        <f t="shared" si="4"/>
        <v>1128036</v>
      </c>
      <c r="H154" t="s">
        <v>1623</v>
      </c>
      <c r="I154" t="s">
        <v>1624</v>
      </c>
      <c r="J154" t="s">
        <v>1625</v>
      </c>
      <c r="K154" t="s">
        <v>1626</v>
      </c>
      <c r="M154" s="101"/>
      <c r="N154" s="101"/>
    </row>
    <row r="155" spans="1:14" x14ac:dyDescent="0.2">
      <c r="A155" s="110">
        <v>4567</v>
      </c>
      <c r="B155" s="111">
        <v>4567</v>
      </c>
      <c r="C155" s="112" t="str">
        <f t="shared" si="5"/>
        <v>False</v>
      </c>
      <c r="D155" s="113">
        <v>732695.56</v>
      </c>
      <c r="E155" s="113">
        <v>732695.56</v>
      </c>
      <c r="F155" s="114">
        <f t="shared" si="4"/>
        <v>1465391.12</v>
      </c>
      <c r="H155" t="s">
        <v>1623</v>
      </c>
      <c r="I155" t="s">
        <v>1624</v>
      </c>
      <c r="J155" t="s">
        <v>1625</v>
      </c>
      <c r="K155" t="s">
        <v>1626</v>
      </c>
      <c r="M155" s="101"/>
      <c r="N155" s="101"/>
    </row>
    <row r="156" spans="1:14" x14ac:dyDescent="0.2">
      <c r="A156" s="110">
        <v>106397</v>
      </c>
      <c r="B156" s="111">
        <v>106397</v>
      </c>
      <c r="C156" s="112" t="str">
        <f t="shared" si="5"/>
        <v>False</v>
      </c>
      <c r="D156" s="113">
        <v>426551.52</v>
      </c>
      <c r="E156" s="113">
        <v>426551.52</v>
      </c>
      <c r="F156" s="114">
        <f t="shared" si="4"/>
        <v>853103.04</v>
      </c>
      <c r="H156" t="s">
        <v>1562</v>
      </c>
      <c r="I156" t="s">
        <v>1563</v>
      </c>
      <c r="J156" t="s">
        <v>1564</v>
      </c>
      <c r="K156" t="s">
        <v>1565</v>
      </c>
      <c r="M156" s="101"/>
      <c r="N156" s="101"/>
    </row>
    <row r="157" spans="1:14" x14ac:dyDescent="0.2">
      <c r="A157" s="110">
        <v>4395</v>
      </c>
      <c r="B157" s="111">
        <v>4395</v>
      </c>
      <c r="C157" s="112" t="str">
        <f t="shared" si="5"/>
        <v>False</v>
      </c>
      <c r="D157" s="113">
        <v>222047.5</v>
      </c>
      <c r="E157" s="113">
        <v>222047.5</v>
      </c>
      <c r="F157" s="114">
        <f t="shared" si="4"/>
        <v>444095</v>
      </c>
      <c r="H157" t="s">
        <v>1687</v>
      </c>
      <c r="I157" t="s">
        <v>1688</v>
      </c>
      <c r="J157" t="s">
        <v>1689</v>
      </c>
      <c r="K157" t="s">
        <v>1690</v>
      </c>
      <c r="M157" s="101"/>
      <c r="N157" s="101"/>
    </row>
    <row r="158" spans="1:14" x14ac:dyDescent="0.2">
      <c r="A158" s="110">
        <v>4307</v>
      </c>
      <c r="B158" s="111">
        <v>4307</v>
      </c>
      <c r="C158" s="112" t="str">
        <f t="shared" si="5"/>
        <v>False</v>
      </c>
      <c r="D158" s="113">
        <v>360763.44</v>
      </c>
      <c r="E158" s="113">
        <v>360763.44</v>
      </c>
      <c r="F158" s="114">
        <f t="shared" si="4"/>
        <v>721526.88</v>
      </c>
      <c r="H158" t="s">
        <v>1600</v>
      </c>
      <c r="I158" t="s">
        <v>1500</v>
      </c>
      <c r="J158" t="s">
        <v>1601</v>
      </c>
      <c r="K158" t="s">
        <v>1654</v>
      </c>
      <c r="M158" s="101"/>
      <c r="N158" s="101"/>
    </row>
    <row r="159" spans="1:14" x14ac:dyDescent="0.2">
      <c r="A159" s="110">
        <v>5218</v>
      </c>
      <c r="B159" s="111">
        <v>5218</v>
      </c>
      <c r="C159" s="112" t="str">
        <f t="shared" si="5"/>
        <v>False</v>
      </c>
      <c r="D159" s="113">
        <v>785351.52</v>
      </c>
      <c r="E159" s="113">
        <v>785351.52</v>
      </c>
      <c r="F159" s="114">
        <f t="shared" si="4"/>
        <v>1570703.04</v>
      </c>
      <c r="H159" t="s">
        <v>1513</v>
      </c>
      <c r="I159" t="s">
        <v>1500</v>
      </c>
      <c r="J159" t="s">
        <v>1514</v>
      </c>
      <c r="K159" t="s">
        <v>1515</v>
      </c>
      <c r="M159" s="101"/>
      <c r="N159" s="101"/>
    </row>
    <row r="160" spans="1:14" x14ac:dyDescent="0.2">
      <c r="A160" s="110">
        <v>5106</v>
      </c>
      <c r="B160" s="111">
        <v>5106</v>
      </c>
      <c r="C160" s="112" t="str">
        <f t="shared" si="5"/>
        <v>False</v>
      </c>
      <c r="D160" s="113">
        <v>471812.7</v>
      </c>
      <c r="E160" s="113">
        <v>471812.7</v>
      </c>
      <c r="F160" s="114">
        <f t="shared" si="4"/>
        <v>943625.4</v>
      </c>
      <c r="H160" t="s">
        <v>1600</v>
      </c>
      <c r="I160" t="s">
        <v>1500</v>
      </c>
      <c r="J160" t="s">
        <v>1601</v>
      </c>
      <c r="K160" t="s">
        <v>1654</v>
      </c>
      <c r="M160" s="101"/>
      <c r="N160" s="101"/>
    </row>
    <row r="161" spans="1:14" x14ac:dyDescent="0.2">
      <c r="A161" s="110">
        <v>4308</v>
      </c>
      <c r="B161" s="111">
        <v>4308</v>
      </c>
      <c r="C161" s="112" t="str">
        <f t="shared" si="5"/>
        <v>False</v>
      </c>
      <c r="D161" s="113">
        <v>391388.05</v>
      </c>
      <c r="E161" s="113">
        <v>391388.05</v>
      </c>
      <c r="F161" s="114">
        <f t="shared" si="4"/>
        <v>782776.1</v>
      </c>
      <c r="H161" t="s">
        <v>1562</v>
      </c>
      <c r="I161" t="s">
        <v>1563</v>
      </c>
      <c r="J161" t="s">
        <v>1564</v>
      </c>
      <c r="K161" t="s">
        <v>1565</v>
      </c>
      <c r="M161" s="101"/>
      <c r="N161" s="101"/>
    </row>
    <row r="162" spans="1:14" x14ac:dyDescent="0.2">
      <c r="A162" s="110">
        <v>110316</v>
      </c>
      <c r="B162" s="111">
        <v>110316</v>
      </c>
      <c r="C162" s="112" t="str">
        <f t="shared" si="5"/>
        <v>False</v>
      </c>
      <c r="D162" s="113">
        <v>592602.66</v>
      </c>
      <c r="E162" s="113">
        <v>592602.66</v>
      </c>
      <c r="F162" s="114">
        <f t="shared" si="4"/>
        <v>1185205.32</v>
      </c>
      <c r="H162" t="s">
        <v>1600</v>
      </c>
      <c r="I162" t="s">
        <v>1500</v>
      </c>
      <c r="J162" t="s">
        <v>1601</v>
      </c>
      <c r="K162" t="s">
        <v>1654</v>
      </c>
      <c r="M162" s="101"/>
      <c r="N162" s="101"/>
    </row>
    <row r="163" spans="1:14" x14ac:dyDescent="0.2">
      <c r="A163" s="110">
        <v>4247</v>
      </c>
      <c r="B163" s="111">
        <v>4247</v>
      </c>
      <c r="C163" s="112" t="str">
        <f t="shared" si="5"/>
        <v>False</v>
      </c>
      <c r="D163" s="113">
        <v>126323.3</v>
      </c>
      <c r="E163" s="113">
        <v>126323.3</v>
      </c>
      <c r="F163" s="114">
        <f t="shared" si="4"/>
        <v>252646.6</v>
      </c>
      <c r="H163" t="s">
        <v>1691</v>
      </c>
      <c r="I163" t="s">
        <v>1500</v>
      </c>
      <c r="J163" t="s">
        <v>1692</v>
      </c>
      <c r="K163" t="s">
        <v>1693</v>
      </c>
      <c r="M163" s="101"/>
      <c r="N163" s="101"/>
    </row>
    <row r="164" spans="1:14" x14ac:dyDescent="0.2">
      <c r="A164" s="110">
        <v>5263</v>
      </c>
      <c r="B164" s="111">
        <v>5263</v>
      </c>
      <c r="C164" s="112" t="str">
        <f t="shared" si="5"/>
        <v>False</v>
      </c>
      <c r="D164" s="113">
        <v>383635.51</v>
      </c>
      <c r="E164" s="113">
        <v>383635.51</v>
      </c>
      <c r="F164" s="114">
        <f t="shared" si="4"/>
        <v>767271.02</v>
      </c>
      <c r="H164" t="s">
        <v>1510</v>
      </c>
      <c r="I164" t="s">
        <v>1504</v>
      </c>
      <c r="J164" t="s">
        <v>1511</v>
      </c>
      <c r="K164" t="s">
        <v>1512</v>
      </c>
      <c r="M164" s="101"/>
      <c r="N164" s="101"/>
    </row>
    <row r="165" spans="1:14" x14ac:dyDescent="0.2">
      <c r="A165" s="110">
        <v>4769</v>
      </c>
      <c r="B165" s="111">
        <v>4769</v>
      </c>
      <c r="C165" s="112" t="str">
        <f t="shared" si="5"/>
        <v>False</v>
      </c>
      <c r="D165" s="113">
        <v>265141.24</v>
      </c>
      <c r="E165" s="113">
        <v>265141.24</v>
      </c>
      <c r="F165" s="114">
        <f t="shared" si="4"/>
        <v>530282.48</v>
      </c>
      <c r="H165" t="s">
        <v>1510</v>
      </c>
      <c r="I165" t="s">
        <v>1504</v>
      </c>
      <c r="J165" t="s">
        <v>1511</v>
      </c>
      <c r="K165" t="s">
        <v>1512</v>
      </c>
      <c r="M165" s="101"/>
      <c r="N165" s="101"/>
    </row>
    <row r="166" spans="1:14" x14ac:dyDescent="0.2">
      <c r="A166" s="110">
        <v>5344</v>
      </c>
      <c r="B166" s="111">
        <v>5344</v>
      </c>
      <c r="C166" s="112" t="str">
        <f t="shared" si="5"/>
        <v>False</v>
      </c>
      <c r="D166" s="113">
        <v>248592.23</v>
      </c>
      <c r="E166" s="113">
        <v>248592.23</v>
      </c>
      <c r="F166" s="114">
        <f t="shared" si="4"/>
        <v>497184.46</v>
      </c>
      <c r="H166" t="s">
        <v>1510</v>
      </c>
      <c r="I166" t="s">
        <v>1504</v>
      </c>
      <c r="J166" t="s">
        <v>1511</v>
      </c>
      <c r="K166" t="s">
        <v>1512</v>
      </c>
      <c r="M166" s="101"/>
      <c r="N166" s="101"/>
    </row>
    <row r="167" spans="1:14" x14ac:dyDescent="0.2">
      <c r="A167" s="110">
        <v>4571</v>
      </c>
      <c r="B167" s="111">
        <v>4571</v>
      </c>
      <c r="C167" s="112" t="str">
        <f t="shared" si="5"/>
        <v>False</v>
      </c>
      <c r="D167" s="113">
        <v>125405.33</v>
      </c>
      <c r="E167" s="113">
        <v>125405.33</v>
      </c>
      <c r="F167" s="114">
        <f t="shared" si="4"/>
        <v>250810.66</v>
      </c>
      <c r="H167" t="s">
        <v>1510</v>
      </c>
      <c r="I167" t="s">
        <v>1504</v>
      </c>
      <c r="J167" t="s">
        <v>1511</v>
      </c>
      <c r="K167" t="s">
        <v>1512</v>
      </c>
      <c r="M167" s="101"/>
      <c r="N167" s="101"/>
    </row>
    <row r="168" spans="1:14" x14ac:dyDescent="0.2">
      <c r="A168" s="110">
        <v>106753</v>
      </c>
      <c r="B168" s="111">
        <v>106753</v>
      </c>
      <c r="C168" s="112" t="str">
        <f t="shared" si="5"/>
        <v>False</v>
      </c>
      <c r="D168" s="113">
        <v>589032.77</v>
      </c>
      <c r="E168" s="113">
        <v>589032.77</v>
      </c>
      <c r="F168" s="114">
        <f t="shared" si="4"/>
        <v>1178065.54</v>
      </c>
      <c r="H168" t="s">
        <v>1600</v>
      </c>
      <c r="I168" t="s">
        <v>1500</v>
      </c>
      <c r="J168" t="s">
        <v>1601</v>
      </c>
      <c r="K168" t="s">
        <v>1654</v>
      </c>
      <c r="M168" s="101"/>
      <c r="N168" s="101"/>
    </row>
    <row r="169" spans="1:14" x14ac:dyDescent="0.2">
      <c r="A169" s="110">
        <v>105650</v>
      </c>
      <c r="B169" s="111">
        <v>105650</v>
      </c>
      <c r="C169" s="112" t="str">
        <f t="shared" si="5"/>
        <v>False</v>
      </c>
      <c r="D169" s="113">
        <v>370825.53</v>
      </c>
      <c r="E169" s="113">
        <v>370825.53</v>
      </c>
      <c r="F169" s="114">
        <f t="shared" si="4"/>
        <v>741651.06</v>
      </c>
      <c r="H169" t="s">
        <v>1510</v>
      </c>
      <c r="I169" t="s">
        <v>1504</v>
      </c>
      <c r="J169" t="s">
        <v>1511</v>
      </c>
      <c r="K169" t="s">
        <v>1512</v>
      </c>
      <c r="M169" s="101"/>
      <c r="N169" s="101"/>
    </row>
    <row r="170" spans="1:14" x14ac:dyDescent="0.2">
      <c r="A170" s="110">
        <v>4216</v>
      </c>
      <c r="B170" s="111">
        <v>4216</v>
      </c>
      <c r="C170" s="112" t="str">
        <f t="shared" si="5"/>
        <v>False</v>
      </c>
      <c r="D170" s="113">
        <v>467722.82</v>
      </c>
      <c r="E170" s="113">
        <v>467722.82</v>
      </c>
      <c r="F170" s="114">
        <f t="shared" si="4"/>
        <v>935445.64</v>
      </c>
      <c r="H170" t="s">
        <v>1510</v>
      </c>
      <c r="I170" t="s">
        <v>1504</v>
      </c>
      <c r="J170" t="s">
        <v>1511</v>
      </c>
      <c r="K170" t="s">
        <v>1512</v>
      </c>
      <c r="M170" s="101"/>
      <c r="N170" s="101"/>
    </row>
    <row r="171" spans="1:14" x14ac:dyDescent="0.2">
      <c r="A171" s="110">
        <v>4522</v>
      </c>
      <c r="B171" s="111">
        <v>4522</v>
      </c>
      <c r="C171" s="112" t="str">
        <f t="shared" si="5"/>
        <v>False</v>
      </c>
      <c r="D171" s="113">
        <v>227912.33</v>
      </c>
      <c r="E171" s="113">
        <v>227912.33</v>
      </c>
      <c r="F171" s="114">
        <f t="shared" si="4"/>
        <v>455824.66</v>
      </c>
      <c r="H171" t="s">
        <v>1510</v>
      </c>
      <c r="I171" t="s">
        <v>1504</v>
      </c>
      <c r="J171" t="s">
        <v>1511</v>
      </c>
      <c r="K171" t="s">
        <v>1512</v>
      </c>
      <c r="M171" s="101"/>
      <c r="N171" s="101"/>
    </row>
    <row r="172" spans="1:14" x14ac:dyDescent="0.2">
      <c r="A172" s="110">
        <v>4795</v>
      </c>
      <c r="B172" s="111">
        <v>4795</v>
      </c>
      <c r="C172" s="112" t="str">
        <f t="shared" si="5"/>
        <v>False</v>
      </c>
      <c r="D172" s="113">
        <v>534073.29</v>
      </c>
      <c r="E172" s="113">
        <v>534073.29</v>
      </c>
      <c r="F172" s="114">
        <f t="shared" si="4"/>
        <v>1068146.58</v>
      </c>
      <c r="H172" t="s">
        <v>1510</v>
      </c>
      <c r="I172" t="s">
        <v>1504</v>
      </c>
      <c r="J172" t="s">
        <v>1511</v>
      </c>
      <c r="K172" t="s">
        <v>1512</v>
      </c>
      <c r="M172" s="101"/>
      <c r="N172" s="101"/>
    </row>
    <row r="173" spans="1:14" x14ac:dyDescent="0.2">
      <c r="A173" s="110">
        <v>4124</v>
      </c>
      <c r="B173" s="111">
        <v>4124</v>
      </c>
      <c r="C173" s="112" t="str">
        <f t="shared" si="5"/>
        <v>False</v>
      </c>
      <c r="D173" s="113">
        <v>282900.95</v>
      </c>
      <c r="E173" s="113">
        <v>282900.95</v>
      </c>
      <c r="F173" s="114">
        <f t="shared" si="4"/>
        <v>565801.9</v>
      </c>
      <c r="H173" t="s">
        <v>1510</v>
      </c>
      <c r="I173" t="s">
        <v>1504</v>
      </c>
      <c r="J173" t="s">
        <v>1511</v>
      </c>
      <c r="K173" t="s">
        <v>1512</v>
      </c>
      <c r="M173" s="101"/>
      <c r="N173" s="101"/>
    </row>
    <row r="174" spans="1:14" x14ac:dyDescent="0.2">
      <c r="A174" s="110">
        <v>5173</v>
      </c>
      <c r="B174" s="111">
        <v>5173</v>
      </c>
      <c r="C174" s="112" t="str">
        <f t="shared" si="5"/>
        <v>False</v>
      </c>
      <c r="D174" s="113">
        <v>326944.71999999997</v>
      </c>
      <c r="E174" s="113">
        <v>326944.71999999997</v>
      </c>
      <c r="F174" s="114">
        <f t="shared" si="4"/>
        <v>653889.43999999994</v>
      </c>
      <c r="H174" t="s">
        <v>1510</v>
      </c>
      <c r="I174" t="s">
        <v>1504</v>
      </c>
      <c r="J174" t="s">
        <v>1511</v>
      </c>
      <c r="K174" t="s">
        <v>1512</v>
      </c>
      <c r="M174" s="101"/>
      <c r="N174" s="101"/>
    </row>
    <row r="175" spans="1:14" x14ac:dyDescent="0.2">
      <c r="A175" s="110">
        <v>4922</v>
      </c>
      <c r="B175" s="111">
        <v>4922</v>
      </c>
      <c r="C175" s="112" t="str">
        <f t="shared" si="5"/>
        <v>False</v>
      </c>
      <c r="D175" s="113">
        <v>270978.7</v>
      </c>
      <c r="E175" s="113">
        <v>270978.7</v>
      </c>
      <c r="F175" s="114">
        <f t="shared" si="4"/>
        <v>541957.4</v>
      </c>
      <c r="H175" t="s">
        <v>1510</v>
      </c>
      <c r="I175" t="s">
        <v>1504</v>
      </c>
      <c r="J175" t="s">
        <v>1511</v>
      </c>
      <c r="K175" t="s">
        <v>1512</v>
      </c>
      <c r="M175" s="101"/>
      <c r="N175" s="101"/>
    </row>
    <row r="176" spans="1:14" x14ac:dyDescent="0.2">
      <c r="A176" s="110">
        <v>106305</v>
      </c>
      <c r="B176" s="111">
        <v>106305</v>
      </c>
      <c r="C176" s="112" t="str">
        <f t="shared" si="5"/>
        <v>False</v>
      </c>
      <c r="D176" s="113">
        <v>360928.97</v>
      </c>
      <c r="E176" s="113">
        <v>360928.97</v>
      </c>
      <c r="F176" s="114">
        <f t="shared" si="4"/>
        <v>721857.94</v>
      </c>
      <c r="H176" t="s">
        <v>1600</v>
      </c>
      <c r="I176" t="s">
        <v>1500</v>
      </c>
      <c r="J176" t="s">
        <v>1601</v>
      </c>
      <c r="K176" t="s">
        <v>1654</v>
      </c>
      <c r="M176" s="101"/>
      <c r="N176" s="101"/>
    </row>
    <row r="177" spans="1:14" x14ac:dyDescent="0.2">
      <c r="A177" s="110">
        <v>5390</v>
      </c>
      <c r="B177" s="111">
        <v>5390</v>
      </c>
      <c r="C177" s="112" t="str">
        <f t="shared" si="5"/>
        <v>False</v>
      </c>
      <c r="D177" s="113">
        <v>547519.98</v>
      </c>
      <c r="E177" s="113">
        <v>547519.98</v>
      </c>
      <c r="F177" s="114">
        <f t="shared" si="4"/>
        <v>1095039.96</v>
      </c>
      <c r="H177" t="s">
        <v>1513</v>
      </c>
      <c r="I177" t="s">
        <v>1500</v>
      </c>
      <c r="J177" t="s">
        <v>1694</v>
      </c>
      <c r="K177" t="s">
        <v>1515</v>
      </c>
      <c r="M177" s="101"/>
      <c r="N177" s="101"/>
    </row>
    <row r="178" spans="1:14" x14ac:dyDescent="0.2">
      <c r="A178" s="110">
        <v>4985</v>
      </c>
      <c r="B178" s="111">
        <v>4985</v>
      </c>
      <c r="C178" s="112" t="str">
        <f t="shared" si="5"/>
        <v>False</v>
      </c>
      <c r="D178" s="113">
        <v>785147.53</v>
      </c>
      <c r="E178" s="113">
        <v>785147.53</v>
      </c>
      <c r="F178" s="114">
        <f t="shared" si="4"/>
        <v>1570295.06</v>
      </c>
      <c r="H178" t="s">
        <v>1510</v>
      </c>
      <c r="I178" t="s">
        <v>1504</v>
      </c>
      <c r="J178" t="s">
        <v>1511</v>
      </c>
      <c r="K178" t="s">
        <v>1512</v>
      </c>
      <c r="M178" s="101"/>
      <c r="N178" s="101"/>
    </row>
    <row r="179" spans="1:14" x14ac:dyDescent="0.2">
      <c r="A179" s="110">
        <v>4418</v>
      </c>
      <c r="B179" s="111">
        <v>4418</v>
      </c>
      <c r="C179" s="112" t="str">
        <f t="shared" si="5"/>
        <v>False</v>
      </c>
      <c r="D179" s="113">
        <v>197134.73</v>
      </c>
      <c r="E179" s="113">
        <v>197134.73</v>
      </c>
      <c r="F179" s="114">
        <f t="shared" si="4"/>
        <v>394269.46</v>
      </c>
      <c r="H179" t="s">
        <v>1600</v>
      </c>
      <c r="I179" t="s">
        <v>1500</v>
      </c>
      <c r="J179" t="s">
        <v>1601</v>
      </c>
      <c r="K179" t="s">
        <v>1654</v>
      </c>
      <c r="M179" s="101"/>
      <c r="N179" s="101"/>
    </row>
    <row r="180" spans="1:14" x14ac:dyDescent="0.2">
      <c r="A180" s="110">
        <v>4159</v>
      </c>
      <c r="B180" s="111">
        <v>4159</v>
      </c>
      <c r="C180" s="112" t="str">
        <f t="shared" si="5"/>
        <v>False</v>
      </c>
      <c r="D180" s="113">
        <v>0</v>
      </c>
      <c r="E180" s="113">
        <v>0</v>
      </c>
      <c r="F180" s="114">
        <f t="shared" si="4"/>
        <v>0</v>
      </c>
      <c r="H180" t="s">
        <v>1695</v>
      </c>
      <c r="I180" t="s">
        <v>1696</v>
      </c>
      <c r="J180" t="s">
        <v>1697</v>
      </c>
      <c r="K180" t="s">
        <v>1698</v>
      </c>
      <c r="M180" s="101"/>
      <c r="N180" s="101"/>
    </row>
    <row r="181" spans="1:14" x14ac:dyDescent="0.2">
      <c r="A181" s="110">
        <v>4179</v>
      </c>
      <c r="B181" s="111">
        <v>4179</v>
      </c>
      <c r="C181" s="112" t="str">
        <f t="shared" si="5"/>
        <v>False</v>
      </c>
      <c r="D181" s="113">
        <v>0</v>
      </c>
      <c r="E181" s="113">
        <v>0</v>
      </c>
      <c r="F181" s="114">
        <f t="shared" si="4"/>
        <v>0</v>
      </c>
      <c r="H181" t="s">
        <v>1695</v>
      </c>
      <c r="I181" t="s">
        <v>1696</v>
      </c>
      <c r="J181" t="s">
        <v>1697</v>
      </c>
      <c r="K181" t="s">
        <v>1699</v>
      </c>
      <c r="M181" s="101"/>
      <c r="N181" s="101"/>
    </row>
    <row r="182" spans="1:14" x14ac:dyDescent="0.2">
      <c r="A182" s="110">
        <v>4026</v>
      </c>
      <c r="B182" s="111">
        <v>4026</v>
      </c>
      <c r="C182" s="112" t="str">
        <f t="shared" si="5"/>
        <v>False</v>
      </c>
      <c r="D182" s="113">
        <v>192697.86</v>
      </c>
      <c r="E182" s="113">
        <v>192697.86</v>
      </c>
      <c r="F182" s="114">
        <f t="shared" si="4"/>
        <v>385395.72</v>
      </c>
      <c r="H182" t="s">
        <v>1600</v>
      </c>
      <c r="I182" t="s">
        <v>1500</v>
      </c>
      <c r="J182" t="s">
        <v>1601</v>
      </c>
      <c r="K182" t="s">
        <v>1654</v>
      </c>
      <c r="M182" s="101"/>
      <c r="N182" s="101"/>
    </row>
    <row r="183" spans="1:14" x14ac:dyDescent="0.2">
      <c r="A183" s="110">
        <v>4413</v>
      </c>
      <c r="B183" s="111">
        <v>4413</v>
      </c>
      <c r="C183" s="112" t="str">
        <f t="shared" si="5"/>
        <v>False</v>
      </c>
      <c r="D183" s="113">
        <v>265880.71999999997</v>
      </c>
      <c r="E183" s="113">
        <v>265880.71999999997</v>
      </c>
      <c r="F183" s="114">
        <f t="shared" si="4"/>
        <v>531761.43999999994</v>
      </c>
      <c r="H183" t="s">
        <v>1600</v>
      </c>
      <c r="I183" t="s">
        <v>1500</v>
      </c>
      <c r="J183" t="s">
        <v>1601</v>
      </c>
      <c r="K183" t="s">
        <v>1654</v>
      </c>
      <c r="M183" s="101"/>
      <c r="N183" s="101"/>
    </row>
    <row r="184" spans="1:14" x14ac:dyDescent="0.2">
      <c r="A184" s="110">
        <v>4668</v>
      </c>
      <c r="B184" s="111">
        <v>4668</v>
      </c>
      <c r="C184" s="112" t="str">
        <f t="shared" si="5"/>
        <v>False</v>
      </c>
      <c r="D184" s="113">
        <v>393708.48</v>
      </c>
      <c r="E184" s="113">
        <v>393708.48</v>
      </c>
      <c r="F184" s="114">
        <f t="shared" si="4"/>
        <v>787416.96</v>
      </c>
      <c r="H184" t="s">
        <v>1600</v>
      </c>
      <c r="I184" t="s">
        <v>1500</v>
      </c>
      <c r="J184" t="s">
        <v>1601</v>
      </c>
      <c r="K184" t="s">
        <v>1654</v>
      </c>
      <c r="M184" s="101"/>
      <c r="N184" s="101"/>
    </row>
    <row r="185" spans="1:14" x14ac:dyDescent="0.2">
      <c r="A185" s="110">
        <v>4384</v>
      </c>
      <c r="B185" s="111">
        <v>4384</v>
      </c>
      <c r="C185" s="112" t="str">
        <f t="shared" si="5"/>
        <v>False</v>
      </c>
      <c r="D185" s="113">
        <v>134457.57</v>
      </c>
      <c r="E185" s="113">
        <v>134457.57</v>
      </c>
      <c r="F185" s="114">
        <f t="shared" si="4"/>
        <v>268915.14</v>
      </c>
      <c r="H185" t="s">
        <v>1600</v>
      </c>
      <c r="I185" t="s">
        <v>1500</v>
      </c>
      <c r="J185" t="s">
        <v>1601</v>
      </c>
      <c r="K185" t="s">
        <v>1654</v>
      </c>
      <c r="M185" s="101"/>
      <c r="N185" s="101"/>
    </row>
    <row r="186" spans="1:14" x14ac:dyDescent="0.2">
      <c r="A186" s="110">
        <v>4381</v>
      </c>
      <c r="B186" s="111">
        <v>4381</v>
      </c>
      <c r="C186" s="112" t="str">
        <f t="shared" si="5"/>
        <v>False</v>
      </c>
      <c r="D186" s="113">
        <v>519394.3</v>
      </c>
      <c r="E186" s="113">
        <v>519394.3</v>
      </c>
      <c r="F186" s="114">
        <f t="shared" si="4"/>
        <v>1038788.6</v>
      </c>
      <c r="H186" t="s">
        <v>1600</v>
      </c>
      <c r="I186" t="s">
        <v>1500</v>
      </c>
      <c r="J186" t="s">
        <v>1601</v>
      </c>
      <c r="K186" t="s">
        <v>1654</v>
      </c>
      <c r="M186" s="101"/>
      <c r="N186" s="101"/>
    </row>
    <row r="187" spans="1:14" x14ac:dyDescent="0.2">
      <c r="A187" s="110">
        <v>5060</v>
      </c>
      <c r="B187" s="111">
        <v>5060</v>
      </c>
      <c r="C187" s="112" t="str">
        <f t="shared" si="5"/>
        <v>False</v>
      </c>
      <c r="D187" s="113">
        <v>444018.51</v>
      </c>
      <c r="E187" s="113">
        <v>444018.51</v>
      </c>
      <c r="F187" s="114">
        <f t="shared" si="4"/>
        <v>888037.02</v>
      </c>
      <c r="H187" t="s">
        <v>1600</v>
      </c>
      <c r="I187" t="s">
        <v>1500</v>
      </c>
      <c r="J187" t="s">
        <v>1601</v>
      </c>
      <c r="K187" t="s">
        <v>1654</v>
      </c>
      <c r="M187" s="101"/>
      <c r="N187" s="101"/>
    </row>
    <row r="188" spans="1:14" x14ac:dyDescent="0.2">
      <c r="A188" s="110">
        <v>103091</v>
      </c>
      <c r="B188" s="111">
        <v>103091</v>
      </c>
      <c r="C188" s="112" t="str">
        <f t="shared" si="5"/>
        <v>False</v>
      </c>
      <c r="D188" s="113">
        <v>702019.96</v>
      </c>
      <c r="E188" s="113">
        <v>702019.96</v>
      </c>
      <c r="F188" s="114">
        <f t="shared" si="4"/>
        <v>1404039.92</v>
      </c>
      <c r="H188" t="s">
        <v>1600</v>
      </c>
      <c r="I188" t="s">
        <v>1500</v>
      </c>
      <c r="J188" t="s">
        <v>1601</v>
      </c>
      <c r="K188" t="s">
        <v>1654</v>
      </c>
      <c r="M188" s="101"/>
      <c r="N188" s="101"/>
    </row>
    <row r="189" spans="1:14" x14ac:dyDescent="0.2">
      <c r="A189" s="110">
        <v>4755</v>
      </c>
      <c r="B189" s="111">
        <v>4755</v>
      </c>
      <c r="C189" s="112" t="str">
        <f t="shared" si="5"/>
        <v>False</v>
      </c>
      <c r="D189" s="113">
        <v>1161797.01</v>
      </c>
      <c r="E189" s="113">
        <v>1161797.01</v>
      </c>
      <c r="F189" s="114">
        <f t="shared" si="4"/>
        <v>2323594.02</v>
      </c>
      <c r="H189" t="s">
        <v>1600</v>
      </c>
      <c r="I189" t="s">
        <v>1500</v>
      </c>
      <c r="J189" t="s">
        <v>1601</v>
      </c>
      <c r="K189" t="s">
        <v>1654</v>
      </c>
      <c r="M189" s="101"/>
      <c r="N189" s="101"/>
    </row>
    <row r="190" spans="1:14" x14ac:dyDescent="0.2">
      <c r="A190" s="110">
        <v>5216</v>
      </c>
      <c r="B190" s="111">
        <v>5216</v>
      </c>
      <c r="C190" s="112" t="str">
        <f t="shared" si="5"/>
        <v>False</v>
      </c>
      <c r="D190" s="113">
        <v>328170.52</v>
      </c>
      <c r="E190" s="113">
        <v>328170.52</v>
      </c>
      <c r="F190" s="114">
        <f t="shared" si="4"/>
        <v>656341.04</v>
      </c>
      <c r="H190" t="s">
        <v>1510</v>
      </c>
      <c r="I190" t="s">
        <v>1504</v>
      </c>
      <c r="J190" t="s">
        <v>1511</v>
      </c>
      <c r="K190" t="s">
        <v>1512</v>
      </c>
      <c r="M190" s="101"/>
      <c r="N190" s="101"/>
    </row>
    <row r="191" spans="1:14" x14ac:dyDescent="0.2">
      <c r="A191" s="110">
        <v>5127</v>
      </c>
      <c r="B191" s="111">
        <v>5127</v>
      </c>
      <c r="C191" s="112" t="str">
        <f t="shared" si="5"/>
        <v>False</v>
      </c>
      <c r="D191" s="113">
        <v>458170.59</v>
      </c>
      <c r="E191" s="113">
        <v>458170.59</v>
      </c>
      <c r="F191" s="114">
        <f t="shared" si="4"/>
        <v>916341.18</v>
      </c>
      <c r="H191" t="s">
        <v>1600</v>
      </c>
      <c r="I191" t="s">
        <v>1500</v>
      </c>
      <c r="J191" t="s">
        <v>1601</v>
      </c>
      <c r="K191" t="s">
        <v>1654</v>
      </c>
      <c r="M191" s="101"/>
      <c r="N191" s="101"/>
    </row>
    <row r="192" spans="1:14" x14ac:dyDescent="0.2">
      <c r="A192" s="110">
        <v>113</v>
      </c>
      <c r="B192" s="111">
        <v>113</v>
      </c>
      <c r="C192" s="112" t="str">
        <f t="shared" si="5"/>
        <v>False</v>
      </c>
      <c r="D192" s="113">
        <v>469033.28</v>
      </c>
      <c r="E192" s="113">
        <v>469033.28</v>
      </c>
      <c r="F192" s="114">
        <f t="shared" si="4"/>
        <v>938066.56</v>
      </c>
      <c r="H192" t="s">
        <v>1600</v>
      </c>
      <c r="I192" t="s">
        <v>1500</v>
      </c>
      <c r="J192" t="s">
        <v>1601</v>
      </c>
      <c r="K192" t="s">
        <v>1654</v>
      </c>
      <c r="M192" s="101"/>
      <c r="N192" s="101"/>
    </row>
    <row r="193" spans="1:14" x14ac:dyDescent="0.2">
      <c r="A193" s="110">
        <v>5089</v>
      </c>
      <c r="B193" s="111">
        <v>5089</v>
      </c>
      <c r="C193" s="112" t="str">
        <f t="shared" si="5"/>
        <v>False</v>
      </c>
      <c r="D193" s="113">
        <v>855295.98</v>
      </c>
      <c r="E193" s="113">
        <v>855295.98</v>
      </c>
      <c r="F193" s="114">
        <f t="shared" si="4"/>
        <v>1710591.96</v>
      </c>
      <c r="H193" t="s">
        <v>1510</v>
      </c>
      <c r="I193" t="s">
        <v>1504</v>
      </c>
      <c r="J193" t="s">
        <v>1511</v>
      </c>
      <c r="K193" t="s">
        <v>1512</v>
      </c>
      <c r="M193" s="101"/>
      <c r="N193" s="101"/>
    </row>
    <row r="194" spans="1:14" x14ac:dyDescent="0.2">
      <c r="A194" s="110">
        <v>104115</v>
      </c>
      <c r="B194" s="111">
        <v>104115</v>
      </c>
      <c r="C194" s="112" t="str">
        <f t="shared" si="5"/>
        <v>False</v>
      </c>
      <c r="D194" s="113">
        <v>348883.79</v>
      </c>
      <c r="E194" s="113">
        <v>348883.79</v>
      </c>
      <c r="F194" s="114">
        <f t="shared" si="4"/>
        <v>697767.58</v>
      </c>
      <c r="H194" t="s">
        <v>1510</v>
      </c>
      <c r="I194" t="s">
        <v>1504</v>
      </c>
      <c r="J194" t="s">
        <v>1511</v>
      </c>
      <c r="K194" t="s">
        <v>1512</v>
      </c>
      <c r="M194" s="101"/>
      <c r="N194" s="101"/>
    </row>
    <row r="195" spans="1:14" x14ac:dyDescent="0.2">
      <c r="A195" s="110">
        <v>102785</v>
      </c>
      <c r="B195" s="111">
        <v>102785</v>
      </c>
      <c r="C195" s="112" t="str">
        <f t="shared" si="5"/>
        <v>False</v>
      </c>
      <c r="D195" s="113">
        <v>321482.21999999997</v>
      </c>
      <c r="E195" s="113">
        <v>321482.21999999997</v>
      </c>
      <c r="F195" s="114">
        <f t="shared" ref="F195:F258" si="6">SUM(D195:E195)</f>
        <v>642964.43999999994</v>
      </c>
      <c r="H195" t="s">
        <v>1510</v>
      </c>
      <c r="I195" t="s">
        <v>1504</v>
      </c>
      <c r="J195" t="s">
        <v>1511</v>
      </c>
      <c r="K195" t="s">
        <v>1512</v>
      </c>
      <c r="M195" s="101"/>
      <c r="N195" s="101"/>
    </row>
    <row r="196" spans="1:14" x14ac:dyDescent="0.2">
      <c r="A196" s="110">
        <v>4750</v>
      </c>
      <c r="B196" s="111">
        <v>4750</v>
      </c>
      <c r="C196" s="112" t="str">
        <f t="shared" ref="C196:C259" si="7">IF(SUM(D196:E196)&gt;F196, "True","False")</f>
        <v>False</v>
      </c>
      <c r="D196" s="113">
        <v>280109.3</v>
      </c>
      <c r="E196" s="113">
        <v>280109.3</v>
      </c>
      <c r="F196" s="114">
        <f t="shared" si="6"/>
        <v>560218.6</v>
      </c>
      <c r="H196" t="s">
        <v>1587</v>
      </c>
      <c r="I196" t="s">
        <v>1588</v>
      </c>
      <c r="J196" t="s">
        <v>1589</v>
      </c>
      <c r="K196" t="s">
        <v>1590</v>
      </c>
      <c r="M196" s="101"/>
      <c r="N196" s="101"/>
    </row>
    <row r="197" spans="1:14" x14ac:dyDescent="0.2">
      <c r="A197" s="110">
        <v>4924</v>
      </c>
      <c r="B197" s="111">
        <v>4924</v>
      </c>
      <c r="C197" s="112" t="str">
        <f t="shared" si="7"/>
        <v>False</v>
      </c>
      <c r="D197" s="113">
        <v>508710.12</v>
      </c>
      <c r="E197" s="113">
        <v>508710.12</v>
      </c>
      <c r="F197" s="114">
        <f t="shared" si="6"/>
        <v>1017420.24</v>
      </c>
      <c r="H197" t="s">
        <v>1510</v>
      </c>
      <c r="I197" t="s">
        <v>1504</v>
      </c>
      <c r="J197" t="s">
        <v>1511</v>
      </c>
      <c r="K197" t="s">
        <v>1512</v>
      </c>
      <c r="M197" s="101"/>
      <c r="N197" s="101"/>
    </row>
    <row r="198" spans="1:14" x14ac:dyDescent="0.2">
      <c r="A198" s="110">
        <v>106743</v>
      </c>
      <c r="B198" s="111">
        <v>106743</v>
      </c>
      <c r="C198" s="112" t="str">
        <f t="shared" si="7"/>
        <v>False</v>
      </c>
      <c r="D198" s="113">
        <v>595764.56999999995</v>
      </c>
      <c r="E198" s="113">
        <v>595764.56999999995</v>
      </c>
      <c r="F198" s="114">
        <f t="shared" si="6"/>
        <v>1191529.1399999999</v>
      </c>
      <c r="H198" t="s">
        <v>1510</v>
      </c>
      <c r="I198" t="s">
        <v>1504</v>
      </c>
      <c r="J198" t="s">
        <v>1511</v>
      </c>
      <c r="K198" t="s">
        <v>1512</v>
      </c>
      <c r="M198" s="101"/>
      <c r="N198" s="101"/>
    </row>
    <row r="199" spans="1:14" x14ac:dyDescent="0.2">
      <c r="A199" s="110">
        <v>5388</v>
      </c>
      <c r="B199" s="111">
        <v>5388</v>
      </c>
      <c r="C199" s="112" t="str">
        <f t="shared" si="7"/>
        <v>False</v>
      </c>
      <c r="D199" s="113">
        <v>784152.09</v>
      </c>
      <c r="E199" s="113">
        <v>784152.09</v>
      </c>
      <c r="F199" s="114">
        <f t="shared" si="6"/>
        <v>1568304.18</v>
      </c>
      <c r="H199" t="s">
        <v>1510</v>
      </c>
      <c r="I199" t="s">
        <v>1504</v>
      </c>
      <c r="J199" t="s">
        <v>1511</v>
      </c>
      <c r="K199" t="s">
        <v>1512</v>
      </c>
      <c r="M199" s="101"/>
      <c r="N199" s="101"/>
    </row>
    <row r="200" spans="1:14" x14ac:dyDescent="0.2">
      <c r="A200" s="110">
        <v>4938</v>
      </c>
      <c r="B200" s="111">
        <v>4938</v>
      </c>
      <c r="C200" s="112" t="str">
        <f t="shared" si="7"/>
        <v>False</v>
      </c>
      <c r="D200" s="113">
        <v>413958.26</v>
      </c>
      <c r="E200" s="113">
        <v>413958.26</v>
      </c>
      <c r="F200" s="114">
        <f t="shared" si="6"/>
        <v>827916.52</v>
      </c>
      <c r="H200" t="s">
        <v>1510</v>
      </c>
      <c r="I200" t="s">
        <v>1504</v>
      </c>
      <c r="J200" t="s">
        <v>1511</v>
      </c>
      <c r="K200" t="s">
        <v>1512</v>
      </c>
      <c r="M200" s="101"/>
      <c r="N200" s="101"/>
    </row>
    <row r="201" spans="1:14" x14ac:dyDescent="0.2">
      <c r="A201" s="110">
        <v>5248</v>
      </c>
      <c r="B201" s="111">
        <v>5248</v>
      </c>
      <c r="C201" s="112" t="str">
        <f t="shared" si="7"/>
        <v>False</v>
      </c>
      <c r="D201" s="113">
        <v>304225.90999999997</v>
      </c>
      <c r="E201" s="113">
        <v>304225.90999999997</v>
      </c>
      <c r="F201" s="114">
        <f t="shared" si="6"/>
        <v>608451.81999999995</v>
      </c>
      <c r="H201" t="s">
        <v>1510</v>
      </c>
      <c r="I201" t="s">
        <v>1504</v>
      </c>
      <c r="J201" t="s">
        <v>1511</v>
      </c>
      <c r="K201" t="s">
        <v>1512</v>
      </c>
      <c r="M201" s="101"/>
      <c r="N201" s="101"/>
    </row>
    <row r="202" spans="1:14" x14ac:dyDescent="0.2">
      <c r="A202" s="110">
        <v>4013</v>
      </c>
      <c r="B202" s="111">
        <v>4013</v>
      </c>
      <c r="C202" s="112" t="str">
        <f t="shared" si="7"/>
        <v>False</v>
      </c>
      <c r="D202" s="113">
        <v>214295.73</v>
      </c>
      <c r="E202" s="113">
        <v>214295.73</v>
      </c>
      <c r="F202" s="114">
        <f t="shared" si="6"/>
        <v>428591.46</v>
      </c>
      <c r="H202" t="s">
        <v>1587</v>
      </c>
      <c r="I202" t="s">
        <v>1588</v>
      </c>
      <c r="J202" t="s">
        <v>1589</v>
      </c>
      <c r="K202" t="s">
        <v>1590</v>
      </c>
      <c r="M202" s="101"/>
      <c r="N202" s="101"/>
    </row>
    <row r="203" spans="1:14" x14ac:dyDescent="0.2">
      <c r="A203" s="110">
        <v>4910</v>
      </c>
      <c r="B203" s="111">
        <v>4910</v>
      </c>
      <c r="C203" s="112" t="str">
        <f t="shared" si="7"/>
        <v>False</v>
      </c>
      <c r="D203" s="113">
        <v>157177.4</v>
      </c>
      <c r="E203" s="113">
        <v>157177.4</v>
      </c>
      <c r="F203" s="114">
        <f t="shared" si="6"/>
        <v>314354.8</v>
      </c>
      <c r="H203" t="s">
        <v>1587</v>
      </c>
      <c r="I203" t="s">
        <v>1588</v>
      </c>
      <c r="J203" t="s">
        <v>1589</v>
      </c>
      <c r="K203" t="s">
        <v>1590</v>
      </c>
      <c r="M203" s="101"/>
      <c r="N203" s="101"/>
    </row>
    <row r="204" spans="1:14" x14ac:dyDescent="0.2">
      <c r="A204" s="110">
        <v>110494</v>
      </c>
      <c r="B204" s="111">
        <v>110494</v>
      </c>
      <c r="C204" s="112" t="str">
        <f t="shared" si="7"/>
        <v>False</v>
      </c>
      <c r="D204" s="113">
        <v>426908.51</v>
      </c>
      <c r="E204" s="113">
        <v>426908.51</v>
      </c>
      <c r="F204" s="114">
        <f t="shared" si="6"/>
        <v>853817.02</v>
      </c>
      <c r="H204" t="s">
        <v>1700</v>
      </c>
      <c r="I204" t="s">
        <v>1521</v>
      </c>
      <c r="J204" t="s">
        <v>1701</v>
      </c>
      <c r="K204" t="s">
        <v>1534</v>
      </c>
      <c r="M204" s="101"/>
      <c r="N204" s="101"/>
    </row>
    <row r="205" spans="1:14" x14ac:dyDescent="0.2">
      <c r="A205" s="110">
        <v>106540</v>
      </c>
      <c r="B205" s="111">
        <v>106540</v>
      </c>
      <c r="C205" s="112" t="str">
        <f t="shared" si="7"/>
        <v>False</v>
      </c>
      <c r="D205" s="113">
        <v>550605.39</v>
      </c>
      <c r="E205" s="113">
        <v>550605.39</v>
      </c>
      <c r="F205" s="114">
        <f t="shared" si="6"/>
        <v>1101210.78</v>
      </c>
      <c r="H205" t="s">
        <v>1507</v>
      </c>
      <c r="I205" t="s">
        <v>1500</v>
      </c>
      <c r="J205" t="s">
        <v>1508</v>
      </c>
      <c r="K205" t="s">
        <v>1509</v>
      </c>
      <c r="M205" s="101"/>
      <c r="N205" s="101"/>
    </row>
    <row r="206" spans="1:14" x14ac:dyDescent="0.2">
      <c r="A206" s="110">
        <v>4501</v>
      </c>
      <c r="B206" s="111">
        <v>4501</v>
      </c>
      <c r="C206" s="112" t="str">
        <f t="shared" si="7"/>
        <v>False</v>
      </c>
      <c r="D206" s="113">
        <v>300100.71999999997</v>
      </c>
      <c r="E206" s="113">
        <v>300100.71999999997</v>
      </c>
      <c r="F206" s="114">
        <f t="shared" si="6"/>
        <v>600201.43999999994</v>
      </c>
      <c r="H206" t="s">
        <v>1606</v>
      </c>
      <c r="I206" t="s">
        <v>1504</v>
      </c>
      <c r="J206" t="s">
        <v>1607</v>
      </c>
      <c r="K206" t="s">
        <v>1608</v>
      </c>
      <c r="M206" s="101"/>
      <c r="N206" s="101"/>
    </row>
    <row r="207" spans="1:14" x14ac:dyDescent="0.2">
      <c r="A207" s="110">
        <v>4619</v>
      </c>
      <c r="B207" s="111">
        <v>4619</v>
      </c>
      <c r="C207" s="112" t="str">
        <f t="shared" si="7"/>
        <v>False</v>
      </c>
      <c r="D207" s="113">
        <v>733868.53</v>
      </c>
      <c r="E207" s="113">
        <v>733868.53</v>
      </c>
      <c r="F207" s="114">
        <f t="shared" si="6"/>
        <v>1467737.06</v>
      </c>
      <c r="H207" t="s">
        <v>1510</v>
      </c>
      <c r="I207" t="s">
        <v>1504</v>
      </c>
      <c r="J207" t="s">
        <v>1511</v>
      </c>
      <c r="K207" t="s">
        <v>1512</v>
      </c>
      <c r="M207" s="101"/>
      <c r="N207" s="101"/>
    </row>
    <row r="208" spans="1:14" x14ac:dyDescent="0.2">
      <c r="A208" s="110">
        <v>103979</v>
      </c>
      <c r="B208" s="111">
        <v>103979</v>
      </c>
      <c r="C208" s="112" t="str">
        <f t="shared" si="7"/>
        <v>False</v>
      </c>
      <c r="D208" s="113">
        <v>250356.56</v>
      </c>
      <c r="E208" s="113">
        <v>250356.56</v>
      </c>
      <c r="F208" s="114">
        <f t="shared" si="6"/>
        <v>500713.12</v>
      </c>
      <c r="H208" t="s">
        <v>1510</v>
      </c>
      <c r="I208" t="s">
        <v>1504</v>
      </c>
      <c r="J208" t="s">
        <v>1511</v>
      </c>
      <c r="K208" t="s">
        <v>1512</v>
      </c>
      <c r="M208" s="101"/>
      <c r="N208" s="101"/>
    </row>
    <row r="209" spans="1:14" x14ac:dyDescent="0.2">
      <c r="A209" s="110">
        <v>106549</v>
      </c>
      <c r="B209" s="111">
        <v>106549</v>
      </c>
      <c r="C209" s="112" t="str">
        <f t="shared" si="7"/>
        <v>False</v>
      </c>
      <c r="D209" s="113">
        <v>169933.44</v>
      </c>
      <c r="E209" s="113">
        <v>169933.44</v>
      </c>
      <c r="F209" s="114">
        <f t="shared" si="6"/>
        <v>339866.88</v>
      </c>
      <c r="H209" t="s">
        <v>1510</v>
      </c>
      <c r="I209" t="s">
        <v>1504</v>
      </c>
      <c r="J209" t="s">
        <v>1511</v>
      </c>
      <c r="K209" t="s">
        <v>1512</v>
      </c>
      <c r="M209" s="101"/>
      <c r="N209" s="101"/>
    </row>
    <row r="210" spans="1:14" x14ac:dyDescent="0.2">
      <c r="A210" s="110">
        <v>4627</v>
      </c>
      <c r="B210" s="111">
        <v>4627</v>
      </c>
      <c r="C210" s="112" t="str">
        <f t="shared" si="7"/>
        <v>False</v>
      </c>
      <c r="D210" s="113">
        <v>180687.71</v>
      </c>
      <c r="E210" s="113">
        <v>180687.71</v>
      </c>
      <c r="F210" s="114">
        <f t="shared" si="6"/>
        <v>361375.42</v>
      </c>
      <c r="H210" t="s">
        <v>1510</v>
      </c>
      <c r="I210" t="s">
        <v>1504</v>
      </c>
      <c r="J210" t="s">
        <v>1511</v>
      </c>
      <c r="K210" t="s">
        <v>1512</v>
      </c>
      <c r="M210" s="101"/>
      <c r="N210" s="101"/>
    </row>
    <row r="211" spans="1:14" x14ac:dyDescent="0.2">
      <c r="A211" s="110">
        <v>4258</v>
      </c>
      <c r="B211" s="111">
        <v>4258</v>
      </c>
      <c r="C211" s="112" t="str">
        <f t="shared" si="7"/>
        <v>False</v>
      </c>
      <c r="D211" s="113">
        <v>237857.04</v>
      </c>
      <c r="E211" s="113">
        <v>237857.04</v>
      </c>
      <c r="F211" s="114">
        <f t="shared" si="6"/>
        <v>475714.08</v>
      </c>
      <c r="H211" t="s">
        <v>1510</v>
      </c>
      <c r="I211" t="s">
        <v>1504</v>
      </c>
      <c r="J211" t="s">
        <v>1511</v>
      </c>
      <c r="K211" t="s">
        <v>1512</v>
      </c>
      <c r="M211" s="101"/>
      <c r="N211" s="101"/>
    </row>
    <row r="212" spans="1:14" x14ac:dyDescent="0.2">
      <c r="A212" s="110">
        <v>5123</v>
      </c>
      <c r="B212" s="111">
        <v>5123</v>
      </c>
      <c r="C212" s="112" t="str">
        <f t="shared" si="7"/>
        <v>False</v>
      </c>
      <c r="D212" s="113">
        <v>635380.5</v>
      </c>
      <c r="E212" s="113">
        <v>635380.5</v>
      </c>
      <c r="F212" s="114">
        <f t="shared" si="6"/>
        <v>1270761</v>
      </c>
      <c r="H212" t="s">
        <v>1510</v>
      </c>
      <c r="I212" t="s">
        <v>1504</v>
      </c>
      <c r="J212" t="s">
        <v>1511</v>
      </c>
      <c r="K212" t="s">
        <v>1512</v>
      </c>
      <c r="M212" s="101"/>
      <c r="N212" s="101"/>
    </row>
    <row r="213" spans="1:14" x14ac:dyDescent="0.2">
      <c r="A213" s="110">
        <v>102647</v>
      </c>
      <c r="B213" s="111">
        <v>102647</v>
      </c>
      <c r="C213" s="112" t="str">
        <f t="shared" si="7"/>
        <v>False</v>
      </c>
      <c r="D213" s="113">
        <v>339670.31</v>
      </c>
      <c r="E213" s="113">
        <v>339670.31</v>
      </c>
      <c r="F213" s="114">
        <f t="shared" si="6"/>
        <v>679340.62</v>
      </c>
      <c r="H213" t="s">
        <v>1510</v>
      </c>
      <c r="I213" t="s">
        <v>1504</v>
      </c>
      <c r="J213" t="s">
        <v>1511</v>
      </c>
      <c r="K213" t="s">
        <v>1512</v>
      </c>
      <c r="M213" s="101"/>
      <c r="N213" s="101"/>
    </row>
    <row r="214" spans="1:14" x14ac:dyDescent="0.2">
      <c r="A214" s="110">
        <v>5309</v>
      </c>
      <c r="B214" s="111">
        <v>5309</v>
      </c>
      <c r="C214" s="112" t="str">
        <f t="shared" si="7"/>
        <v>False</v>
      </c>
      <c r="D214" s="113">
        <v>442761.46</v>
      </c>
      <c r="E214" s="113">
        <v>442761.46</v>
      </c>
      <c r="F214" s="114">
        <f t="shared" si="6"/>
        <v>885522.92</v>
      </c>
      <c r="H214" t="s">
        <v>1510</v>
      </c>
      <c r="I214" t="s">
        <v>1504</v>
      </c>
      <c r="J214" t="s">
        <v>1511</v>
      </c>
      <c r="K214" t="s">
        <v>1512</v>
      </c>
      <c r="M214" s="101"/>
      <c r="N214" s="101"/>
    </row>
    <row r="215" spans="1:14" x14ac:dyDescent="0.2">
      <c r="A215" s="110">
        <v>4235</v>
      </c>
      <c r="B215" s="111">
        <v>4235</v>
      </c>
      <c r="C215" s="112" t="str">
        <f t="shared" si="7"/>
        <v>False</v>
      </c>
      <c r="D215" s="113">
        <v>641626.97</v>
      </c>
      <c r="E215" s="113">
        <v>641626.97</v>
      </c>
      <c r="F215" s="114">
        <f t="shared" si="6"/>
        <v>1283253.94</v>
      </c>
      <c r="H215" t="s">
        <v>1510</v>
      </c>
      <c r="I215" t="s">
        <v>1504</v>
      </c>
      <c r="J215" t="s">
        <v>1511</v>
      </c>
      <c r="K215" t="s">
        <v>1512</v>
      </c>
      <c r="M215" s="101"/>
      <c r="N215" s="101"/>
    </row>
    <row r="216" spans="1:14" x14ac:dyDescent="0.2">
      <c r="A216" s="110">
        <v>4102</v>
      </c>
      <c r="B216" s="111">
        <v>4102</v>
      </c>
      <c r="C216" s="112" t="str">
        <f t="shared" si="7"/>
        <v>False</v>
      </c>
      <c r="D216" s="113">
        <v>281970.75</v>
      </c>
      <c r="E216" s="113">
        <v>281970.75</v>
      </c>
      <c r="F216" s="114">
        <f t="shared" si="6"/>
        <v>563941.5</v>
      </c>
      <c r="H216" t="s">
        <v>1510</v>
      </c>
      <c r="I216" t="s">
        <v>1504</v>
      </c>
      <c r="J216" t="s">
        <v>1511</v>
      </c>
      <c r="K216" t="s">
        <v>1512</v>
      </c>
      <c r="M216" s="101"/>
      <c r="N216" s="101"/>
    </row>
    <row r="217" spans="1:14" x14ac:dyDescent="0.2">
      <c r="A217" s="110">
        <v>5238</v>
      </c>
      <c r="B217" s="111">
        <v>5238</v>
      </c>
      <c r="C217" s="112" t="str">
        <f t="shared" si="7"/>
        <v>False</v>
      </c>
      <c r="D217" s="113">
        <v>382407.21</v>
      </c>
      <c r="E217" s="113">
        <v>382407.21</v>
      </c>
      <c r="F217" s="114">
        <f t="shared" si="6"/>
        <v>764814.42</v>
      </c>
      <c r="H217" t="s">
        <v>1510</v>
      </c>
      <c r="I217" t="s">
        <v>1504</v>
      </c>
      <c r="J217" t="s">
        <v>1511</v>
      </c>
      <c r="K217" t="s">
        <v>1512</v>
      </c>
      <c r="M217" s="101"/>
      <c r="N217" s="101"/>
    </row>
    <row r="218" spans="1:14" x14ac:dyDescent="0.2">
      <c r="A218" s="110">
        <v>104791</v>
      </c>
      <c r="B218" s="111">
        <v>104791</v>
      </c>
      <c r="C218" s="112" t="str">
        <f t="shared" si="7"/>
        <v>False</v>
      </c>
      <c r="D218" s="113">
        <v>473189.66</v>
      </c>
      <c r="E218" s="113">
        <v>473189.66</v>
      </c>
      <c r="F218" s="114">
        <f t="shared" si="6"/>
        <v>946379.32</v>
      </c>
      <c r="H218" t="s">
        <v>1510</v>
      </c>
      <c r="I218" t="s">
        <v>1504</v>
      </c>
      <c r="J218" t="s">
        <v>1511</v>
      </c>
      <c r="K218" t="s">
        <v>1512</v>
      </c>
      <c r="M218" s="101"/>
      <c r="N218" s="101"/>
    </row>
    <row r="219" spans="1:14" x14ac:dyDescent="0.2">
      <c r="A219" s="110">
        <v>4945</v>
      </c>
      <c r="B219" s="111">
        <v>4945</v>
      </c>
      <c r="C219" s="112" t="str">
        <f t="shared" si="7"/>
        <v>False</v>
      </c>
      <c r="D219" s="113">
        <v>314589.17</v>
      </c>
      <c r="E219" s="113">
        <v>314589.17</v>
      </c>
      <c r="F219" s="114">
        <f t="shared" si="6"/>
        <v>629178.34</v>
      </c>
      <c r="H219" t="s">
        <v>1510</v>
      </c>
      <c r="I219" t="s">
        <v>1504</v>
      </c>
      <c r="J219" t="s">
        <v>1511</v>
      </c>
      <c r="K219" t="s">
        <v>1512</v>
      </c>
      <c r="M219" s="101"/>
      <c r="N219" s="101"/>
    </row>
    <row r="220" spans="1:14" x14ac:dyDescent="0.2">
      <c r="A220" s="110">
        <v>102734</v>
      </c>
      <c r="B220" s="111">
        <v>102734</v>
      </c>
      <c r="C220" s="112" t="str">
        <f t="shared" si="7"/>
        <v>False</v>
      </c>
      <c r="D220" s="113">
        <v>534540.86</v>
      </c>
      <c r="E220" s="113">
        <v>534540.86</v>
      </c>
      <c r="F220" s="114">
        <f t="shared" si="6"/>
        <v>1069081.72</v>
      </c>
      <c r="H220" t="s">
        <v>1606</v>
      </c>
      <c r="I220" t="s">
        <v>1504</v>
      </c>
      <c r="J220" t="s">
        <v>1607</v>
      </c>
      <c r="K220" t="s">
        <v>1608</v>
      </c>
      <c r="M220" s="101"/>
      <c r="N220" s="101"/>
    </row>
    <row r="221" spans="1:14" x14ac:dyDescent="0.2">
      <c r="A221" s="110">
        <v>107306</v>
      </c>
      <c r="B221" s="111">
        <v>107306</v>
      </c>
      <c r="C221" s="112" t="str">
        <f t="shared" si="7"/>
        <v>False</v>
      </c>
      <c r="D221" s="113">
        <v>368470.97</v>
      </c>
      <c r="E221" s="113">
        <v>368470.97</v>
      </c>
      <c r="F221" s="114">
        <f t="shared" si="6"/>
        <v>736941.94</v>
      </c>
      <c r="H221" t="s">
        <v>1510</v>
      </c>
      <c r="I221" t="s">
        <v>1504</v>
      </c>
      <c r="J221" t="s">
        <v>1511</v>
      </c>
      <c r="K221" t="s">
        <v>1512</v>
      </c>
      <c r="M221" s="101"/>
      <c r="N221" s="101"/>
    </row>
    <row r="222" spans="1:14" x14ac:dyDescent="0.2">
      <c r="A222" s="110">
        <v>104934</v>
      </c>
      <c r="B222" s="111">
        <v>104934</v>
      </c>
      <c r="C222" s="112" t="str">
        <f t="shared" si="7"/>
        <v>False</v>
      </c>
      <c r="D222" s="113">
        <v>477283.19</v>
      </c>
      <c r="E222" s="113">
        <v>477283.19</v>
      </c>
      <c r="F222" s="114">
        <f t="shared" si="6"/>
        <v>954566.38</v>
      </c>
      <c r="H222" t="s">
        <v>1510</v>
      </c>
      <c r="I222" t="s">
        <v>1504</v>
      </c>
      <c r="J222" t="s">
        <v>1511</v>
      </c>
      <c r="K222" t="s">
        <v>1512</v>
      </c>
      <c r="M222" s="101"/>
      <c r="N222" s="101"/>
    </row>
    <row r="223" spans="1:14" x14ac:dyDescent="0.2">
      <c r="A223" s="110">
        <v>4861</v>
      </c>
      <c r="B223" s="111">
        <v>4861</v>
      </c>
      <c r="C223" s="112" t="str">
        <f t="shared" si="7"/>
        <v>False</v>
      </c>
      <c r="D223" s="113">
        <v>373411.07</v>
      </c>
      <c r="E223" s="113">
        <v>373411.07</v>
      </c>
      <c r="F223" s="114">
        <f t="shared" si="6"/>
        <v>746822.14</v>
      </c>
      <c r="H223" t="s">
        <v>1510</v>
      </c>
      <c r="I223" t="s">
        <v>1504</v>
      </c>
      <c r="J223" t="s">
        <v>1702</v>
      </c>
      <c r="K223" t="s">
        <v>1512</v>
      </c>
      <c r="M223" s="101"/>
      <c r="N223" s="101"/>
    </row>
    <row r="224" spans="1:14" x14ac:dyDescent="0.2">
      <c r="A224" s="110">
        <v>105831</v>
      </c>
      <c r="B224" s="111">
        <v>105831</v>
      </c>
      <c r="C224" s="112" t="str">
        <f t="shared" si="7"/>
        <v>False</v>
      </c>
      <c r="D224" s="113">
        <v>301974.03999999998</v>
      </c>
      <c r="E224" s="113">
        <v>301974.03999999998</v>
      </c>
      <c r="F224" s="114">
        <f t="shared" si="6"/>
        <v>603948.07999999996</v>
      </c>
      <c r="H224" t="s">
        <v>1510</v>
      </c>
      <c r="I224" t="s">
        <v>1504</v>
      </c>
      <c r="J224" t="s">
        <v>1511</v>
      </c>
      <c r="K224" t="s">
        <v>1512</v>
      </c>
      <c r="M224" s="101"/>
      <c r="N224" s="101"/>
    </row>
    <row r="225" spans="1:14" x14ac:dyDescent="0.2">
      <c r="A225" s="110">
        <v>4975</v>
      </c>
      <c r="B225" s="111">
        <v>4975</v>
      </c>
      <c r="C225" s="112" t="str">
        <f t="shared" si="7"/>
        <v>False</v>
      </c>
      <c r="D225" s="113">
        <v>636104.39</v>
      </c>
      <c r="E225" s="113">
        <v>636104.39</v>
      </c>
      <c r="F225" s="114">
        <f t="shared" si="6"/>
        <v>1272208.78</v>
      </c>
      <c r="H225" t="s">
        <v>1510</v>
      </c>
      <c r="I225" t="s">
        <v>1504</v>
      </c>
      <c r="J225" t="s">
        <v>1511</v>
      </c>
      <c r="K225" t="s">
        <v>1512</v>
      </c>
      <c r="M225" s="101"/>
      <c r="N225" s="101"/>
    </row>
    <row r="226" spans="1:14" x14ac:dyDescent="0.2">
      <c r="A226" s="110">
        <v>103799</v>
      </c>
      <c r="B226" s="111">
        <v>103799</v>
      </c>
      <c r="C226" s="112" t="str">
        <f t="shared" si="7"/>
        <v>False</v>
      </c>
      <c r="D226" s="113">
        <v>549539.46</v>
      </c>
      <c r="E226" s="113">
        <v>549539.46</v>
      </c>
      <c r="F226" s="114">
        <f t="shared" si="6"/>
        <v>1099078.92</v>
      </c>
      <c r="H226" t="s">
        <v>1510</v>
      </c>
      <c r="I226" t="s">
        <v>1504</v>
      </c>
      <c r="J226" t="s">
        <v>1511</v>
      </c>
      <c r="K226" t="s">
        <v>1512</v>
      </c>
      <c r="M226" s="101"/>
      <c r="N226" s="101"/>
    </row>
    <row r="227" spans="1:14" x14ac:dyDescent="0.2">
      <c r="A227" s="110">
        <v>110207</v>
      </c>
      <c r="B227" s="111">
        <v>110207</v>
      </c>
      <c r="C227" s="112" t="str">
        <f t="shared" si="7"/>
        <v>False</v>
      </c>
      <c r="D227" s="113">
        <v>182498.16</v>
      </c>
      <c r="E227" s="113">
        <v>182498.16</v>
      </c>
      <c r="F227" s="114">
        <f t="shared" si="6"/>
        <v>364996.32</v>
      </c>
      <c r="H227" t="s">
        <v>1510</v>
      </c>
      <c r="I227" t="s">
        <v>1504</v>
      </c>
      <c r="J227" t="s">
        <v>1511</v>
      </c>
      <c r="K227" t="s">
        <v>1512</v>
      </c>
      <c r="M227" s="101"/>
      <c r="N227" s="101"/>
    </row>
    <row r="228" spans="1:14" x14ac:dyDescent="0.2">
      <c r="A228" s="110">
        <v>110390</v>
      </c>
      <c r="B228" s="111">
        <v>110390</v>
      </c>
      <c r="C228" s="112" t="str">
        <f t="shared" si="7"/>
        <v>False</v>
      </c>
      <c r="D228" s="113">
        <v>83739.55</v>
      </c>
      <c r="E228" s="113">
        <v>83739.55</v>
      </c>
      <c r="F228" s="114">
        <f t="shared" si="6"/>
        <v>167479.1</v>
      </c>
      <c r="H228" t="s">
        <v>1510</v>
      </c>
      <c r="I228" t="s">
        <v>1504</v>
      </c>
      <c r="J228" t="s">
        <v>1511</v>
      </c>
      <c r="K228" t="s">
        <v>1512</v>
      </c>
      <c r="M228" s="101"/>
      <c r="N228" s="101"/>
    </row>
    <row r="229" spans="1:14" x14ac:dyDescent="0.2">
      <c r="A229" s="110">
        <v>4835</v>
      </c>
      <c r="B229" s="111">
        <v>4835</v>
      </c>
      <c r="C229" s="112" t="str">
        <f t="shared" si="7"/>
        <v>False</v>
      </c>
      <c r="D229" s="113">
        <v>341180.02</v>
      </c>
      <c r="E229" s="113">
        <v>341180.02</v>
      </c>
      <c r="F229" s="114">
        <f t="shared" si="6"/>
        <v>682360.04</v>
      </c>
      <c r="H229" t="s">
        <v>1510</v>
      </c>
      <c r="I229" t="s">
        <v>1504</v>
      </c>
      <c r="J229" t="s">
        <v>1511</v>
      </c>
      <c r="K229" t="s">
        <v>1512</v>
      </c>
      <c r="M229" s="101"/>
      <c r="N229" s="101"/>
    </row>
    <row r="230" spans="1:14" x14ac:dyDescent="0.2">
      <c r="A230" s="110">
        <v>5353</v>
      </c>
      <c r="B230" s="111">
        <v>5353</v>
      </c>
      <c r="C230" s="112" t="str">
        <f t="shared" si="7"/>
        <v>False</v>
      </c>
      <c r="D230" s="113">
        <v>0</v>
      </c>
      <c r="E230" s="113">
        <v>0</v>
      </c>
      <c r="F230" s="114">
        <f t="shared" si="6"/>
        <v>0</v>
      </c>
      <c r="H230" t="s">
        <v>1703</v>
      </c>
      <c r="I230" t="s">
        <v>16</v>
      </c>
      <c r="J230" t="s">
        <v>1704</v>
      </c>
      <c r="K230" t="s">
        <v>1705</v>
      </c>
      <c r="M230" s="101"/>
      <c r="N230" s="101"/>
    </row>
    <row r="231" spans="1:14" x14ac:dyDescent="0.2">
      <c r="A231" s="110">
        <v>4962</v>
      </c>
      <c r="B231" s="111">
        <v>4962</v>
      </c>
      <c r="C231" s="112" t="str">
        <f t="shared" si="7"/>
        <v>False</v>
      </c>
      <c r="D231" s="113">
        <v>434481.79</v>
      </c>
      <c r="E231" s="113">
        <v>434481.79</v>
      </c>
      <c r="F231" s="114">
        <f t="shared" si="6"/>
        <v>868963.58</v>
      </c>
      <c r="H231" t="s">
        <v>1691</v>
      </c>
      <c r="I231" t="s">
        <v>1500</v>
      </c>
      <c r="J231" t="s">
        <v>1692</v>
      </c>
      <c r="K231" t="s">
        <v>1693</v>
      </c>
      <c r="M231" s="101"/>
      <c r="N231" s="101"/>
    </row>
    <row r="232" spans="1:14" x14ac:dyDescent="0.2">
      <c r="A232" s="110">
        <v>110618</v>
      </c>
      <c r="B232" s="111">
        <v>110618</v>
      </c>
      <c r="C232" s="112" t="str">
        <f t="shared" si="7"/>
        <v>False</v>
      </c>
      <c r="D232" s="113">
        <v>149706.12</v>
      </c>
      <c r="E232" s="113">
        <v>149706.12</v>
      </c>
      <c r="F232" s="114">
        <f t="shared" si="6"/>
        <v>299412.24</v>
      </c>
      <c r="H232" t="s">
        <v>1691</v>
      </c>
      <c r="I232" t="s">
        <v>1500</v>
      </c>
      <c r="J232" t="s">
        <v>1692</v>
      </c>
      <c r="K232" t="s">
        <v>1693</v>
      </c>
      <c r="M232" s="101"/>
      <c r="N232" s="101"/>
    </row>
    <row r="233" spans="1:14" x14ac:dyDescent="0.2">
      <c r="A233" s="110">
        <v>106083</v>
      </c>
      <c r="B233" s="111">
        <v>106083</v>
      </c>
      <c r="C233" s="112" t="str">
        <f t="shared" si="7"/>
        <v>False</v>
      </c>
      <c r="D233" s="113">
        <v>390878.06</v>
      </c>
      <c r="E233" s="113">
        <v>390878.06</v>
      </c>
      <c r="F233" s="114">
        <f t="shared" si="6"/>
        <v>781756.12</v>
      </c>
      <c r="H233" t="s">
        <v>1510</v>
      </c>
      <c r="I233" t="s">
        <v>1504</v>
      </c>
      <c r="J233" t="s">
        <v>1511</v>
      </c>
      <c r="K233" t="s">
        <v>1512</v>
      </c>
      <c r="M233" s="101"/>
      <c r="N233" s="101"/>
    </row>
    <row r="234" spans="1:14" x14ac:dyDescent="0.2">
      <c r="A234" s="110">
        <v>5168</v>
      </c>
      <c r="B234" s="111">
        <v>5168</v>
      </c>
      <c r="C234" s="112" t="str">
        <f t="shared" si="7"/>
        <v>False</v>
      </c>
      <c r="D234" s="113">
        <v>657702.26</v>
      </c>
      <c r="E234" s="113">
        <v>657702.26</v>
      </c>
      <c r="F234" s="114">
        <f t="shared" si="6"/>
        <v>1315404.52</v>
      </c>
      <c r="H234" t="s">
        <v>1510</v>
      </c>
      <c r="I234" t="s">
        <v>1504</v>
      </c>
      <c r="J234" t="s">
        <v>1511</v>
      </c>
      <c r="K234" t="s">
        <v>1512</v>
      </c>
      <c r="M234" s="101"/>
      <c r="N234" s="101"/>
    </row>
    <row r="235" spans="1:14" x14ac:dyDescent="0.2">
      <c r="A235" s="110">
        <v>4958</v>
      </c>
      <c r="B235" s="111">
        <v>4958</v>
      </c>
      <c r="C235" s="112" t="str">
        <f t="shared" si="7"/>
        <v>False</v>
      </c>
      <c r="D235" s="113">
        <v>498943.9</v>
      </c>
      <c r="E235" s="113">
        <v>498943.9</v>
      </c>
      <c r="F235" s="114">
        <f t="shared" si="6"/>
        <v>997887.8</v>
      </c>
      <c r="H235" t="s">
        <v>1510</v>
      </c>
      <c r="I235" t="s">
        <v>1504</v>
      </c>
      <c r="J235" t="s">
        <v>1511</v>
      </c>
      <c r="K235" t="s">
        <v>1512</v>
      </c>
      <c r="M235" s="101"/>
      <c r="N235" s="101"/>
    </row>
    <row r="236" spans="1:14" x14ac:dyDescent="0.2">
      <c r="A236" s="110">
        <v>102587</v>
      </c>
      <c r="B236" s="111">
        <v>102587</v>
      </c>
      <c r="C236" s="112" t="str">
        <f t="shared" si="7"/>
        <v>False</v>
      </c>
      <c r="D236" s="113">
        <v>682666.03</v>
      </c>
      <c r="E236" s="113">
        <v>682666.03</v>
      </c>
      <c r="F236" s="114">
        <f t="shared" si="6"/>
        <v>1365332.06</v>
      </c>
      <c r="H236" t="s">
        <v>1706</v>
      </c>
      <c r="I236" t="s">
        <v>1707</v>
      </c>
      <c r="J236" t="s">
        <v>1708</v>
      </c>
      <c r="K236" t="s">
        <v>1709</v>
      </c>
      <c r="M236" s="101"/>
      <c r="N236" s="101"/>
    </row>
    <row r="237" spans="1:14" x14ac:dyDescent="0.2">
      <c r="A237" s="110">
        <v>5121</v>
      </c>
      <c r="B237" s="111">
        <v>5121</v>
      </c>
      <c r="C237" s="112" t="str">
        <f t="shared" si="7"/>
        <v>False</v>
      </c>
      <c r="D237" s="113">
        <v>446619.43</v>
      </c>
      <c r="E237" s="113">
        <v>446619.43</v>
      </c>
      <c r="F237" s="114">
        <f t="shared" si="6"/>
        <v>893238.86</v>
      </c>
      <c r="H237" t="s">
        <v>1510</v>
      </c>
      <c r="I237" t="s">
        <v>1504</v>
      </c>
      <c r="J237" t="s">
        <v>1511</v>
      </c>
      <c r="K237" t="s">
        <v>1512</v>
      </c>
      <c r="M237" s="101"/>
      <c r="N237" s="101"/>
    </row>
    <row r="238" spans="1:14" x14ac:dyDescent="0.2">
      <c r="A238" s="110">
        <v>5176</v>
      </c>
      <c r="B238" s="111">
        <v>5176</v>
      </c>
      <c r="C238" s="112" t="str">
        <f t="shared" si="7"/>
        <v>False</v>
      </c>
      <c r="D238" s="113">
        <v>29681.13</v>
      </c>
      <c r="E238" s="113">
        <v>29681.13</v>
      </c>
      <c r="F238" s="114">
        <f t="shared" si="6"/>
        <v>59362.26</v>
      </c>
      <c r="H238" t="s">
        <v>1706</v>
      </c>
      <c r="I238" t="s">
        <v>1707</v>
      </c>
      <c r="J238" t="s">
        <v>1708</v>
      </c>
      <c r="K238" t="s">
        <v>1709</v>
      </c>
      <c r="M238" s="101"/>
      <c r="N238" s="101"/>
    </row>
    <row r="239" spans="1:14" x14ac:dyDescent="0.2">
      <c r="A239" s="110">
        <v>4429</v>
      </c>
      <c r="B239" s="111">
        <v>4429</v>
      </c>
      <c r="C239" s="112" t="str">
        <f t="shared" si="7"/>
        <v>False</v>
      </c>
      <c r="D239" s="113">
        <v>798152.15</v>
      </c>
      <c r="E239" s="113">
        <v>798152.15</v>
      </c>
      <c r="F239" s="114">
        <f t="shared" si="6"/>
        <v>1596304.3</v>
      </c>
      <c r="H239" t="s">
        <v>1510</v>
      </c>
      <c r="I239" t="s">
        <v>1504</v>
      </c>
      <c r="J239" t="s">
        <v>1511</v>
      </c>
      <c r="K239" t="s">
        <v>1512</v>
      </c>
      <c r="M239" s="101"/>
      <c r="N239" s="101"/>
    </row>
    <row r="240" spans="1:14" x14ac:dyDescent="0.2">
      <c r="A240" s="110">
        <v>4107</v>
      </c>
      <c r="B240" s="111">
        <v>4107</v>
      </c>
      <c r="C240" s="112" t="str">
        <f t="shared" si="7"/>
        <v>False</v>
      </c>
      <c r="D240" s="113">
        <v>443534.02</v>
      </c>
      <c r="E240" s="113">
        <v>443534.02</v>
      </c>
      <c r="F240" s="114">
        <f t="shared" si="6"/>
        <v>887068.04</v>
      </c>
      <c r="H240" t="s">
        <v>1510</v>
      </c>
      <c r="I240" t="s">
        <v>1504</v>
      </c>
      <c r="J240" t="s">
        <v>1511</v>
      </c>
      <c r="K240" t="s">
        <v>1512</v>
      </c>
      <c r="M240" s="101"/>
      <c r="N240" s="101"/>
    </row>
    <row r="241" spans="1:14" x14ac:dyDescent="0.2">
      <c r="A241" s="110">
        <v>114</v>
      </c>
      <c r="B241" s="111">
        <v>114</v>
      </c>
      <c r="C241" s="112" t="str">
        <f t="shared" si="7"/>
        <v>False</v>
      </c>
      <c r="D241" s="113">
        <v>381825.83</v>
      </c>
      <c r="E241" s="113">
        <v>381825.83</v>
      </c>
      <c r="F241" s="114">
        <f t="shared" si="6"/>
        <v>763651.66</v>
      </c>
      <c r="H241" t="s">
        <v>1510</v>
      </c>
      <c r="I241" t="s">
        <v>1504</v>
      </c>
      <c r="J241" t="s">
        <v>1511</v>
      </c>
      <c r="K241" t="s">
        <v>1512</v>
      </c>
      <c r="M241" s="101"/>
      <c r="N241" s="101"/>
    </row>
    <row r="242" spans="1:14" x14ac:dyDescent="0.2">
      <c r="A242" s="110">
        <v>5258</v>
      </c>
      <c r="B242" s="111">
        <v>5258</v>
      </c>
      <c r="C242" s="112" t="str">
        <f t="shared" si="7"/>
        <v>False</v>
      </c>
      <c r="D242" s="113">
        <v>418978.24</v>
      </c>
      <c r="E242" s="113">
        <v>418978.24</v>
      </c>
      <c r="F242" s="114">
        <f t="shared" si="6"/>
        <v>837956.48</v>
      </c>
      <c r="H242" t="s">
        <v>1510</v>
      </c>
      <c r="I242" t="s">
        <v>1504</v>
      </c>
      <c r="J242" t="s">
        <v>1511</v>
      </c>
      <c r="K242" t="s">
        <v>1512</v>
      </c>
      <c r="M242" s="101"/>
      <c r="N242" s="101"/>
    </row>
    <row r="243" spans="1:14" x14ac:dyDescent="0.2">
      <c r="A243" s="110">
        <v>4491</v>
      </c>
      <c r="B243" s="111">
        <v>4491</v>
      </c>
      <c r="C243" s="112" t="str">
        <f t="shared" si="7"/>
        <v>False</v>
      </c>
      <c r="D243" s="113">
        <v>264682.26</v>
      </c>
      <c r="E243" s="113">
        <v>264682.26</v>
      </c>
      <c r="F243" s="114">
        <f t="shared" si="6"/>
        <v>529364.52</v>
      </c>
      <c r="H243" t="s">
        <v>1706</v>
      </c>
      <c r="I243" t="s">
        <v>1707</v>
      </c>
      <c r="J243" t="s">
        <v>1708</v>
      </c>
      <c r="K243" t="s">
        <v>1709</v>
      </c>
      <c r="M243" s="101"/>
      <c r="N243" s="101"/>
    </row>
    <row r="244" spans="1:14" x14ac:dyDescent="0.2">
      <c r="A244" s="110">
        <v>106631</v>
      </c>
      <c r="B244" s="111">
        <v>106631</v>
      </c>
      <c r="C244" s="112" t="str">
        <f t="shared" si="7"/>
        <v>False</v>
      </c>
      <c r="D244" s="113">
        <v>571081.29</v>
      </c>
      <c r="E244" s="113">
        <v>571081.29</v>
      </c>
      <c r="F244" s="114">
        <f t="shared" si="6"/>
        <v>1142162.58</v>
      </c>
      <c r="H244" t="s">
        <v>1510</v>
      </c>
      <c r="I244" t="s">
        <v>1504</v>
      </c>
      <c r="J244" t="s">
        <v>1511</v>
      </c>
      <c r="K244" t="s">
        <v>1512</v>
      </c>
      <c r="M244" s="101"/>
      <c r="N244" s="101"/>
    </row>
    <row r="245" spans="1:14" x14ac:dyDescent="0.2">
      <c r="A245" s="110">
        <v>4942</v>
      </c>
      <c r="B245" s="111">
        <v>4942</v>
      </c>
      <c r="C245" s="112" t="str">
        <f t="shared" si="7"/>
        <v>False</v>
      </c>
      <c r="D245" s="113">
        <v>283959.69</v>
      </c>
      <c r="E245" s="113">
        <v>283959.69</v>
      </c>
      <c r="F245" s="114">
        <f t="shared" si="6"/>
        <v>567919.38</v>
      </c>
      <c r="H245" t="s">
        <v>1706</v>
      </c>
      <c r="I245" t="s">
        <v>1707</v>
      </c>
      <c r="J245" t="s">
        <v>1708</v>
      </c>
      <c r="K245" t="s">
        <v>1709</v>
      </c>
      <c r="M245" s="101"/>
      <c r="N245" s="101"/>
    </row>
    <row r="246" spans="1:14" x14ac:dyDescent="0.2">
      <c r="A246" s="110">
        <v>5181</v>
      </c>
      <c r="B246" s="111">
        <v>5181</v>
      </c>
      <c r="C246" s="112" t="str">
        <f t="shared" si="7"/>
        <v>False</v>
      </c>
      <c r="D246" s="113">
        <v>400210.79</v>
      </c>
      <c r="E246" s="113">
        <v>400210.79</v>
      </c>
      <c r="F246" s="114">
        <f t="shared" si="6"/>
        <v>800421.58</v>
      </c>
      <c r="H246" t="s">
        <v>1510</v>
      </c>
      <c r="I246" t="s">
        <v>1504</v>
      </c>
      <c r="J246" t="s">
        <v>1511</v>
      </c>
      <c r="K246" t="s">
        <v>1512</v>
      </c>
      <c r="M246" s="101"/>
      <c r="N246" s="101"/>
    </row>
    <row r="247" spans="1:14" x14ac:dyDescent="0.2">
      <c r="A247" s="110">
        <v>5186</v>
      </c>
      <c r="B247" s="111">
        <v>5186</v>
      </c>
      <c r="C247" s="112" t="str">
        <f t="shared" si="7"/>
        <v>False</v>
      </c>
      <c r="D247" s="113">
        <v>476249.57</v>
      </c>
      <c r="E247" s="113">
        <v>476249.57</v>
      </c>
      <c r="F247" s="114">
        <f t="shared" si="6"/>
        <v>952499.14</v>
      </c>
      <c r="H247" t="s">
        <v>1510</v>
      </c>
      <c r="I247" t="s">
        <v>1504</v>
      </c>
      <c r="J247" t="s">
        <v>1511</v>
      </c>
      <c r="K247" t="s">
        <v>1512</v>
      </c>
      <c r="M247" s="101"/>
      <c r="N247" s="101"/>
    </row>
    <row r="248" spans="1:14" x14ac:dyDescent="0.2">
      <c r="A248" s="110">
        <v>5018</v>
      </c>
      <c r="B248" s="111">
        <v>5018</v>
      </c>
      <c r="C248" s="112" t="str">
        <f t="shared" si="7"/>
        <v>False</v>
      </c>
      <c r="D248" s="113">
        <v>0</v>
      </c>
      <c r="E248" s="113">
        <v>0</v>
      </c>
      <c r="F248" s="114">
        <f t="shared" si="6"/>
        <v>0</v>
      </c>
      <c r="H248" t="s">
        <v>1710</v>
      </c>
      <c r="I248" t="s">
        <v>1711</v>
      </c>
      <c r="J248" t="s">
        <v>1712</v>
      </c>
      <c r="K248" t="s">
        <v>1713</v>
      </c>
      <c r="M248" s="101"/>
      <c r="N248" s="101"/>
    </row>
    <row r="249" spans="1:14" x14ac:dyDescent="0.2">
      <c r="A249" s="110">
        <v>4095</v>
      </c>
      <c r="B249" s="111">
        <v>4095</v>
      </c>
      <c r="C249" s="112" t="str">
        <f t="shared" si="7"/>
        <v>False</v>
      </c>
      <c r="D249" s="113">
        <v>134049.57999999999</v>
      </c>
      <c r="E249" s="113">
        <v>134049.57999999999</v>
      </c>
      <c r="F249" s="114">
        <f t="shared" si="6"/>
        <v>268099.15999999997</v>
      </c>
      <c r="H249" t="s">
        <v>1627</v>
      </c>
      <c r="I249" t="s">
        <v>1714</v>
      </c>
      <c r="J249" t="s">
        <v>1629</v>
      </c>
      <c r="K249" t="s">
        <v>1630</v>
      </c>
      <c r="M249" s="101"/>
      <c r="N249" s="101"/>
    </row>
    <row r="250" spans="1:14" x14ac:dyDescent="0.2">
      <c r="A250" s="110">
        <v>5113</v>
      </c>
      <c r="B250" s="111">
        <v>5113</v>
      </c>
      <c r="C250" s="112" t="str">
        <f t="shared" si="7"/>
        <v>False</v>
      </c>
      <c r="D250" s="113">
        <v>0</v>
      </c>
      <c r="E250" s="113">
        <v>0</v>
      </c>
      <c r="F250" s="114">
        <f t="shared" si="6"/>
        <v>0</v>
      </c>
      <c r="H250" t="s">
        <v>1510</v>
      </c>
      <c r="I250" t="s">
        <v>1504</v>
      </c>
      <c r="J250" t="s">
        <v>1511</v>
      </c>
      <c r="K250" t="s">
        <v>1512</v>
      </c>
      <c r="M250" s="101"/>
      <c r="N250" s="101"/>
    </row>
    <row r="251" spans="1:14" x14ac:dyDescent="0.2">
      <c r="A251" s="110">
        <v>4881</v>
      </c>
      <c r="B251" s="111">
        <v>4881</v>
      </c>
      <c r="C251" s="112" t="str">
        <f t="shared" si="7"/>
        <v>False</v>
      </c>
      <c r="D251" s="113">
        <v>337814.12</v>
      </c>
      <c r="E251" s="113">
        <v>337814.12</v>
      </c>
      <c r="F251" s="114">
        <f t="shared" si="6"/>
        <v>675628.24</v>
      </c>
      <c r="H251" t="s">
        <v>1510</v>
      </c>
      <c r="I251" t="s">
        <v>1504</v>
      </c>
      <c r="J251" t="s">
        <v>1511</v>
      </c>
      <c r="K251" t="s">
        <v>1512</v>
      </c>
      <c r="M251" s="101"/>
      <c r="N251" s="101"/>
    </row>
    <row r="252" spans="1:14" x14ac:dyDescent="0.2">
      <c r="A252" s="110">
        <v>4351</v>
      </c>
      <c r="B252" s="111">
        <v>4351</v>
      </c>
      <c r="C252" s="112" t="str">
        <f t="shared" si="7"/>
        <v>False</v>
      </c>
      <c r="D252" s="113">
        <v>480864.93</v>
      </c>
      <c r="E252" s="113">
        <v>480864.93</v>
      </c>
      <c r="F252" s="114">
        <f t="shared" si="6"/>
        <v>961729.86</v>
      </c>
      <c r="H252" t="s">
        <v>1510</v>
      </c>
      <c r="I252" t="s">
        <v>1504</v>
      </c>
      <c r="J252" t="s">
        <v>1511</v>
      </c>
      <c r="K252" t="s">
        <v>1512</v>
      </c>
      <c r="M252" s="101"/>
      <c r="N252" s="101"/>
    </row>
    <row r="253" spans="1:14" x14ac:dyDescent="0.2">
      <c r="A253" s="110">
        <v>5054</v>
      </c>
      <c r="B253" s="111">
        <v>5054</v>
      </c>
      <c r="C253" s="112" t="str">
        <f t="shared" si="7"/>
        <v>False</v>
      </c>
      <c r="D253" s="113">
        <v>348064.82</v>
      </c>
      <c r="E253" s="113">
        <v>348064.82</v>
      </c>
      <c r="F253" s="114">
        <f t="shared" si="6"/>
        <v>696129.64</v>
      </c>
      <c r="H253" t="s">
        <v>1510</v>
      </c>
      <c r="I253" t="s">
        <v>1504</v>
      </c>
      <c r="J253" t="s">
        <v>1511</v>
      </c>
      <c r="K253" t="s">
        <v>1512</v>
      </c>
      <c r="M253" s="101"/>
      <c r="N253" s="101"/>
    </row>
    <row r="254" spans="1:14" x14ac:dyDescent="0.2">
      <c r="A254" s="110">
        <v>105943</v>
      </c>
      <c r="B254" s="111">
        <v>105943</v>
      </c>
      <c r="C254" s="112" t="str">
        <f t="shared" si="7"/>
        <v>False</v>
      </c>
      <c r="D254" s="113">
        <v>329679.84999999998</v>
      </c>
      <c r="E254" s="113">
        <v>329679.84999999998</v>
      </c>
      <c r="F254" s="114">
        <f t="shared" si="6"/>
        <v>659359.69999999995</v>
      </c>
      <c r="H254" t="s">
        <v>1700</v>
      </c>
      <c r="I254" t="s">
        <v>1521</v>
      </c>
      <c r="J254" t="s">
        <v>1701</v>
      </c>
      <c r="K254" t="s">
        <v>1534</v>
      </c>
      <c r="M254" s="101"/>
      <c r="N254" s="101"/>
    </row>
    <row r="255" spans="1:14" x14ac:dyDescent="0.2">
      <c r="A255" s="110">
        <v>4079</v>
      </c>
      <c r="B255" s="111">
        <v>4079</v>
      </c>
      <c r="C255" s="112" t="str">
        <f t="shared" si="7"/>
        <v>False</v>
      </c>
      <c r="D255" s="113">
        <v>341486.01</v>
      </c>
      <c r="E255" s="113">
        <v>341486.01</v>
      </c>
      <c r="F255" s="114">
        <f t="shared" si="6"/>
        <v>682972.02</v>
      </c>
      <c r="H255" t="s">
        <v>1715</v>
      </c>
      <c r="I255" t="s">
        <v>1632</v>
      </c>
      <c r="J255" t="s">
        <v>1716</v>
      </c>
      <c r="K255" t="s">
        <v>1717</v>
      </c>
      <c r="M255" s="101"/>
      <c r="N255" s="101"/>
    </row>
    <row r="256" spans="1:14" x14ac:dyDescent="0.2">
      <c r="A256" s="110">
        <v>102893</v>
      </c>
      <c r="B256" s="111">
        <v>102893</v>
      </c>
      <c r="C256" s="112" t="str">
        <f t="shared" si="7"/>
        <v>False</v>
      </c>
      <c r="D256" s="113">
        <v>552160.84</v>
      </c>
      <c r="E256" s="113">
        <v>552160.84</v>
      </c>
      <c r="F256" s="114">
        <f t="shared" si="6"/>
        <v>1104321.68</v>
      </c>
      <c r="H256" t="s">
        <v>1718</v>
      </c>
      <c r="I256" t="s">
        <v>1719</v>
      </c>
      <c r="J256" t="s">
        <v>1720</v>
      </c>
      <c r="K256" t="s">
        <v>1721</v>
      </c>
      <c r="M256" s="101"/>
      <c r="N256" s="101"/>
    </row>
    <row r="257" spans="1:14" x14ac:dyDescent="0.2">
      <c r="A257" s="110">
        <v>4248</v>
      </c>
      <c r="B257" s="111">
        <v>4248</v>
      </c>
      <c r="C257" s="112" t="str">
        <f t="shared" si="7"/>
        <v>False</v>
      </c>
      <c r="D257" s="113">
        <v>0</v>
      </c>
      <c r="E257" s="113">
        <v>0</v>
      </c>
      <c r="F257" s="114">
        <f t="shared" si="6"/>
        <v>0</v>
      </c>
      <c r="H257" t="s">
        <v>1722</v>
      </c>
      <c r="I257" t="s">
        <v>1723</v>
      </c>
      <c r="J257" t="s">
        <v>1724</v>
      </c>
      <c r="K257" t="s">
        <v>1725</v>
      </c>
      <c r="M257" s="101"/>
      <c r="N257" s="101"/>
    </row>
    <row r="258" spans="1:14" x14ac:dyDescent="0.2">
      <c r="A258" s="110">
        <v>4927</v>
      </c>
      <c r="B258" s="111">
        <v>4927</v>
      </c>
      <c r="C258" s="112" t="str">
        <f t="shared" si="7"/>
        <v>False</v>
      </c>
      <c r="D258" s="113">
        <v>0</v>
      </c>
      <c r="E258" s="113">
        <v>0</v>
      </c>
      <c r="F258" s="114">
        <f t="shared" si="6"/>
        <v>0</v>
      </c>
      <c r="H258" t="s">
        <v>1722</v>
      </c>
      <c r="I258" t="s">
        <v>1726</v>
      </c>
      <c r="J258" t="s">
        <v>1727</v>
      </c>
      <c r="K258" t="s">
        <v>1725</v>
      </c>
      <c r="M258" s="101"/>
      <c r="N258" s="101"/>
    </row>
    <row r="259" spans="1:14" x14ac:dyDescent="0.2">
      <c r="A259" s="110">
        <v>4614</v>
      </c>
      <c r="B259" s="111">
        <v>4614</v>
      </c>
      <c r="C259" s="112" t="str">
        <f t="shared" si="7"/>
        <v>False</v>
      </c>
      <c r="D259" s="113">
        <v>0</v>
      </c>
      <c r="E259" s="113">
        <v>0</v>
      </c>
      <c r="F259" s="114">
        <f t="shared" ref="F259:F322" si="8">SUM(D259:E259)</f>
        <v>0</v>
      </c>
      <c r="H259" t="s">
        <v>1546</v>
      </c>
      <c r="I259" t="s">
        <v>1547</v>
      </c>
      <c r="J259" t="s">
        <v>1548</v>
      </c>
      <c r="K259" t="s">
        <v>1549</v>
      </c>
      <c r="M259" s="101"/>
      <c r="N259" s="101"/>
    </row>
    <row r="260" spans="1:14" x14ac:dyDescent="0.2">
      <c r="A260" s="110">
        <v>5080</v>
      </c>
      <c r="B260" s="111">
        <v>5080</v>
      </c>
      <c r="C260" s="112" t="str">
        <f t="shared" ref="C260:C323" si="9">IF(SUM(D260:E260)&gt;F260, "True","False")</f>
        <v>False</v>
      </c>
      <c r="D260" s="113">
        <v>0</v>
      </c>
      <c r="E260" s="113">
        <v>0</v>
      </c>
      <c r="F260" s="114">
        <f t="shared" si="8"/>
        <v>0</v>
      </c>
      <c r="H260" t="s">
        <v>1546</v>
      </c>
      <c r="I260" t="s">
        <v>1547</v>
      </c>
      <c r="J260" t="s">
        <v>1548</v>
      </c>
      <c r="K260" t="s">
        <v>1549</v>
      </c>
      <c r="M260" s="101"/>
      <c r="N260" s="101"/>
    </row>
    <row r="261" spans="1:14" x14ac:dyDescent="0.2">
      <c r="A261" s="110">
        <v>5061</v>
      </c>
      <c r="B261" s="111">
        <v>5061</v>
      </c>
      <c r="C261" s="112" t="str">
        <f t="shared" si="9"/>
        <v>False</v>
      </c>
      <c r="D261" s="113">
        <v>0</v>
      </c>
      <c r="E261" s="113">
        <v>0</v>
      </c>
      <c r="F261" s="114">
        <f t="shared" si="8"/>
        <v>0</v>
      </c>
      <c r="H261" t="s">
        <v>1546</v>
      </c>
      <c r="I261" t="s">
        <v>1547</v>
      </c>
      <c r="J261" t="s">
        <v>1548</v>
      </c>
      <c r="K261" t="s">
        <v>1549</v>
      </c>
      <c r="M261" s="101"/>
      <c r="N261" s="101"/>
    </row>
    <row r="262" spans="1:14" x14ac:dyDescent="0.2">
      <c r="A262" s="110">
        <v>4748</v>
      </c>
      <c r="B262" s="111">
        <v>4748</v>
      </c>
      <c r="C262" s="112" t="str">
        <f t="shared" si="9"/>
        <v>False</v>
      </c>
      <c r="D262" s="113">
        <v>0</v>
      </c>
      <c r="E262" s="113">
        <v>0</v>
      </c>
      <c r="F262" s="114">
        <f t="shared" si="8"/>
        <v>0</v>
      </c>
      <c r="H262" t="s">
        <v>1546</v>
      </c>
      <c r="I262" t="s">
        <v>1547</v>
      </c>
      <c r="J262" t="s">
        <v>1548</v>
      </c>
      <c r="K262" t="s">
        <v>1549</v>
      </c>
      <c r="M262" s="101"/>
      <c r="N262" s="101"/>
    </row>
    <row r="263" spans="1:14" x14ac:dyDescent="0.2">
      <c r="A263" s="110">
        <v>4776</v>
      </c>
      <c r="B263" s="111">
        <v>4776</v>
      </c>
      <c r="C263" s="112" t="str">
        <f t="shared" si="9"/>
        <v>False</v>
      </c>
      <c r="D263" s="113">
        <v>0</v>
      </c>
      <c r="E263" s="113">
        <v>0</v>
      </c>
      <c r="F263" s="114">
        <f t="shared" si="8"/>
        <v>0</v>
      </c>
      <c r="H263" t="s">
        <v>1546</v>
      </c>
      <c r="I263" t="s">
        <v>1547</v>
      </c>
      <c r="J263" t="s">
        <v>1548</v>
      </c>
      <c r="K263" t="s">
        <v>1549</v>
      </c>
      <c r="M263" s="101"/>
      <c r="N263" s="101"/>
    </row>
    <row r="264" spans="1:14" x14ac:dyDescent="0.2">
      <c r="A264" s="110">
        <v>5279</v>
      </c>
      <c r="B264" s="111">
        <v>5279</v>
      </c>
      <c r="C264" s="112" t="str">
        <f t="shared" si="9"/>
        <v>False</v>
      </c>
      <c r="D264" s="113">
        <v>0</v>
      </c>
      <c r="E264" s="113">
        <v>0</v>
      </c>
      <c r="F264" s="114">
        <f t="shared" si="8"/>
        <v>0</v>
      </c>
      <c r="H264" t="s">
        <v>1546</v>
      </c>
      <c r="I264" t="s">
        <v>1547</v>
      </c>
      <c r="J264" t="s">
        <v>1548</v>
      </c>
      <c r="K264" t="s">
        <v>1549</v>
      </c>
      <c r="M264" s="101"/>
      <c r="N264" s="101"/>
    </row>
    <row r="265" spans="1:14" x14ac:dyDescent="0.2">
      <c r="A265" s="110">
        <v>4369</v>
      </c>
      <c r="B265" s="111">
        <v>4369</v>
      </c>
      <c r="C265" s="112" t="str">
        <f t="shared" si="9"/>
        <v>False</v>
      </c>
      <c r="D265" s="113">
        <v>0</v>
      </c>
      <c r="E265" s="113">
        <v>0</v>
      </c>
      <c r="F265" s="114">
        <f t="shared" si="8"/>
        <v>0</v>
      </c>
      <c r="H265" t="s">
        <v>1546</v>
      </c>
      <c r="I265" t="s">
        <v>1547</v>
      </c>
      <c r="J265" t="s">
        <v>1548</v>
      </c>
      <c r="K265" t="s">
        <v>1549</v>
      </c>
      <c r="M265" s="101"/>
      <c r="N265" s="101"/>
    </row>
    <row r="266" spans="1:14" x14ac:dyDescent="0.2">
      <c r="A266" s="110">
        <v>4399</v>
      </c>
      <c r="B266" s="111">
        <v>4399</v>
      </c>
      <c r="C266" s="112" t="str">
        <f t="shared" si="9"/>
        <v>False</v>
      </c>
      <c r="D266" s="113">
        <v>0</v>
      </c>
      <c r="E266" s="113">
        <v>0</v>
      </c>
      <c r="F266" s="114">
        <f t="shared" si="8"/>
        <v>0</v>
      </c>
      <c r="H266" t="s">
        <v>1546</v>
      </c>
      <c r="I266" t="s">
        <v>1547</v>
      </c>
      <c r="J266" t="s">
        <v>1548</v>
      </c>
      <c r="K266" t="s">
        <v>1549</v>
      </c>
      <c r="M266" s="101"/>
      <c r="N266" s="101"/>
    </row>
    <row r="267" spans="1:14" x14ac:dyDescent="0.2">
      <c r="A267" s="110">
        <v>4533</v>
      </c>
      <c r="B267" s="111">
        <v>4533</v>
      </c>
      <c r="C267" s="112" t="str">
        <f t="shared" si="9"/>
        <v>False</v>
      </c>
      <c r="D267" s="113">
        <v>0</v>
      </c>
      <c r="E267" s="113">
        <v>0</v>
      </c>
      <c r="F267" s="114">
        <f t="shared" si="8"/>
        <v>0</v>
      </c>
      <c r="H267" t="s">
        <v>1546</v>
      </c>
      <c r="I267" t="s">
        <v>1547</v>
      </c>
      <c r="J267" t="s">
        <v>1548</v>
      </c>
      <c r="K267" t="s">
        <v>1549</v>
      </c>
      <c r="M267" s="101"/>
      <c r="N267" s="101"/>
    </row>
    <row r="268" spans="1:14" x14ac:dyDescent="0.2">
      <c r="A268" s="110">
        <v>104666</v>
      </c>
      <c r="B268" s="111">
        <v>104666</v>
      </c>
      <c r="C268" s="112" t="str">
        <f t="shared" si="9"/>
        <v>False</v>
      </c>
      <c r="D268" s="113">
        <v>272638.02</v>
      </c>
      <c r="E268" s="113">
        <v>272638.02</v>
      </c>
      <c r="F268" s="114">
        <f t="shared" si="8"/>
        <v>545276.04</v>
      </c>
      <c r="H268" t="s">
        <v>1546</v>
      </c>
      <c r="I268" t="s">
        <v>1547</v>
      </c>
      <c r="J268" t="s">
        <v>1548</v>
      </c>
      <c r="K268" t="s">
        <v>1549</v>
      </c>
      <c r="M268" s="101"/>
      <c r="N268" s="101"/>
    </row>
    <row r="269" spans="1:14" x14ac:dyDescent="0.2">
      <c r="A269" s="110">
        <v>4858</v>
      </c>
      <c r="B269" s="111">
        <v>4858</v>
      </c>
      <c r="C269" s="112" t="str">
        <f t="shared" si="9"/>
        <v>False</v>
      </c>
      <c r="D269" s="113">
        <v>319684.15000000002</v>
      </c>
      <c r="E269" s="113">
        <v>319684.15000000002</v>
      </c>
      <c r="F269" s="114">
        <f t="shared" si="8"/>
        <v>639368.30000000005</v>
      </c>
      <c r="H269" t="s">
        <v>1510</v>
      </c>
      <c r="I269" t="s">
        <v>1504</v>
      </c>
      <c r="J269" t="s">
        <v>1511</v>
      </c>
      <c r="K269" t="s">
        <v>1512</v>
      </c>
      <c r="M269" s="101"/>
      <c r="N269" s="101"/>
    </row>
    <row r="270" spans="1:14" x14ac:dyDescent="0.2">
      <c r="A270" s="110">
        <v>4754</v>
      </c>
      <c r="B270" s="111">
        <v>4754</v>
      </c>
      <c r="C270" s="112" t="str">
        <f t="shared" si="9"/>
        <v>False</v>
      </c>
      <c r="D270" s="113">
        <v>582377.46</v>
      </c>
      <c r="E270" s="113">
        <v>582377.46</v>
      </c>
      <c r="F270" s="114">
        <f t="shared" si="8"/>
        <v>1164754.92</v>
      </c>
      <c r="H270" t="s">
        <v>1510</v>
      </c>
      <c r="I270" t="s">
        <v>1504</v>
      </c>
      <c r="J270" t="s">
        <v>1511</v>
      </c>
      <c r="K270" t="s">
        <v>1512</v>
      </c>
      <c r="M270" s="101"/>
      <c r="N270" s="101"/>
    </row>
    <row r="271" spans="1:14" x14ac:dyDescent="0.2">
      <c r="A271" s="110">
        <v>104410</v>
      </c>
      <c r="B271" s="111">
        <v>104410</v>
      </c>
      <c r="C271" s="112" t="str">
        <f t="shared" si="9"/>
        <v>False</v>
      </c>
      <c r="D271" s="113">
        <v>302395.65000000002</v>
      </c>
      <c r="E271" s="113">
        <v>302395.65000000002</v>
      </c>
      <c r="F271" s="114">
        <f t="shared" si="8"/>
        <v>604791.30000000005</v>
      </c>
      <c r="H271" t="s">
        <v>1516</v>
      </c>
      <c r="I271" t="s">
        <v>1517</v>
      </c>
      <c r="J271" t="s">
        <v>1518</v>
      </c>
      <c r="K271" t="s">
        <v>1519</v>
      </c>
      <c r="M271" s="101"/>
      <c r="N271" s="101"/>
    </row>
    <row r="272" spans="1:14" x14ac:dyDescent="0.2">
      <c r="A272" s="110">
        <v>4060</v>
      </c>
      <c r="B272" s="111">
        <v>4060</v>
      </c>
      <c r="C272" s="112" t="str">
        <f t="shared" si="9"/>
        <v>False</v>
      </c>
      <c r="D272" s="113">
        <v>545862.53</v>
      </c>
      <c r="E272" s="113">
        <v>545862.53</v>
      </c>
      <c r="F272" s="114">
        <f t="shared" si="8"/>
        <v>1091725.06</v>
      </c>
      <c r="H272" t="s">
        <v>1510</v>
      </c>
      <c r="I272" t="s">
        <v>1504</v>
      </c>
      <c r="J272" t="s">
        <v>1511</v>
      </c>
      <c r="K272" t="s">
        <v>1512</v>
      </c>
      <c r="M272" s="101"/>
      <c r="N272" s="101"/>
    </row>
    <row r="273" spans="1:14" x14ac:dyDescent="0.2">
      <c r="A273" s="110">
        <v>103963</v>
      </c>
      <c r="B273" s="111">
        <v>103963</v>
      </c>
      <c r="C273" s="112" t="str">
        <f t="shared" si="9"/>
        <v>False</v>
      </c>
      <c r="D273" s="113">
        <v>338120.11</v>
      </c>
      <c r="E273" s="113">
        <v>338120.11</v>
      </c>
      <c r="F273" s="114">
        <f t="shared" si="8"/>
        <v>676240.22</v>
      </c>
      <c r="H273" t="s">
        <v>1516</v>
      </c>
      <c r="I273" t="s">
        <v>1517</v>
      </c>
      <c r="J273" t="s">
        <v>1518</v>
      </c>
      <c r="K273" t="s">
        <v>1519</v>
      </c>
      <c r="M273" s="101"/>
      <c r="N273" s="101"/>
    </row>
    <row r="274" spans="1:14" x14ac:dyDescent="0.2">
      <c r="A274" s="110">
        <v>4076</v>
      </c>
      <c r="B274" s="111">
        <v>4076</v>
      </c>
      <c r="C274" s="112" t="str">
        <f t="shared" si="9"/>
        <v>False</v>
      </c>
      <c r="D274" s="113">
        <v>499555.88</v>
      </c>
      <c r="E274" s="113">
        <v>499555.88</v>
      </c>
      <c r="F274" s="114">
        <f t="shared" si="8"/>
        <v>999111.76</v>
      </c>
      <c r="H274" t="s">
        <v>1510</v>
      </c>
      <c r="I274" t="s">
        <v>1504</v>
      </c>
      <c r="J274" t="s">
        <v>1511</v>
      </c>
      <c r="K274" t="s">
        <v>1512</v>
      </c>
      <c r="M274" s="101"/>
      <c r="N274" s="101"/>
    </row>
    <row r="275" spans="1:14" x14ac:dyDescent="0.2">
      <c r="A275" s="110">
        <v>4879</v>
      </c>
      <c r="B275" s="111">
        <v>4879</v>
      </c>
      <c r="C275" s="112" t="str">
        <f t="shared" si="9"/>
        <v>False</v>
      </c>
      <c r="D275" s="113">
        <v>438561.67</v>
      </c>
      <c r="E275" s="113">
        <v>438561.67</v>
      </c>
      <c r="F275" s="114">
        <f t="shared" si="8"/>
        <v>877123.34</v>
      </c>
      <c r="H275" t="s">
        <v>1510</v>
      </c>
      <c r="I275" t="s">
        <v>1504</v>
      </c>
      <c r="J275" t="s">
        <v>1511</v>
      </c>
      <c r="K275" t="s">
        <v>1512</v>
      </c>
      <c r="M275" s="101"/>
      <c r="N275" s="101"/>
    </row>
    <row r="276" spans="1:14" x14ac:dyDescent="0.2">
      <c r="A276" s="110">
        <v>105172</v>
      </c>
      <c r="B276" s="111">
        <v>105172</v>
      </c>
      <c r="C276" s="112" t="str">
        <f t="shared" si="9"/>
        <v>False</v>
      </c>
      <c r="D276" s="113">
        <v>317950.2</v>
      </c>
      <c r="E276" s="113">
        <v>317950.2</v>
      </c>
      <c r="F276" s="114">
        <f t="shared" si="8"/>
        <v>635900.4</v>
      </c>
      <c r="H276" t="s">
        <v>1516</v>
      </c>
      <c r="I276" t="s">
        <v>1517</v>
      </c>
      <c r="J276" t="s">
        <v>1518</v>
      </c>
      <c r="K276" t="s">
        <v>1519</v>
      </c>
      <c r="M276" s="101"/>
      <c r="N276" s="101"/>
    </row>
    <row r="277" spans="1:14" x14ac:dyDescent="0.2">
      <c r="A277" s="110">
        <v>102861</v>
      </c>
      <c r="B277" s="111">
        <v>102861</v>
      </c>
      <c r="C277" s="112" t="str">
        <f t="shared" si="9"/>
        <v>False</v>
      </c>
      <c r="D277" s="113">
        <v>400899.27</v>
      </c>
      <c r="E277" s="113">
        <v>400899.27</v>
      </c>
      <c r="F277" s="114">
        <f t="shared" si="8"/>
        <v>801798.54</v>
      </c>
      <c r="H277" t="s">
        <v>1516</v>
      </c>
      <c r="I277" t="s">
        <v>1517</v>
      </c>
      <c r="J277" t="s">
        <v>1518</v>
      </c>
      <c r="K277" t="s">
        <v>1519</v>
      </c>
      <c r="M277" s="101"/>
      <c r="N277" s="101"/>
    </row>
    <row r="278" spans="1:14" x14ac:dyDescent="0.2">
      <c r="A278" s="110">
        <v>4223</v>
      </c>
      <c r="B278" s="111">
        <v>4223</v>
      </c>
      <c r="C278" s="112" t="str">
        <f t="shared" si="9"/>
        <v>False</v>
      </c>
      <c r="D278" s="113">
        <v>332484.77</v>
      </c>
      <c r="E278" s="113">
        <v>332484.77</v>
      </c>
      <c r="F278" s="114">
        <f t="shared" si="8"/>
        <v>664969.54</v>
      </c>
      <c r="H278" t="s">
        <v>1516</v>
      </c>
      <c r="I278" t="s">
        <v>1517</v>
      </c>
      <c r="J278" t="s">
        <v>1518</v>
      </c>
      <c r="K278" t="s">
        <v>1519</v>
      </c>
      <c r="M278" s="101"/>
      <c r="N278" s="101"/>
    </row>
    <row r="279" spans="1:14" x14ac:dyDescent="0.2">
      <c r="A279" s="110">
        <v>101682</v>
      </c>
      <c r="B279" s="111">
        <v>101682</v>
      </c>
      <c r="C279" s="112" t="str">
        <f t="shared" si="9"/>
        <v>False</v>
      </c>
      <c r="D279" s="113">
        <v>525998.61</v>
      </c>
      <c r="E279" s="113">
        <v>525998.61</v>
      </c>
      <c r="F279" s="114">
        <f t="shared" si="8"/>
        <v>1051997.22</v>
      </c>
      <c r="H279" t="s">
        <v>1510</v>
      </c>
      <c r="I279" t="s">
        <v>1504</v>
      </c>
      <c r="J279" t="s">
        <v>1511</v>
      </c>
      <c r="K279" t="s">
        <v>1512</v>
      </c>
      <c r="M279" s="101"/>
      <c r="N279" s="101"/>
    </row>
    <row r="280" spans="1:14" x14ac:dyDescent="0.2">
      <c r="A280" s="110">
        <v>5228</v>
      </c>
      <c r="B280" s="111">
        <v>5228</v>
      </c>
      <c r="C280" s="112" t="str">
        <f t="shared" si="9"/>
        <v>False</v>
      </c>
      <c r="D280" s="113">
        <v>364690.33</v>
      </c>
      <c r="E280" s="113">
        <v>364690.33</v>
      </c>
      <c r="F280" s="114">
        <f t="shared" si="8"/>
        <v>729380.66</v>
      </c>
      <c r="H280" t="s">
        <v>1510</v>
      </c>
      <c r="I280" t="s">
        <v>1504</v>
      </c>
      <c r="J280" t="s">
        <v>1511</v>
      </c>
      <c r="K280" t="s">
        <v>1512</v>
      </c>
      <c r="M280" s="101"/>
      <c r="N280" s="101"/>
    </row>
    <row r="281" spans="1:14" x14ac:dyDescent="0.2">
      <c r="A281" s="110">
        <v>4035</v>
      </c>
      <c r="B281" s="111">
        <v>4035</v>
      </c>
      <c r="C281" s="112" t="str">
        <f t="shared" si="9"/>
        <v>False</v>
      </c>
      <c r="D281" s="113">
        <v>526738.09</v>
      </c>
      <c r="E281" s="113">
        <v>526738.09</v>
      </c>
      <c r="F281" s="114">
        <f t="shared" si="8"/>
        <v>1053476.18</v>
      </c>
      <c r="H281" t="s">
        <v>1516</v>
      </c>
      <c r="I281" t="s">
        <v>1517</v>
      </c>
      <c r="J281" t="s">
        <v>1518</v>
      </c>
      <c r="K281" t="s">
        <v>1519</v>
      </c>
      <c r="M281" s="101"/>
      <c r="N281" s="101"/>
    </row>
    <row r="282" spans="1:14" x14ac:dyDescent="0.2">
      <c r="A282" s="110">
        <v>4209</v>
      </c>
      <c r="B282" s="111">
        <v>4209</v>
      </c>
      <c r="C282" s="112" t="str">
        <f t="shared" si="9"/>
        <v>False</v>
      </c>
      <c r="D282" s="113">
        <v>68261.5</v>
      </c>
      <c r="E282" s="113">
        <v>68261.5</v>
      </c>
      <c r="F282" s="114">
        <f t="shared" si="8"/>
        <v>136523</v>
      </c>
      <c r="H282" t="s">
        <v>1510</v>
      </c>
      <c r="I282" t="s">
        <v>1504</v>
      </c>
      <c r="J282" t="s">
        <v>1511</v>
      </c>
      <c r="K282" t="s">
        <v>1512</v>
      </c>
      <c r="M282" s="101"/>
      <c r="N282" s="101"/>
    </row>
    <row r="283" spans="1:14" x14ac:dyDescent="0.2">
      <c r="A283" s="110">
        <v>4098</v>
      </c>
      <c r="B283" s="111">
        <v>4098</v>
      </c>
      <c r="C283" s="112" t="str">
        <f t="shared" si="9"/>
        <v>False</v>
      </c>
      <c r="D283" s="113">
        <v>443483.02</v>
      </c>
      <c r="E283" s="113">
        <v>443483.02</v>
      </c>
      <c r="F283" s="114">
        <f t="shared" si="8"/>
        <v>886966.04</v>
      </c>
      <c r="H283" t="s">
        <v>1516</v>
      </c>
      <c r="I283" t="s">
        <v>1517</v>
      </c>
      <c r="J283" t="s">
        <v>1518</v>
      </c>
      <c r="K283" t="s">
        <v>1519</v>
      </c>
      <c r="M283" s="101"/>
      <c r="N283" s="101"/>
    </row>
    <row r="284" spans="1:14" x14ac:dyDescent="0.2">
      <c r="A284" s="110">
        <v>4344</v>
      </c>
      <c r="B284" s="111">
        <v>4344</v>
      </c>
      <c r="C284" s="112" t="str">
        <f t="shared" si="9"/>
        <v>False</v>
      </c>
      <c r="D284" s="113">
        <v>401638.75</v>
      </c>
      <c r="E284" s="113">
        <v>401638.75</v>
      </c>
      <c r="F284" s="114">
        <f t="shared" si="8"/>
        <v>803277.5</v>
      </c>
      <c r="H284" t="s">
        <v>1516</v>
      </c>
      <c r="I284" t="s">
        <v>1517</v>
      </c>
      <c r="J284" t="s">
        <v>1518</v>
      </c>
      <c r="K284" t="s">
        <v>1519</v>
      </c>
      <c r="M284" s="101"/>
      <c r="N284" s="101"/>
    </row>
    <row r="285" spans="1:14" x14ac:dyDescent="0.2">
      <c r="A285" s="110">
        <v>4948</v>
      </c>
      <c r="B285" s="111">
        <v>4948</v>
      </c>
      <c r="C285" s="112" t="str">
        <f t="shared" si="9"/>
        <v>False</v>
      </c>
      <c r="D285" s="113">
        <v>224750.42</v>
      </c>
      <c r="E285" s="113">
        <v>224750.42</v>
      </c>
      <c r="F285" s="114">
        <f t="shared" si="8"/>
        <v>449500.84</v>
      </c>
      <c r="H285" t="s">
        <v>1510</v>
      </c>
      <c r="I285" t="s">
        <v>1504</v>
      </c>
      <c r="J285" t="s">
        <v>1511</v>
      </c>
      <c r="K285" t="s">
        <v>1512</v>
      </c>
      <c r="M285" s="101"/>
      <c r="N285" s="101"/>
    </row>
    <row r="286" spans="1:14" x14ac:dyDescent="0.2">
      <c r="A286" s="110">
        <v>5342</v>
      </c>
      <c r="B286" s="111">
        <v>5342</v>
      </c>
      <c r="C286" s="112" t="str">
        <f t="shared" si="9"/>
        <v>False</v>
      </c>
      <c r="D286" s="113">
        <v>226866.86</v>
      </c>
      <c r="E286" s="113">
        <v>226866.86</v>
      </c>
      <c r="F286" s="114">
        <f t="shared" si="8"/>
        <v>453733.72</v>
      </c>
      <c r="H286" t="s">
        <v>1510</v>
      </c>
      <c r="I286" t="s">
        <v>1504</v>
      </c>
      <c r="J286" t="s">
        <v>1511</v>
      </c>
      <c r="K286" t="s">
        <v>1512</v>
      </c>
      <c r="M286" s="101"/>
      <c r="N286" s="101"/>
    </row>
    <row r="287" spans="1:14" x14ac:dyDescent="0.2">
      <c r="A287" s="110">
        <v>102675</v>
      </c>
      <c r="B287" s="111">
        <v>102675</v>
      </c>
      <c r="C287" s="112" t="str">
        <f t="shared" si="9"/>
        <v>False</v>
      </c>
      <c r="D287" s="113">
        <v>355995.08</v>
      </c>
      <c r="E287" s="113">
        <v>355995.08</v>
      </c>
      <c r="F287" s="114">
        <f t="shared" si="8"/>
        <v>711990.16</v>
      </c>
      <c r="H287" t="s">
        <v>1516</v>
      </c>
      <c r="I287" t="s">
        <v>1517</v>
      </c>
      <c r="J287" t="s">
        <v>1518</v>
      </c>
      <c r="K287" t="s">
        <v>1519</v>
      </c>
      <c r="M287" s="101"/>
      <c r="N287" s="101"/>
    </row>
    <row r="288" spans="1:14" x14ac:dyDescent="0.2">
      <c r="A288" s="110">
        <v>105868</v>
      </c>
      <c r="B288" s="111">
        <v>105868</v>
      </c>
      <c r="C288" s="112" t="str">
        <f t="shared" si="9"/>
        <v>False</v>
      </c>
      <c r="D288" s="113">
        <v>193258.85</v>
      </c>
      <c r="E288" s="113">
        <v>193258.85</v>
      </c>
      <c r="F288" s="114">
        <f t="shared" si="8"/>
        <v>386517.7</v>
      </c>
      <c r="H288" t="s">
        <v>1510</v>
      </c>
      <c r="I288" t="s">
        <v>1504</v>
      </c>
      <c r="J288" t="s">
        <v>1511</v>
      </c>
      <c r="K288" t="s">
        <v>1512</v>
      </c>
      <c r="M288" s="101"/>
      <c r="N288" s="101"/>
    </row>
    <row r="289" spans="1:14" x14ac:dyDescent="0.2">
      <c r="A289" s="110">
        <v>4891</v>
      </c>
      <c r="B289" s="111">
        <v>4891</v>
      </c>
      <c r="C289" s="112" t="str">
        <f t="shared" si="9"/>
        <v>False</v>
      </c>
      <c r="D289" s="113">
        <v>0</v>
      </c>
      <c r="E289" s="113">
        <v>0</v>
      </c>
      <c r="F289" s="114">
        <f t="shared" si="8"/>
        <v>0</v>
      </c>
      <c r="H289" t="s">
        <v>1728</v>
      </c>
      <c r="I289" t="s">
        <v>1504</v>
      </c>
      <c r="J289" t="s">
        <v>1729</v>
      </c>
      <c r="K289" t="s">
        <v>1730</v>
      </c>
      <c r="M289" s="101"/>
      <c r="N289" s="101"/>
    </row>
    <row r="290" spans="1:14" x14ac:dyDescent="0.2">
      <c r="A290" s="110">
        <v>102493</v>
      </c>
      <c r="B290" s="111">
        <v>102493</v>
      </c>
      <c r="C290" s="112" t="str">
        <f t="shared" si="9"/>
        <v>False</v>
      </c>
      <c r="D290" s="113">
        <v>335901.67</v>
      </c>
      <c r="E290" s="113">
        <v>335901.67</v>
      </c>
      <c r="F290" s="114">
        <f t="shared" si="8"/>
        <v>671803.34</v>
      </c>
      <c r="H290" t="s">
        <v>1516</v>
      </c>
      <c r="I290" t="s">
        <v>1517</v>
      </c>
      <c r="J290" t="s">
        <v>1518</v>
      </c>
      <c r="K290" t="s">
        <v>1519</v>
      </c>
      <c r="M290" s="101"/>
      <c r="N290" s="101"/>
    </row>
    <row r="291" spans="1:14" x14ac:dyDescent="0.2">
      <c r="A291" s="110">
        <v>101364</v>
      </c>
      <c r="B291" s="111">
        <v>101364</v>
      </c>
      <c r="C291" s="112" t="str">
        <f t="shared" si="9"/>
        <v>False</v>
      </c>
      <c r="D291" s="113">
        <v>616903.44999999995</v>
      </c>
      <c r="E291" s="113">
        <v>616903.44999999995</v>
      </c>
      <c r="F291" s="114">
        <f t="shared" si="8"/>
        <v>1233806.8999999999</v>
      </c>
      <c r="H291" t="s">
        <v>1618</v>
      </c>
      <c r="I291" t="s">
        <v>1619</v>
      </c>
      <c r="J291" t="s">
        <v>1620</v>
      </c>
      <c r="K291" t="s">
        <v>1621</v>
      </c>
      <c r="M291" s="101"/>
      <c r="N291" s="101"/>
    </row>
    <row r="292" spans="1:14" x14ac:dyDescent="0.2">
      <c r="A292" s="110">
        <v>102789</v>
      </c>
      <c r="B292" s="111">
        <v>102789</v>
      </c>
      <c r="C292" s="112" t="str">
        <f t="shared" si="9"/>
        <v>False</v>
      </c>
      <c r="D292" s="113">
        <v>483720.85</v>
      </c>
      <c r="E292" s="113">
        <v>483720.85</v>
      </c>
      <c r="F292" s="114">
        <f t="shared" si="8"/>
        <v>967441.7</v>
      </c>
      <c r="H292" t="s">
        <v>1516</v>
      </c>
      <c r="I292" t="s">
        <v>1517</v>
      </c>
      <c r="J292" t="s">
        <v>1518</v>
      </c>
      <c r="K292" t="s">
        <v>1519</v>
      </c>
      <c r="M292" s="101"/>
      <c r="N292" s="101"/>
    </row>
    <row r="293" spans="1:14" x14ac:dyDescent="0.2">
      <c r="A293" s="110">
        <v>102588</v>
      </c>
      <c r="B293" s="111">
        <v>102588</v>
      </c>
      <c r="C293" s="112" t="str">
        <f t="shared" si="9"/>
        <v>False</v>
      </c>
      <c r="D293" s="113">
        <v>390419.08</v>
      </c>
      <c r="E293" s="113">
        <v>390419.08</v>
      </c>
      <c r="F293" s="114">
        <f t="shared" si="8"/>
        <v>780838.16</v>
      </c>
      <c r="H293" t="s">
        <v>1516</v>
      </c>
      <c r="I293" t="s">
        <v>1517</v>
      </c>
      <c r="J293" t="s">
        <v>1518</v>
      </c>
      <c r="K293" t="s">
        <v>1519</v>
      </c>
      <c r="M293" s="101"/>
      <c r="N293" s="101"/>
    </row>
    <row r="294" spans="1:14" x14ac:dyDescent="0.2">
      <c r="A294" s="110">
        <v>4061</v>
      </c>
      <c r="B294" s="111">
        <v>4061</v>
      </c>
      <c r="C294" s="112" t="str">
        <f t="shared" si="9"/>
        <v>False</v>
      </c>
      <c r="D294" s="113">
        <v>845376.77</v>
      </c>
      <c r="E294" s="113">
        <v>845376.77</v>
      </c>
      <c r="F294" s="114">
        <f t="shared" si="8"/>
        <v>1690753.54</v>
      </c>
      <c r="H294" t="s">
        <v>1510</v>
      </c>
      <c r="I294" t="s">
        <v>1504</v>
      </c>
      <c r="J294" t="s">
        <v>1511</v>
      </c>
      <c r="K294" t="s">
        <v>1512</v>
      </c>
      <c r="M294" s="101"/>
      <c r="N294" s="101"/>
    </row>
    <row r="295" spans="1:14" x14ac:dyDescent="0.2">
      <c r="A295" s="110">
        <v>104955</v>
      </c>
      <c r="B295" s="111">
        <v>104955</v>
      </c>
      <c r="C295" s="112" t="str">
        <f t="shared" si="9"/>
        <v>False</v>
      </c>
      <c r="D295" s="113">
        <v>454065.21</v>
      </c>
      <c r="E295" s="113">
        <v>454065.21</v>
      </c>
      <c r="F295" s="114">
        <f t="shared" si="8"/>
        <v>908130.42</v>
      </c>
      <c r="H295" t="s">
        <v>1606</v>
      </c>
      <c r="I295" t="s">
        <v>1504</v>
      </c>
      <c r="J295" t="s">
        <v>1607</v>
      </c>
      <c r="K295" t="s">
        <v>1608</v>
      </c>
      <c r="M295" s="101"/>
      <c r="N295" s="101"/>
    </row>
    <row r="296" spans="1:14" x14ac:dyDescent="0.2">
      <c r="A296" s="110">
        <v>104696</v>
      </c>
      <c r="B296" s="111">
        <v>104696</v>
      </c>
      <c r="C296" s="112" t="str">
        <f t="shared" si="9"/>
        <v>False</v>
      </c>
      <c r="D296" s="113">
        <v>609457.67000000004</v>
      </c>
      <c r="E296" s="113">
        <v>609457.67000000004</v>
      </c>
      <c r="F296" s="114">
        <f t="shared" si="8"/>
        <v>1218915.3400000001</v>
      </c>
      <c r="H296" t="s">
        <v>1516</v>
      </c>
      <c r="I296" t="s">
        <v>1517</v>
      </c>
      <c r="J296" t="s">
        <v>1518</v>
      </c>
      <c r="K296" t="s">
        <v>1519</v>
      </c>
      <c r="M296" s="101"/>
      <c r="N296" s="101"/>
    </row>
    <row r="297" spans="1:14" x14ac:dyDescent="0.2">
      <c r="A297" s="110">
        <v>5332</v>
      </c>
      <c r="B297" s="111">
        <v>5332</v>
      </c>
      <c r="C297" s="112" t="str">
        <f t="shared" si="9"/>
        <v>False</v>
      </c>
      <c r="D297" s="113">
        <v>168295.08</v>
      </c>
      <c r="E297" s="113">
        <v>168295.08</v>
      </c>
      <c r="F297" s="114">
        <f t="shared" si="8"/>
        <v>336590.16</v>
      </c>
      <c r="H297" t="s">
        <v>1731</v>
      </c>
      <c r="I297" t="s">
        <v>1732</v>
      </c>
      <c r="J297" t="s">
        <v>1733</v>
      </c>
      <c r="K297" t="s">
        <v>1734</v>
      </c>
      <c r="M297" s="101"/>
      <c r="N297" s="101"/>
    </row>
    <row r="298" spans="1:14" x14ac:dyDescent="0.2">
      <c r="A298" s="110">
        <v>4756</v>
      </c>
      <c r="B298" s="111">
        <v>4756</v>
      </c>
      <c r="C298" s="112" t="str">
        <f t="shared" si="9"/>
        <v>False</v>
      </c>
      <c r="D298" s="113">
        <v>24122.29</v>
      </c>
      <c r="E298" s="113">
        <v>24122.29</v>
      </c>
      <c r="F298" s="114">
        <f t="shared" si="8"/>
        <v>48244.58</v>
      </c>
      <c r="H298" t="s">
        <v>1735</v>
      </c>
      <c r="I298" t="s">
        <v>1736</v>
      </c>
      <c r="J298" t="s">
        <v>1737</v>
      </c>
      <c r="K298" t="s">
        <v>1738</v>
      </c>
      <c r="M298" s="101"/>
      <c r="N298" s="101"/>
    </row>
    <row r="299" spans="1:14" x14ac:dyDescent="0.2">
      <c r="A299" s="110">
        <v>104767</v>
      </c>
      <c r="B299" s="111">
        <v>104767</v>
      </c>
      <c r="C299" s="112" t="str">
        <f t="shared" si="9"/>
        <v>False</v>
      </c>
      <c r="D299" s="113">
        <v>389093.12</v>
      </c>
      <c r="E299" s="113">
        <v>389093.12</v>
      </c>
      <c r="F299" s="114">
        <f t="shared" si="8"/>
        <v>778186.23999999999</v>
      </c>
      <c r="H299" t="s">
        <v>1510</v>
      </c>
      <c r="I299" t="s">
        <v>1504</v>
      </c>
      <c r="J299" t="s">
        <v>1511</v>
      </c>
      <c r="K299" t="s">
        <v>1512</v>
      </c>
      <c r="M299" s="101"/>
      <c r="N299" s="101"/>
    </row>
    <row r="300" spans="1:14" x14ac:dyDescent="0.2">
      <c r="A300" s="110">
        <v>105841</v>
      </c>
      <c r="B300" s="111">
        <v>105841</v>
      </c>
      <c r="C300" s="112" t="str">
        <f t="shared" si="9"/>
        <v>False</v>
      </c>
      <c r="D300" s="113">
        <v>331439.3</v>
      </c>
      <c r="E300" s="113">
        <v>331439.3</v>
      </c>
      <c r="F300" s="114">
        <f t="shared" si="8"/>
        <v>662878.6</v>
      </c>
      <c r="H300" t="s">
        <v>1510</v>
      </c>
      <c r="I300" t="s">
        <v>1504</v>
      </c>
      <c r="J300" t="s">
        <v>1511</v>
      </c>
      <c r="K300" t="s">
        <v>1512</v>
      </c>
      <c r="M300" s="101"/>
      <c r="N300" s="101"/>
    </row>
    <row r="301" spans="1:14" x14ac:dyDescent="0.2">
      <c r="A301" s="110">
        <v>4362</v>
      </c>
      <c r="B301" s="111">
        <v>4362</v>
      </c>
      <c r="C301" s="112" t="str">
        <f t="shared" si="9"/>
        <v>False</v>
      </c>
      <c r="D301" s="113">
        <v>48142.59</v>
      </c>
      <c r="E301" s="113">
        <v>48142.59</v>
      </c>
      <c r="F301" s="114">
        <f t="shared" si="8"/>
        <v>96285.18</v>
      </c>
      <c r="H301" t="s">
        <v>1510</v>
      </c>
      <c r="I301" t="s">
        <v>1504</v>
      </c>
      <c r="J301" t="s">
        <v>1511</v>
      </c>
      <c r="K301" t="s">
        <v>1512</v>
      </c>
      <c r="M301" s="101"/>
      <c r="N301" s="101"/>
    </row>
    <row r="302" spans="1:14" x14ac:dyDescent="0.2">
      <c r="A302" s="110">
        <v>4635</v>
      </c>
      <c r="B302" s="111">
        <v>4635</v>
      </c>
      <c r="C302" s="112" t="str">
        <f t="shared" si="9"/>
        <v>False</v>
      </c>
      <c r="D302" s="113">
        <v>23586.81</v>
      </c>
      <c r="E302" s="113">
        <v>23586.81</v>
      </c>
      <c r="F302" s="114">
        <f t="shared" si="8"/>
        <v>47173.62</v>
      </c>
      <c r="H302" t="s">
        <v>1510</v>
      </c>
      <c r="I302" t="s">
        <v>1504</v>
      </c>
      <c r="J302" t="s">
        <v>1511</v>
      </c>
      <c r="K302" t="s">
        <v>1512</v>
      </c>
      <c r="M302" s="101"/>
      <c r="N302" s="101"/>
    </row>
    <row r="303" spans="1:14" x14ac:dyDescent="0.2">
      <c r="A303" s="110">
        <v>5354</v>
      </c>
      <c r="B303" s="111">
        <v>5354</v>
      </c>
      <c r="C303" s="112" t="str">
        <f t="shared" si="9"/>
        <v>False</v>
      </c>
      <c r="D303" s="113">
        <v>340608.15</v>
      </c>
      <c r="E303" s="113">
        <v>340608.15</v>
      </c>
      <c r="F303" s="114">
        <f t="shared" si="8"/>
        <v>681216.3</v>
      </c>
      <c r="H303" t="s">
        <v>1510</v>
      </c>
      <c r="I303" t="s">
        <v>1504</v>
      </c>
      <c r="J303" t="s">
        <v>1511</v>
      </c>
      <c r="K303" t="s">
        <v>1512</v>
      </c>
      <c r="M303" s="101"/>
      <c r="N303" s="101"/>
    </row>
    <row r="304" spans="1:14" x14ac:dyDescent="0.2">
      <c r="A304" s="110">
        <v>107101</v>
      </c>
      <c r="B304" s="111">
        <v>107101</v>
      </c>
      <c r="C304" s="112" t="str">
        <f t="shared" si="9"/>
        <v>False</v>
      </c>
      <c r="D304" s="113">
        <v>338400.6</v>
      </c>
      <c r="E304" s="113">
        <v>338400.6</v>
      </c>
      <c r="F304" s="114">
        <f t="shared" si="8"/>
        <v>676801.2</v>
      </c>
      <c r="H304" t="s">
        <v>1510</v>
      </c>
      <c r="I304" t="s">
        <v>1504</v>
      </c>
      <c r="J304" t="s">
        <v>1511</v>
      </c>
      <c r="K304" t="s">
        <v>1512</v>
      </c>
      <c r="M304" s="101"/>
      <c r="N304" s="101"/>
    </row>
    <row r="305" spans="1:14" x14ac:dyDescent="0.2">
      <c r="A305" s="110">
        <v>106098</v>
      </c>
      <c r="B305" s="111">
        <v>106098</v>
      </c>
      <c r="C305" s="112" t="str">
        <f t="shared" si="9"/>
        <v>False</v>
      </c>
      <c r="D305" s="113">
        <v>154448.98000000001</v>
      </c>
      <c r="E305" s="113">
        <v>154448.98000000001</v>
      </c>
      <c r="F305" s="114">
        <f t="shared" si="8"/>
        <v>308897.96000000002</v>
      </c>
      <c r="H305" t="s">
        <v>1510</v>
      </c>
      <c r="I305" t="s">
        <v>1504</v>
      </c>
      <c r="J305" t="s">
        <v>1511</v>
      </c>
      <c r="K305" t="s">
        <v>1512</v>
      </c>
      <c r="M305" s="101"/>
      <c r="N305" s="101"/>
    </row>
    <row r="306" spans="1:14" x14ac:dyDescent="0.2">
      <c r="A306" s="110">
        <v>4053</v>
      </c>
      <c r="B306" s="111">
        <v>4053</v>
      </c>
      <c r="C306" s="112" t="str">
        <f t="shared" si="9"/>
        <v>False</v>
      </c>
      <c r="D306" s="113">
        <v>323662.03000000003</v>
      </c>
      <c r="E306" s="113">
        <v>323662.03000000003</v>
      </c>
      <c r="F306" s="114">
        <f t="shared" si="8"/>
        <v>647324.06000000006</v>
      </c>
      <c r="H306" t="s">
        <v>1739</v>
      </c>
      <c r="I306" t="s">
        <v>1574</v>
      </c>
      <c r="J306" t="s">
        <v>1740</v>
      </c>
      <c r="K306" t="s">
        <v>1741</v>
      </c>
      <c r="M306" s="101"/>
      <c r="N306" s="101"/>
    </row>
    <row r="307" spans="1:14" x14ac:dyDescent="0.2">
      <c r="A307" s="110">
        <v>105818</v>
      </c>
      <c r="B307" s="111">
        <v>105818</v>
      </c>
      <c r="C307" s="112" t="str">
        <f t="shared" si="9"/>
        <v>False</v>
      </c>
      <c r="D307" s="113">
        <v>235205.12</v>
      </c>
      <c r="E307" s="113">
        <v>235205.12</v>
      </c>
      <c r="F307" s="114">
        <f t="shared" si="8"/>
        <v>470410.23999999999</v>
      </c>
      <c r="H307" t="s">
        <v>1591</v>
      </c>
      <c r="I307" t="s">
        <v>1500</v>
      </c>
      <c r="J307" t="s">
        <v>1592</v>
      </c>
      <c r="K307" t="s">
        <v>1593</v>
      </c>
      <c r="M307" s="101"/>
      <c r="N307" s="101"/>
    </row>
    <row r="308" spans="1:14" x14ac:dyDescent="0.2">
      <c r="A308" s="110">
        <v>105314</v>
      </c>
      <c r="B308" s="111">
        <v>105314</v>
      </c>
      <c r="C308" s="112" t="str">
        <f t="shared" si="9"/>
        <v>False</v>
      </c>
      <c r="D308" s="113">
        <v>397278.38</v>
      </c>
      <c r="E308" s="113">
        <v>397278.38</v>
      </c>
      <c r="F308" s="114">
        <f t="shared" si="8"/>
        <v>794556.76</v>
      </c>
      <c r="H308" t="s">
        <v>1591</v>
      </c>
      <c r="I308" t="s">
        <v>1500</v>
      </c>
      <c r="J308" t="s">
        <v>1592</v>
      </c>
      <c r="K308" t="s">
        <v>1593</v>
      </c>
      <c r="M308" s="101"/>
      <c r="N308" s="101"/>
    </row>
    <row r="309" spans="1:14" x14ac:dyDescent="0.2">
      <c r="A309" s="110">
        <v>4652</v>
      </c>
      <c r="B309" s="111">
        <v>4652</v>
      </c>
      <c r="C309" s="112" t="str">
        <f t="shared" si="9"/>
        <v>False</v>
      </c>
      <c r="D309" s="113">
        <v>201622.6</v>
      </c>
      <c r="E309" s="113">
        <v>201622.6</v>
      </c>
      <c r="F309" s="114">
        <f t="shared" si="8"/>
        <v>403245.2</v>
      </c>
      <c r="H309" t="s">
        <v>1594</v>
      </c>
      <c r="I309" t="s">
        <v>1500</v>
      </c>
      <c r="J309" t="s">
        <v>1595</v>
      </c>
      <c r="K309" t="s">
        <v>1596</v>
      </c>
      <c r="M309" s="101"/>
      <c r="N309" s="101"/>
    </row>
    <row r="310" spans="1:14" x14ac:dyDescent="0.2">
      <c r="A310" s="110">
        <v>107141</v>
      </c>
      <c r="B310" s="111">
        <v>107141</v>
      </c>
      <c r="C310" s="112" t="str">
        <f t="shared" si="9"/>
        <v>False</v>
      </c>
      <c r="D310" s="113">
        <v>380601.86</v>
      </c>
      <c r="E310" s="113">
        <v>380601.86</v>
      </c>
      <c r="F310" s="114">
        <f t="shared" si="8"/>
        <v>761203.72</v>
      </c>
      <c r="H310" t="s">
        <v>1594</v>
      </c>
      <c r="I310" t="s">
        <v>1500</v>
      </c>
      <c r="J310" t="s">
        <v>1595</v>
      </c>
      <c r="K310" t="s">
        <v>1596</v>
      </c>
      <c r="M310" s="101"/>
      <c r="N310" s="101"/>
    </row>
    <row r="311" spans="1:14" x14ac:dyDescent="0.2">
      <c r="A311" s="110">
        <v>4303</v>
      </c>
      <c r="B311" s="111">
        <v>4303</v>
      </c>
      <c r="C311" s="112" t="str">
        <f t="shared" si="9"/>
        <v>False</v>
      </c>
      <c r="D311" s="113">
        <v>329467.24</v>
      </c>
      <c r="E311" s="113">
        <v>329467.24</v>
      </c>
      <c r="F311" s="114">
        <f t="shared" si="8"/>
        <v>658934.48</v>
      </c>
      <c r="H311" t="s">
        <v>1510</v>
      </c>
      <c r="I311" t="s">
        <v>1504</v>
      </c>
      <c r="J311" t="s">
        <v>1511</v>
      </c>
      <c r="K311" t="s">
        <v>1512</v>
      </c>
      <c r="M311" s="101"/>
      <c r="N311" s="101"/>
    </row>
    <row r="312" spans="1:14" x14ac:dyDescent="0.2">
      <c r="A312" s="110">
        <v>110914</v>
      </c>
      <c r="B312" s="111">
        <v>110914</v>
      </c>
      <c r="C312" s="112" t="str">
        <f t="shared" si="9"/>
        <v>False</v>
      </c>
      <c r="D312" s="113">
        <v>337202.13</v>
      </c>
      <c r="E312" s="113">
        <v>337202.13</v>
      </c>
      <c r="F312" s="114">
        <f t="shared" si="8"/>
        <v>674404.26</v>
      </c>
      <c r="H312" t="s">
        <v>1742</v>
      </c>
      <c r="I312" t="s">
        <v>1632</v>
      </c>
      <c r="J312" t="s">
        <v>1743</v>
      </c>
      <c r="K312" t="s">
        <v>1744</v>
      </c>
      <c r="M312" s="101"/>
      <c r="N312" s="101"/>
    </row>
    <row r="313" spans="1:14" x14ac:dyDescent="0.2">
      <c r="A313" s="110">
        <v>104360</v>
      </c>
      <c r="B313" s="111">
        <v>104360</v>
      </c>
      <c r="C313" s="112" t="str">
        <f t="shared" si="9"/>
        <v>False</v>
      </c>
      <c r="D313" s="113">
        <v>0</v>
      </c>
      <c r="E313" s="113">
        <v>0</v>
      </c>
      <c r="F313" s="114">
        <f t="shared" si="8"/>
        <v>0</v>
      </c>
      <c r="H313" t="s">
        <v>1745</v>
      </c>
      <c r="I313" t="s">
        <v>1656</v>
      </c>
      <c r="J313" t="s">
        <v>1746</v>
      </c>
      <c r="K313" t="s">
        <v>1747</v>
      </c>
      <c r="M313" s="101"/>
      <c r="N313" s="101"/>
    </row>
    <row r="314" spans="1:14" x14ac:dyDescent="0.2">
      <c r="A314" s="110">
        <v>5151</v>
      </c>
      <c r="B314" s="111">
        <v>5151</v>
      </c>
      <c r="C314" s="112" t="str">
        <f t="shared" si="9"/>
        <v>False</v>
      </c>
      <c r="D314" s="113">
        <v>174205</v>
      </c>
      <c r="E314" s="113">
        <v>174205</v>
      </c>
      <c r="F314" s="114">
        <f t="shared" si="8"/>
        <v>348410</v>
      </c>
      <c r="H314" t="s">
        <v>1748</v>
      </c>
      <c r="I314" t="s">
        <v>1504</v>
      </c>
      <c r="J314" t="s">
        <v>1749</v>
      </c>
      <c r="K314" t="s">
        <v>1750</v>
      </c>
      <c r="M314" s="101"/>
      <c r="N314" s="101"/>
    </row>
    <row r="315" spans="1:14" x14ac:dyDescent="0.2">
      <c r="A315" s="110">
        <v>110518</v>
      </c>
      <c r="B315" s="111">
        <v>110518</v>
      </c>
      <c r="C315" s="112" t="str">
        <f t="shared" si="9"/>
        <v>False</v>
      </c>
      <c r="D315" s="113">
        <v>346636.86</v>
      </c>
      <c r="E315" s="113">
        <v>346636.86</v>
      </c>
      <c r="F315" s="114">
        <f t="shared" si="8"/>
        <v>693273.72</v>
      </c>
      <c r="H315" t="s">
        <v>1623</v>
      </c>
      <c r="I315" t="s">
        <v>1624</v>
      </c>
      <c r="J315" t="s">
        <v>1625</v>
      </c>
      <c r="K315" t="s">
        <v>1626</v>
      </c>
      <c r="M315" s="101"/>
      <c r="N315" s="101"/>
    </row>
    <row r="316" spans="1:14" x14ac:dyDescent="0.2">
      <c r="A316" s="110">
        <v>4531</v>
      </c>
      <c r="B316" s="111">
        <v>4531</v>
      </c>
      <c r="C316" s="112" t="str">
        <f t="shared" si="9"/>
        <v>False</v>
      </c>
      <c r="D316" s="113">
        <v>340262.04</v>
      </c>
      <c r="E316" s="113">
        <v>340262.04</v>
      </c>
      <c r="F316" s="114">
        <f t="shared" si="8"/>
        <v>680524.08</v>
      </c>
      <c r="H316" t="s">
        <v>1751</v>
      </c>
      <c r="I316" t="s">
        <v>1504</v>
      </c>
      <c r="J316" t="s">
        <v>1752</v>
      </c>
      <c r="K316" t="s">
        <v>1753</v>
      </c>
      <c r="M316" s="101"/>
      <c r="N316" s="101"/>
    </row>
    <row r="317" spans="1:14" x14ac:dyDescent="0.2">
      <c r="A317" s="110">
        <v>4358</v>
      </c>
      <c r="B317" s="111">
        <v>4358</v>
      </c>
      <c r="C317" s="112" t="str">
        <f t="shared" si="9"/>
        <v>False</v>
      </c>
      <c r="D317" s="113">
        <v>9613.2199999999993</v>
      </c>
      <c r="E317" s="113">
        <v>9613.2199999999993</v>
      </c>
      <c r="F317" s="114">
        <f t="shared" si="8"/>
        <v>19226.439999999999</v>
      </c>
      <c r="H317">
        <v>0</v>
      </c>
      <c r="I317">
        <v>0</v>
      </c>
      <c r="J317">
        <v>0</v>
      </c>
      <c r="K317">
        <v>0</v>
      </c>
      <c r="M317" s="101"/>
      <c r="N317" s="101"/>
    </row>
    <row r="318" spans="1:14" x14ac:dyDescent="0.2">
      <c r="A318" s="110">
        <v>102525</v>
      </c>
      <c r="B318" s="111">
        <v>102525</v>
      </c>
      <c r="C318" s="112" t="str">
        <f t="shared" si="9"/>
        <v>False</v>
      </c>
      <c r="D318" s="113">
        <v>438816.66</v>
      </c>
      <c r="E318" s="113">
        <v>438816.66</v>
      </c>
      <c r="F318" s="114">
        <f t="shared" si="8"/>
        <v>877633.32</v>
      </c>
      <c r="H318" t="s">
        <v>1535</v>
      </c>
      <c r="I318" t="s">
        <v>1536</v>
      </c>
      <c r="J318" t="s">
        <v>1537</v>
      </c>
      <c r="K318" t="s">
        <v>1754</v>
      </c>
      <c r="M318" s="101"/>
      <c r="N318" s="101"/>
    </row>
    <row r="319" spans="1:14" x14ac:dyDescent="0.2">
      <c r="A319" s="110">
        <v>106817</v>
      </c>
      <c r="B319" s="111">
        <v>106817</v>
      </c>
      <c r="C319" s="112" t="str">
        <f t="shared" si="9"/>
        <v>False</v>
      </c>
      <c r="D319" s="113">
        <v>372263.61</v>
      </c>
      <c r="E319" s="113">
        <v>372263.61</v>
      </c>
      <c r="F319" s="114">
        <f t="shared" si="8"/>
        <v>744527.22</v>
      </c>
      <c r="H319" t="s">
        <v>1507</v>
      </c>
      <c r="I319" t="s">
        <v>1500</v>
      </c>
      <c r="J319" t="s">
        <v>1508</v>
      </c>
      <c r="K319" t="s">
        <v>1509</v>
      </c>
      <c r="M319" s="101"/>
      <c r="N319" s="101"/>
    </row>
    <row r="320" spans="1:14" x14ac:dyDescent="0.2">
      <c r="A320" s="110">
        <v>104646</v>
      </c>
      <c r="B320" s="111">
        <v>104646</v>
      </c>
      <c r="C320" s="112" t="str">
        <f t="shared" si="9"/>
        <v>False</v>
      </c>
      <c r="D320" s="113">
        <v>299820.23</v>
      </c>
      <c r="E320" s="113">
        <v>299820.23</v>
      </c>
      <c r="F320" s="114">
        <f t="shared" si="8"/>
        <v>599640.46</v>
      </c>
      <c r="H320" t="s">
        <v>1510</v>
      </c>
      <c r="I320" t="s">
        <v>1504</v>
      </c>
      <c r="J320" t="s">
        <v>1511</v>
      </c>
      <c r="K320" t="s">
        <v>1512</v>
      </c>
      <c r="M320" s="101"/>
      <c r="N320" s="101"/>
    </row>
    <row r="321" spans="1:14" x14ac:dyDescent="0.2">
      <c r="A321" s="110">
        <v>105089</v>
      </c>
      <c r="B321" s="111">
        <v>105089</v>
      </c>
      <c r="C321" s="112" t="str">
        <f t="shared" si="9"/>
        <v>False</v>
      </c>
      <c r="D321" s="113">
        <v>0</v>
      </c>
      <c r="E321" s="113">
        <v>0</v>
      </c>
      <c r="F321" s="114">
        <f t="shared" si="8"/>
        <v>0</v>
      </c>
      <c r="H321" t="s">
        <v>1745</v>
      </c>
      <c r="I321" t="s">
        <v>1656</v>
      </c>
      <c r="J321" t="s">
        <v>1746</v>
      </c>
      <c r="K321" t="s">
        <v>1747</v>
      </c>
      <c r="M321" s="101"/>
      <c r="N321" s="101"/>
    </row>
    <row r="322" spans="1:14" x14ac:dyDescent="0.2">
      <c r="A322" s="110">
        <v>4463</v>
      </c>
      <c r="B322" s="111">
        <v>4463</v>
      </c>
      <c r="C322" s="112" t="str">
        <f t="shared" si="9"/>
        <v>False</v>
      </c>
      <c r="D322" s="113">
        <v>0</v>
      </c>
      <c r="E322" s="113">
        <v>0</v>
      </c>
      <c r="F322" s="114">
        <f t="shared" si="8"/>
        <v>0</v>
      </c>
      <c r="H322" t="s">
        <v>1745</v>
      </c>
      <c r="I322" t="s">
        <v>1656</v>
      </c>
      <c r="J322" t="s">
        <v>1746</v>
      </c>
      <c r="K322" t="s">
        <v>1747</v>
      </c>
      <c r="M322" s="101"/>
      <c r="N322" s="101"/>
    </row>
    <row r="323" spans="1:14" x14ac:dyDescent="0.2">
      <c r="A323" s="110">
        <v>4266</v>
      </c>
      <c r="B323" s="111">
        <v>4266</v>
      </c>
      <c r="C323" s="112" t="str">
        <f t="shared" si="9"/>
        <v>False</v>
      </c>
      <c r="D323" s="113">
        <v>418799.75</v>
      </c>
      <c r="E323" s="113">
        <v>418799.75</v>
      </c>
      <c r="F323" s="114">
        <f t="shared" ref="F323:F386" si="10">SUM(D323:E323)</f>
        <v>837599.5</v>
      </c>
      <c r="H323" t="s">
        <v>1587</v>
      </c>
      <c r="I323" t="s">
        <v>1588</v>
      </c>
      <c r="J323" t="s">
        <v>1589</v>
      </c>
      <c r="K323" t="s">
        <v>1590</v>
      </c>
      <c r="M323" s="101"/>
      <c r="N323" s="101"/>
    </row>
    <row r="324" spans="1:14" x14ac:dyDescent="0.2">
      <c r="A324" s="110">
        <v>4606</v>
      </c>
      <c r="B324" s="111">
        <v>4606</v>
      </c>
      <c r="C324" s="112" t="str">
        <f t="shared" ref="C324:C387" si="11">IF(SUM(D324:E324)&gt;F324, "True","False")</f>
        <v>False</v>
      </c>
      <c r="D324" s="113">
        <v>275442.94</v>
      </c>
      <c r="E324" s="113">
        <v>275442.94</v>
      </c>
      <c r="F324" s="114">
        <f t="shared" si="10"/>
        <v>550885.88</v>
      </c>
      <c r="H324" t="s">
        <v>1687</v>
      </c>
      <c r="I324" t="s">
        <v>1688</v>
      </c>
      <c r="J324" t="s">
        <v>1689</v>
      </c>
      <c r="K324" t="s">
        <v>1690</v>
      </c>
      <c r="M324" s="101"/>
      <c r="N324" s="101"/>
    </row>
    <row r="325" spans="1:14" x14ac:dyDescent="0.2">
      <c r="A325" s="110">
        <v>5399</v>
      </c>
      <c r="B325" s="111">
        <v>5399</v>
      </c>
      <c r="C325" s="112" t="str">
        <f t="shared" si="11"/>
        <v>False</v>
      </c>
      <c r="D325" s="113">
        <v>0</v>
      </c>
      <c r="E325" s="113">
        <v>0</v>
      </c>
      <c r="F325" s="114">
        <f t="shared" si="10"/>
        <v>0</v>
      </c>
      <c r="H325" t="s">
        <v>1546</v>
      </c>
      <c r="I325" t="s">
        <v>1547</v>
      </c>
      <c r="J325" t="s">
        <v>1548</v>
      </c>
      <c r="K325" t="s">
        <v>1549</v>
      </c>
      <c r="M325" s="101"/>
      <c r="N325" s="101"/>
    </row>
    <row r="326" spans="1:14" x14ac:dyDescent="0.2">
      <c r="A326" s="110">
        <v>102004</v>
      </c>
      <c r="B326" s="111">
        <v>102004</v>
      </c>
      <c r="C326" s="112" t="str">
        <f t="shared" si="11"/>
        <v>False</v>
      </c>
      <c r="D326" s="113">
        <v>0</v>
      </c>
      <c r="E326" s="113">
        <v>0</v>
      </c>
      <c r="F326" s="114">
        <f t="shared" si="10"/>
        <v>0</v>
      </c>
      <c r="H326" t="s">
        <v>1546</v>
      </c>
      <c r="I326" t="s">
        <v>1547</v>
      </c>
      <c r="J326" t="s">
        <v>1548</v>
      </c>
      <c r="K326" t="s">
        <v>1549</v>
      </c>
      <c r="M326" s="101"/>
      <c r="N326" s="101"/>
    </row>
    <row r="327" spans="1:14" x14ac:dyDescent="0.2">
      <c r="A327" s="110">
        <v>4548</v>
      </c>
      <c r="B327" s="111">
        <v>4548</v>
      </c>
      <c r="C327" s="112" t="str">
        <f t="shared" si="11"/>
        <v>False</v>
      </c>
      <c r="D327" s="113">
        <v>0</v>
      </c>
      <c r="E327" s="113">
        <v>0</v>
      </c>
      <c r="F327" s="114">
        <f t="shared" si="10"/>
        <v>0</v>
      </c>
      <c r="H327" t="s">
        <v>1546</v>
      </c>
      <c r="I327" t="s">
        <v>1547</v>
      </c>
      <c r="J327" t="s">
        <v>1548</v>
      </c>
      <c r="K327" t="s">
        <v>1549</v>
      </c>
      <c r="M327" s="101"/>
      <c r="N327" s="101"/>
    </row>
    <row r="328" spans="1:14" x14ac:dyDescent="0.2">
      <c r="A328" s="110">
        <v>103708</v>
      </c>
      <c r="B328" s="111">
        <v>103708</v>
      </c>
      <c r="C328" s="112" t="str">
        <f t="shared" si="11"/>
        <v>False</v>
      </c>
      <c r="D328" s="113">
        <v>401256.26</v>
      </c>
      <c r="E328" s="113">
        <v>401256.26</v>
      </c>
      <c r="F328" s="114">
        <f t="shared" si="10"/>
        <v>802512.52</v>
      </c>
      <c r="H328" t="s">
        <v>1532</v>
      </c>
      <c r="I328" t="s">
        <v>1500</v>
      </c>
      <c r="J328" t="s">
        <v>1533</v>
      </c>
      <c r="K328" t="s">
        <v>1534</v>
      </c>
      <c r="M328" s="101"/>
      <c r="N328" s="101"/>
    </row>
    <row r="329" spans="1:14" x14ac:dyDescent="0.2">
      <c r="A329" s="110">
        <v>4950</v>
      </c>
      <c r="B329" s="111">
        <v>4950</v>
      </c>
      <c r="C329" s="112" t="str">
        <f t="shared" si="11"/>
        <v>False</v>
      </c>
      <c r="D329" s="113">
        <v>326058.96000000002</v>
      </c>
      <c r="E329" s="113">
        <v>326058.96000000002</v>
      </c>
      <c r="F329" s="114">
        <f t="shared" si="10"/>
        <v>652117.92000000004</v>
      </c>
      <c r="H329" t="s">
        <v>1510</v>
      </c>
      <c r="I329" t="s">
        <v>1504</v>
      </c>
      <c r="J329" t="s">
        <v>1511</v>
      </c>
      <c r="K329" t="s">
        <v>1512</v>
      </c>
      <c r="M329" s="101"/>
      <c r="N329" s="101"/>
    </row>
    <row r="330" spans="1:14" x14ac:dyDescent="0.2">
      <c r="A330" s="110">
        <v>4611</v>
      </c>
      <c r="B330" s="111">
        <v>4611</v>
      </c>
      <c r="C330" s="112" t="str">
        <f t="shared" si="11"/>
        <v>False</v>
      </c>
      <c r="D330" s="113">
        <v>746924.15</v>
      </c>
      <c r="E330" s="113">
        <v>746924.15</v>
      </c>
      <c r="F330" s="114">
        <f t="shared" si="10"/>
        <v>1493848.3</v>
      </c>
      <c r="H330" t="s">
        <v>1510</v>
      </c>
      <c r="I330" t="s">
        <v>1504</v>
      </c>
      <c r="J330" t="s">
        <v>1511</v>
      </c>
      <c r="K330" t="s">
        <v>1512</v>
      </c>
      <c r="M330" s="101"/>
      <c r="N330" s="101"/>
    </row>
    <row r="331" spans="1:14" x14ac:dyDescent="0.2">
      <c r="A331" s="110">
        <v>5014</v>
      </c>
      <c r="B331" s="111">
        <v>5014</v>
      </c>
      <c r="C331" s="112" t="str">
        <f t="shared" si="11"/>
        <v>False</v>
      </c>
      <c r="D331" s="113">
        <v>476326.06</v>
      </c>
      <c r="E331" s="113">
        <v>476326.06</v>
      </c>
      <c r="F331" s="114">
        <f t="shared" si="10"/>
        <v>952652.12</v>
      </c>
      <c r="H331" t="s">
        <v>1755</v>
      </c>
      <c r="I331" t="s">
        <v>1504</v>
      </c>
      <c r="J331" t="s">
        <v>1756</v>
      </c>
      <c r="K331" t="s">
        <v>1757</v>
      </c>
      <c r="M331" s="101"/>
      <c r="N331" s="101"/>
    </row>
    <row r="332" spans="1:14" x14ac:dyDescent="0.2">
      <c r="A332" s="110">
        <v>5040</v>
      </c>
      <c r="B332" s="111">
        <v>5040</v>
      </c>
      <c r="C332" s="112" t="str">
        <f t="shared" si="11"/>
        <v>False</v>
      </c>
      <c r="D332" s="113">
        <v>264478.26</v>
      </c>
      <c r="E332" s="113">
        <v>264478.26</v>
      </c>
      <c r="F332" s="114">
        <f t="shared" si="10"/>
        <v>528956.52</v>
      </c>
      <c r="H332" t="s">
        <v>1755</v>
      </c>
      <c r="I332" t="s">
        <v>1504</v>
      </c>
      <c r="J332" t="s">
        <v>1756</v>
      </c>
      <c r="K332" t="s">
        <v>1757</v>
      </c>
      <c r="M332" s="101"/>
      <c r="N332" s="101"/>
    </row>
    <row r="333" spans="1:14" x14ac:dyDescent="0.2">
      <c r="A333" s="110">
        <v>5069</v>
      </c>
      <c r="B333" s="111">
        <v>5069</v>
      </c>
      <c r="C333" s="112" t="str">
        <f t="shared" si="11"/>
        <v>False</v>
      </c>
      <c r="D333" s="113">
        <v>218248.11</v>
      </c>
      <c r="E333" s="113">
        <v>218248.11</v>
      </c>
      <c r="F333" s="114">
        <f t="shared" si="10"/>
        <v>436496.22</v>
      </c>
      <c r="H333" t="s">
        <v>1755</v>
      </c>
      <c r="I333" t="s">
        <v>1504</v>
      </c>
      <c r="J333" t="s">
        <v>1756</v>
      </c>
      <c r="K333" t="s">
        <v>1757</v>
      </c>
      <c r="M333" s="101"/>
      <c r="N333" s="101"/>
    </row>
    <row r="334" spans="1:14" x14ac:dyDescent="0.2">
      <c r="A334" s="110">
        <v>5231</v>
      </c>
      <c r="B334" s="111">
        <v>5231</v>
      </c>
      <c r="C334" s="112" t="str">
        <f t="shared" si="11"/>
        <v>False</v>
      </c>
      <c r="D334" s="113">
        <v>592118.18000000005</v>
      </c>
      <c r="E334" s="113">
        <v>592118.18000000005</v>
      </c>
      <c r="F334" s="114">
        <f t="shared" si="10"/>
        <v>1184236.3600000001</v>
      </c>
      <c r="H334" t="s">
        <v>1755</v>
      </c>
      <c r="I334" t="s">
        <v>1504</v>
      </c>
      <c r="J334" t="s">
        <v>1756</v>
      </c>
      <c r="K334" t="s">
        <v>1757</v>
      </c>
      <c r="M334" s="101"/>
      <c r="N334" s="101"/>
    </row>
    <row r="335" spans="1:14" x14ac:dyDescent="0.2">
      <c r="A335" s="110">
        <v>102868</v>
      </c>
      <c r="B335" s="111">
        <v>102868</v>
      </c>
      <c r="C335" s="112" t="str">
        <f t="shared" si="11"/>
        <v>False</v>
      </c>
      <c r="D335" s="113">
        <v>142005.35</v>
      </c>
      <c r="E335" s="113">
        <v>142005.35</v>
      </c>
      <c r="F335" s="114">
        <f t="shared" si="10"/>
        <v>284010.7</v>
      </c>
      <c r="H335" t="s">
        <v>1755</v>
      </c>
      <c r="I335" t="s">
        <v>1504</v>
      </c>
      <c r="J335" t="s">
        <v>1756</v>
      </c>
      <c r="K335" t="s">
        <v>1757</v>
      </c>
      <c r="M335" s="101"/>
      <c r="N335" s="101"/>
    </row>
    <row r="336" spans="1:14" x14ac:dyDescent="0.2">
      <c r="A336" s="110">
        <v>4412</v>
      </c>
      <c r="B336" s="111">
        <v>4412</v>
      </c>
      <c r="C336" s="112" t="str">
        <f t="shared" si="11"/>
        <v>False</v>
      </c>
      <c r="D336" s="113">
        <v>211388.82</v>
      </c>
      <c r="E336" s="113">
        <v>211388.82</v>
      </c>
      <c r="F336" s="114">
        <f t="shared" si="10"/>
        <v>422777.64</v>
      </c>
      <c r="H336" t="s">
        <v>1755</v>
      </c>
      <c r="I336" t="s">
        <v>1504</v>
      </c>
      <c r="J336" t="s">
        <v>1756</v>
      </c>
      <c r="K336" t="s">
        <v>1757</v>
      </c>
      <c r="M336" s="101"/>
      <c r="N336" s="101"/>
    </row>
    <row r="337" spans="1:14" x14ac:dyDescent="0.2">
      <c r="A337" s="110">
        <v>5328</v>
      </c>
      <c r="B337" s="111">
        <v>5328</v>
      </c>
      <c r="C337" s="112" t="str">
        <f t="shared" si="11"/>
        <v>False</v>
      </c>
      <c r="D337" s="113">
        <v>507001.67</v>
      </c>
      <c r="E337" s="113">
        <v>507001.67</v>
      </c>
      <c r="F337" s="114">
        <f t="shared" si="10"/>
        <v>1014003.34</v>
      </c>
      <c r="H337" t="s">
        <v>1755</v>
      </c>
      <c r="I337" t="s">
        <v>1504</v>
      </c>
      <c r="J337" t="s">
        <v>1756</v>
      </c>
      <c r="K337" t="s">
        <v>1757</v>
      </c>
      <c r="M337" s="101"/>
      <c r="N337" s="101"/>
    </row>
    <row r="338" spans="1:14" x14ac:dyDescent="0.2">
      <c r="A338" s="110">
        <v>4332</v>
      </c>
      <c r="B338" s="111">
        <v>4332</v>
      </c>
      <c r="C338" s="112" t="str">
        <f t="shared" si="11"/>
        <v>False</v>
      </c>
      <c r="D338" s="113">
        <v>254916.04</v>
      </c>
      <c r="E338" s="113">
        <v>254916.04</v>
      </c>
      <c r="F338" s="114">
        <f t="shared" si="10"/>
        <v>509832.08</v>
      </c>
      <c r="H338" t="s">
        <v>1755</v>
      </c>
      <c r="I338" t="s">
        <v>1504</v>
      </c>
      <c r="J338" t="s">
        <v>1756</v>
      </c>
      <c r="K338" t="s">
        <v>1757</v>
      </c>
      <c r="M338" s="101"/>
      <c r="N338" s="101"/>
    </row>
    <row r="339" spans="1:14" x14ac:dyDescent="0.2">
      <c r="A339" s="110">
        <v>4773</v>
      </c>
      <c r="B339" s="111">
        <v>4773</v>
      </c>
      <c r="C339" s="112" t="str">
        <f t="shared" si="11"/>
        <v>False</v>
      </c>
      <c r="D339" s="113">
        <v>163450.22</v>
      </c>
      <c r="E339" s="113">
        <v>163450.22</v>
      </c>
      <c r="F339" s="114">
        <f t="shared" si="10"/>
        <v>326900.44</v>
      </c>
      <c r="H339" t="s">
        <v>1755</v>
      </c>
      <c r="I339" t="s">
        <v>1504</v>
      </c>
      <c r="J339" t="s">
        <v>1756</v>
      </c>
      <c r="K339" t="s">
        <v>1757</v>
      </c>
      <c r="M339" s="101"/>
      <c r="N339" s="101"/>
    </row>
    <row r="340" spans="1:14" x14ac:dyDescent="0.2">
      <c r="A340" s="110">
        <v>4205</v>
      </c>
      <c r="B340" s="111">
        <v>4205</v>
      </c>
      <c r="C340" s="112" t="str">
        <f t="shared" si="11"/>
        <v>False</v>
      </c>
      <c r="D340" s="113">
        <v>356275.58</v>
      </c>
      <c r="E340" s="113">
        <v>356275.58</v>
      </c>
      <c r="F340" s="114">
        <f t="shared" si="10"/>
        <v>712551.16</v>
      </c>
      <c r="H340" t="s">
        <v>1755</v>
      </c>
      <c r="I340" t="s">
        <v>1504</v>
      </c>
      <c r="J340" t="s">
        <v>1756</v>
      </c>
      <c r="K340" t="s">
        <v>1757</v>
      </c>
      <c r="M340" s="101"/>
      <c r="N340" s="101"/>
    </row>
    <row r="341" spans="1:14" x14ac:dyDescent="0.2">
      <c r="A341" s="110">
        <v>4931</v>
      </c>
      <c r="B341" s="111">
        <v>4931</v>
      </c>
      <c r="C341" s="112" t="str">
        <f t="shared" si="11"/>
        <v>False</v>
      </c>
      <c r="D341" s="113">
        <v>316522.23999999999</v>
      </c>
      <c r="E341" s="113">
        <v>316522.23999999999</v>
      </c>
      <c r="F341" s="114">
        <f t="shared" si="10"/>
        <v>633044.47999999998</v>
      </c>
      <c r="H341" t="s">
        <v>1755</v>
      </c>
      <c r="I341" t="s">
        <v>1504</v>
      </c>
      <c r="J341" t="s">
        <v>1756</v>
      </c>
      <c r="K341" t="s">
        <v>1757</v>
      </c>
      <c r="M341" s="101"/>
      <c r="N341" s="101"/>
    </row>
    <row r="342" spans="1:14" x14ac:dyDescent="0.2">
      <c r="A342" s="110">
        <v>5131</v>
      </c>
      <c r="B342" s="111">
        <v>5131</v>
      </c>
      <c r="C342" s="112" t="str">
        <f t="shared" si="11"/>
        <v>False</v>
      </c>
      <c r="D342" s="113">
        <v>166790.62</v>
      </c>
      <c r="E342" s="113">
        <v>166790.62</v>
      </c>
      <c r="F342" s="114">
        <f t="shared" si="10"/>
        <v>333581.24</v>
      </c>
      <c r="H342" t="s">
        <v>1755</v>
      </c>
      <c r="I342" t="s">
        <v>1504</v>
      </c>
      <c r="J342" t="s">
        <v>1756</v>
      </c>
      <c r="K342" t="s">
        <v>1757</v>
      </c>
      <c r="M342" s="101"/>
      <c r="N342" s="101"/>
    </row>
    <row r="343" spans="1:14" x14ac:dyDescent="0.2">
      <c r="A343" s="110">
        <v>5052</v>
      </c>
      <c r="B343" s="111">
        <v>5052</v>
      </c>
      <c r="C343" s="112" t="str">
        <f t="shared" si="11"/>
        <v>False</v>
      </c>
      <c r="D343" s="113">
        <v>579470.55000000005</v>
      </c>
      <c r="E343" s="113">
        <v>579470.55000000005</v>
      </c>
      <c r="F343" s="114">
        <f t="shared" si="10"/>
        <v>1158941.1000000001</v>
      </c>
      <c r="H343" t="s">
        <v>1510</v>
      </c>
      <c r="I343" t="s">
        <v>1504</v>
      </c>
      <c r="J343" t="s">
        <v>1511</v>
      </c>
      <c r="K343" t="s">
        <v>1512</v>
      </c>
      <c r="M343" s="101"/>
      <c r="N343" s="101"/>
    </row>
    <row r="344" spans="1:14" x14ac:dyDescent="0.2">
      <c r="A344" s="110">
        <v>4660</v>
      </c>
      <c r="B344" s="111">
        <v>4660</v>
      </c>
      <c r="C344" s="112" t="str">
        <f t="shared" si="11"/>
        <v>False</v>
      </c>
      <c r="D344" s="113">
        <v>431345.38</v>
      </c>
      <c r="E344" s="113">
        <v>431345.38</v>
      </c>
      <c r="F344" s="114">
        <f t="shared" si="10"/>
        <v>862690.76</v>
      </c>
      <c r="H344" t="s">
        <v>1510</v>
      </c>
      <c r="I344" t="s">
        <v>1504</v>
      </c>
      <c r="J344" t="s">
        <v>1511</v>
      </c>
      <c r="K344" t="s">
        <v>1512</v>
      </c>
      <c r="M344" s="101"/>
      <c r="N344" s="101"/>
    </row>
    <row r="345" spans="1:14" x14ac:dyDescent="0.2">
      <c r="A345" s="110">
        <v>4735</v>
      </c>
      <c r="B345" s="111">
        <v>4735</v>
      </c>
      <c r="C345" s="112" t="str">
        <f t="shared" si="11"/>
        <v>False</v>
      </c>
      <c r="D345" s="113">
        <v>517864.35</v>
      </c>
      <c r="E345" s="113">
        <v>517864.35</v>
      </c>
      <c r="F345" s="114">
        <f t="shared" si="10"/>
        <v>1035728.7</v>
      </c>
      <c r="H345" t="s">
        <v>1687</v>
      </c>
      <c r="I345" t="s">
        <v>1688</v>
      </c>
      <c r="J345" t="s">
        <v>1689</v>
      </c>
      <c r="K345" t="s">
        <v>1690</v>
      </c>
      <c r="M345" s="101"/>
      <c r="N345" s="101"/>
    </row>
    <row r="346" spans="1:14" x14ac:dyDescent="0.2">
      <c r="A346" s="110">
        <v>5078</v>
      </c>
      <c r="B346" s="111">
        <v>5078</v>
      </c>
      <c r="C346" s="112" t="str">
        <f t="shared" si="11"/>
        <v>False</v>
      </c>
      <c r="D346" s="113">
        <v>667468.47</v>
      </c>
      <c r="E346" s="113">
        <v>667468.47</v>
      </c>
      <c r="F346" s="114">
        <f t="shared" si="10"/>
        <v>1334936.94</v>
      </c>
      <c r="H346" t="s">
        <v>1687</v>
      </c>
      <c r="I346" t="s">
        <v>1688</v>
      </c>
      <c r="J346" t="s">
        <v>1689</v>
      </c>
      <c r="K346" t="s">
        <v>1690</v>
      </c>
      <c r="M346" s="101"/>
      <c r="N346" s="101"/>
    </row>
    <row r="347" spans="1:14" x14ac:dyDescent="0.2">
      <c r="A347" s="110">
        <v>4371</v>
      </c>
      <c r="B347" s="111">
        <v>4371</v>
      </c>
      <c r="C347" s="112" t="str">
        <f t="shared" si="11"/>
        <v>False</v>
      </c>
      <c r="D347" s="113">
        <v>691208.28</v>
      </c>
      <c r="E347" s="113">
        <v>691208.28</v>
      </c>
      <c r="F347" s="114">
        <f t="shared" si="10"/>
        <v>1382416.56</v>
      </c>
      <c r="H347" t="s">
        <v>1510</v>
      </c>
      <c r="I347" t="s">
        <v>1504</v>
      </c>
      <c r="J347" t="s">
        <v>1511</v>
      </c>
      <c r="K347" t="s">
        <v>1512</v>
      </c>
      <c r="M347" s="101"/>
      <c r="N347" s="101"/>
    </row>
    <row r="348" spans="1:14" x14ac:dyDescent="0.2">
      <c r="A348" s="110">
        <v>4960</v>
      </c>
      <c r="B348" s="111">
        <v>4960</v>
      </c>
      <c r="C348" s="112" t="str">
        <f t="shared" si="11"/>
        <v>False</v>
      </c>
      <c r="D348" s="113">
        <v>589593.75</v>
      </c>
      <c r="E348" s="113">
        <v>589593.75</v>
      </c>
      <c r="F348" s="114">
        <f t="shared" si="10"/>
        <v>1179187.5</v>
      </c>
      <c r="H348" t="s">
        <v>1687</v>
      </c>
      <c r="I348" t="s">
        <v>1688</v>
      </c>
      <c r="J348" t="s">
        <v>1689</v>
      </c>
      <c r="K348" t="s">
        <v>1690</v>
      </c>
      <c r="M348" s="101"/>
      <c r="N348" s="101"/>
    </row>
    <row r="349" spans="1:14" x14ac:dyDescent="0.2">
      <c r="A349" s="110">
        <v>4955</v>
      </c>
      <c r="B349" s="111">
        <v>4955</v>
      </c>
      <c r="C349" s="112" t="str">
        <f t="shared" si="11"/>
        <v>False</v>
      </c>
      <c r="D349" s="113">
        <v>500448.36</v>
      </c>
      <c r="E349" s="113">
        <v>500448.36</v>
      </c>
      <c r="F349" s="114">
        <f t="shared" si="10"/>
        <v>1000896.72</v>
      </c>
      <c r="H349" t="s">
        <v>1687</v>
      </c>
      <c r="I349" t="s">
        <v>1688</v>
      </c>
      <c r="J349" t="s">
        <v>1689</v>
      </c>
      <c r="K349" t="s">
        <v>1690</v>
      </c>
      <c r="M349" s="101"/>
      <c r="N349" s="101"/>
    </row>
    <row r="350" spans="1:14" x14ac:dyDescent="0.2">
      <c r="A350" s="110">
        <v>5095</v>
      </c>
      <c r="B350" s="111">
        <v>5095</v>
      </c>
      <c r="C350" s="112" t="str">
        <f t="shared" si="11"/>
        <v>False</v>
      </c>
      <c r="D350" s="113">
        <v>173751.92</v>
      </c>
      <c r="E350" s="113">
        <v>173751.92</v>
      </c>
      <c r="F350" s="114">
        <f t="shared" si="10"/>
        <v>347503.84</v>
      </c>
      <c r="H350" t="s">
        <v>1758</v>
      </c>
      <c r="I350" t="s">
        <v>1500</v>
      </c>
      <c r="J350" t="s">
        <v>1759</v>
      </c>
      <c r="K350" t="s">
        <v>1760</v>
      </c>
      <c r="M350" s="101"/>
      <c r="N350" s="101"/>
    </row>
    <row r="351" spans="1:14" x14ac:dyDescent="0.2">
      <c r="A351" s="110">
        <v>4121</v>
      </c>
      <c r="B351" s="111">
        <v>4121</v>
      </c>
      <c r="C351" s="112" t="str">
        <f t="shared" si="11"/>
        <v>False</v>
      </c>
      <c r="D351" s="113">
        <v>193539.34</v>
      </c>
      <c r="E351" s="113">
        <v>193539.34</v>
      </c>
      <c r="F351" s="114">
        <f t="shared" si="10"/>
        <v>387078.68</v>
      </c>
      <c r="H351" t="s">
        <v>1673</v>
      </c>
      <c r="I351" t="s">
        <v>1674</v>
      </c>
      <c r="J351" t="s">
        <v>1675</v>
      </c>
      <c r="K351" t="s">
        <v>1676</v>
      </c>
      <c r="M351" s="101"/>
      <c r="N351" s="101"/>
    </row>
    <row r="352" spans="1:14" x14ac:dyDescent="0.2">
      <c r="A352" s="110">
        <v>5109</v>
      </c>
      <c r="B352" s="111">
        <v>5109</v>
      </c>
      <c r="C352" s="112" t="str">
        <f t="shared" si="11"/>
        <v>False</v>
      </c>
      <c r="D352" s="113">
        <v>0</v>
      </c>
      <c r="E352" s="113">
        <v>0</v>
      </c>
      <c r="F352" s="114">
        <f t="shared" si="10"/>
        <v>0</v>
      </c>
      <c r="H352" t="s">
        <v>1761</v>
      </c>
      <c r="I352" t="s">
        <v>1656</v>
      </c>
      <c r="J352" t="s">
        <v>1762</v>
      </c>
      <c r="K352" t="s">
        <v>1763</v>
      </c>
      <c r="M352" s="101"/>
      <c r="N352" s="101"/>
    </row>
    <row r="353" spans="1:14" x14ac:dyDescent="0.2">
      <c r="A353" s="110">
        <v>5347</v>
      </c>
      <c r="B353" s="111">
        <v>5347</v>
      </c>
      <c r="C353" s="112" t="str">
        <f t="shared" si="11"/>
        <v>False</v>
      </c>
      <c r="D353" s="113">
        <v>462530.97</v>
      </c>
      <c r="E353" s="113">
        <v>462530.97</v>
      </c>
      <c r="F353" s="114">
        <f t="shared" si="10"/>
        <v>925061.94</v>
      </c>
      <c r="H353" t="s">
        <v>1687</v>
      </c>
      <c r="I353" t="s">
        <v>1688</v>
      </c>
      <c r="J353" t="s">
        <v>1689</v>
      </c>
      <c r="K353" t="s">
        <v>1690</v>
      </c>
      <c r="M353" s="101"/>
      <c r="N353" s="101"/>
    </row>
    <row r="354" spans="1:14" x14ac:dyDescent="0.2">
      <c r="A354" s="110">
        <v>4726</v>
      </c>
      <c r="B354" s="111">
        <v>4726</v>
      </c>
      <c r="C354" s="112" t="str">
        <f t="shared" si="11"/>
        <v>False</v>
      </c>
      <c r="D354" s="113">
        <v>579955.03</v>
      </c>
      <c r="E354" s="113">
        <v>579955.03</v>
      </c>
      <c r="F354" s="114">
        <f t="shared" si="10"/>
        <v>1159910.06</v>
      </c>
      <c r="H354" t="s">
        <v>1687</v>
      </c>
      <c r="I354" t="s">
        <v>1688</v>
      </c>
      <c r="J354" t="s">
        <v>1689</v>
      </c>
      <c r="K354" t="s">
        <v>1690</v>
      </c>
      <c r="M354" s="101"/>
      <c r="N354" s="101"/>
    </row>
    <row r="355" spans="1:14" x14ac:dyDescent="0.2">
      <c r="A355" s="110">
        <v>110282</v>
      </c>
      <c r="B355" s="111">
        <v>110282</v>
      </c>
      <c r="C355" s="112" t="str">
        <f t="shared" si="11"/>
        <v>False</v>
      </c>
      <c r="D355" s="113">
        <v>501238.83</v>
      </c>
      <c r="E355" s="113">
        <v>501238.83</v>
      </c>
      <c r="F355" s="114">
        <f t="shared" si="10"/>
        <v>1002477.66</v>
      </c>
      <c r="H355" t="s">
        <v>1510</v>
      </c>
      <c r="I355" t="s">
        <v>1504</v>
      </c>
      <c r="J355" t="s">
        <v>1511</v>
      </c>
      <c r="K355" t="s">
        <v>1512</v>
      </c>
      <c r="M355" s="101"/>
      <c r="N355" s="101"/>
    </row>
    <row r="356" spans="1:14" x14ac:dyDescent="0.2">
      <c r="A356" s="110">
        <v>105340</v>
      </c>
      <c r="B356" s="111">
        <v>105340</v>
      </c>
      <c r="C356" s="112" t="str">
        <f t="shared" si="11"/>
        <v>False</v>
      </c>
      <c r="D356" s="113">
        <v>681012.09</v>
      </c>
      <c r="E356" s="113">
        <v>681012.09</v>
      </c>
      <c r="F356" s="114">
        <f t="shared" si="10"/>
        <v>1362024.18</v>
      </c>
      <c r="H356" t="s">
        <v>1748</v>
      </c>
      <c r="I356" t="s">
        <v>1504</v>
      </c>
      <c r="J356" t="s">
        <v>1749</v>
      </c>
      <c r="K356" t="s">
        <v>1750</v>
      </c>
      <c r="M356" s="101"/>
      <c r="N356" s="101"/>
    </row>
    <row r="357" spans="1:14" x14ac:dyDescent="0.2">
      <c r="A357" s="110">
        <v>4588</v>
      </c>
      <c r="B357" s="111">
        <v>4588</v>
      </c>
      <c r="C357" s="112" t="str">
        <f t="shared" si="11"/>
        <v>False</v>
      </c>
      <c r="D357" s="113">
        <v>363517.36</v>
      </c>
      <c r="E357" s="113">
        <v>363517.36</v>
      </c>
      <c r="F357" s="114">
        <f t="shared" si="10"/>
        <v>727034.72</v>
      </c>
      <c r="H357" t="s">
        <v>1673</v>
      </c>
      <c r="I357" t="s">
        <v>1674</v>
      </c>
      <c r="J357" t="s">
        <v>1675</v>
      </c>
      <c r="K357" t="s">
        <v>1676</v>
      </c>
      <c r="M357" s="101"/>
      <c r="N357" s="101"/>
    </row>
    <row r="358" spans="1:14" x14ac:dyDescent="0.2">
      <c r="A358" s="110">
        <v>4842</v>
      </c>
      <c r="B358" s="111">
        <v>4842</v>
      </c>
      <c r="C358" s="112" t="str">
        <f t="shared" si="11"/>
        <v>False</v>
      </c>
      <c r="D358" s="113">
        <v>404112.18</v>
      </c>
      <c r="E358" s="113">
        <v>404112.18</v>
      </c>
      <c r="F358" s="114">
        <f t="shared" si="10"/>
        <v>808224.36</v>
      </c>
      <c r="H358" t="s">
        <v>1673</v>
      </c>
      <c r="I358" t="s">
        <v>1674</v>
      </c>
      <c r="J358" t="s">
        <v>1675</v>
      </c>
      <c r="K358" t="s">
        <v>1676</v>
      </c>
      <c r="M358" s="101"/>
      <c r="N358" s="101"/>
    </row>
    <row r="359" spans="1:14" x14ac:dyDescent="0.2">
      <c r="A359" s="110">
        <v>4458</v>
      </c>
      <c r="B359" s="111">
        <v>4458</v>
      </c>
      <c r="C359" s="112" t="str">
        <f t="shared" si="11"/>
        <v>False</v>
      </c>
      <c r="D359" s="113">
        <v>399420.31</v>
      </c>
      <c r="E359" s="113">
        <v>399420.31</v>
      </c>
      <c r="F359" s="114">
        <f t="shared" si="10"/>
        <v>798840.62</v>
      </c>
      <c r="H359" t="s">
        <v>1673</v>
      </c>
      <c r="I359" t="s">
        <v>1674</v>
      </c>
      <c r="J359" t="s">
        <v>1675</v>
      </c>
      <c r="K359" t="s">
        <v>1676</v>
      </c>
      <c r="M359" s="101"/>
      <c r="N359" s="101"/>
    </row>
    <row r="360" spans="1:14" x14ac:dyDescent="0.2">
      <c r="A360" s="110">
        <v>5185</v>
      </c>
      <c r="B360" s="111">
        <v>5185</v>
      </c>
      <c r="C360" s="112" t="str">
        <f t="shared" si="11"/>
        <v>False</v>
      </c>
      <c r="D360" s="113">
        <v>142183.84</v>
      </c>
      <c r="E360" s="113">
        <v>142183.84</v>
      </c>
      <c r="F360" s="114">
        <f t="shared" si="10"/>
        <v>284367.68</v>
      </c>
      <c r="H360" t="s">
        <v>1673</v>
      </c>
      <c r="I360" t="s">
        <v>1674</v>
      </c>
      <c r="J360" t="s">
        <v>1675</v>
      </c>
      <c r="K360" t="s">
        <v>1676</v>
      </c>
      <c r="M360" s="101"/>
      <c r="N360" s="101"/>
    </row>
    <row r="361" spans="1:14" x14ac:dyDescent="0.2">
      <c r="A361" s="110">
        <v>106495</v>
      </c>
      <c r="B361" s="111">
        <v>106495</v>
      </c>
      <c r="C361" s="112" t="str">
        <f t="shared" si="11"/>
        <v>False</v>
      </c>
      <c r="D361" s="113">
        <v>182726.29</v>
      </c>
      <c r="E361" s="113">
        <v>182726.29</v>
      </c>
      <c r="F361" s="114">
        <f t="shared" si="10"/>
        <v>365452.58</v>
      </c>
      <c r="H361" t="s">
        <v>1673</v>
      </c>
      <c r="I361" t="s">
        <v>1674</v>
      </c>
      <c r="J361" t="s">
        <v>1675</v>
      </c>
      <c r="K361" t="s">
        <v>1676</v>
      </c>
      <c r="M361" s="101"/>
      <c r="N361" s="101"/>
    </row>
    <row r="362" spans="1:14" x14ac:dyDescent="0.2">
      <c r="A362" s="110">
        <v>4629</v>
      </c>
      <c r="B362" s="111">
        <v>4629</v>
      </c>
      <c r="C362" s="112" t="str">
        <f t="shared" si="11"/>
        <v>False</v>
      </c>
      <c r="D362" s="113">
        <v>349365.28</v>
      </c>
      <c r="E362" s="113">
        <v>349365.28</v>
      </c>
      <c r="F362" s="114">
        <f t="shared" si="10"/>
        <v>698730.56</v>
      </c>
      <c r="H362" t="s">
        <v>1673</v>
      </c>
      <c r="I362" t="s">
        <v>1674</v>
      </c>
      <c r="J362" t="s">
        <v>1675</v>
      </c>
      <c r="K362" t="s">
        <v>1676</v>
      </c>
      <c r="M362" s="101"/>
      <c r="N362" s="101"/>
    </row>
    <row r="363" spans="1:14" x14ac:dyDescent="0.2">
      <c r="A363" s="110">
        <v>4737</v>
      </c>
      <c r="B363" s="111">
        <v>4737</v>
      </c>
      <c r="C363" s="112" t="str">
        <f t="shared" si="11"/>
        <v>False</v>
      </c>
      <c r="D363" s="113">
        <v>357499.54</v>
      </c>
      <c r="E363" s="113">
        <v>357499.54</v>
      </c>
      <c r="F363" s="114">
        <f t="shared" si="10"/>
        <v>714999.08</v>
      </c>
      <c r="H363" t="s">
        <v>1673</v>
      </c>
      <c r="I363" t="s">
        <v>1674</v>
      </c>
      <c r="J363" t="s">
        <v>1675</v>
      </c>
      <c r="K363" t="s">
        <v>1676</v>
      </c>
      <c r="M363" s="101"/>
      <c r="N363" s="101"/>
    </row>
    <row r="364" spans="1:14" x14ac:dyDescent="0.2">
      <c r="A364" s="110">
        <v>4502</v>
      </c>
      <c r="B364" s="111">
        <v>4502</v>
      </c>
      <c r="C364" s="112" t="str">
        <f t="shared" si="11"/>
        <v>False</v>
      </c>
      <c r="D364" s="113">
        <v>195604.78</v>
      </c>
      <c r="E364" s="113">
        <v>195604.78</v>
      </c>
      <c r="F364" s="114">
        <f t="shared" si="10"/>
        <v>391209.56</v>
      </c>
      <c r="H364" t="s">
        <v>1673</v>
      </c>
      <c r="I364" t="s">
        <v>1674</v>
      </c>
      <c r="J364" t="s">
        <v>1675</v>
      </c>
      <c r="K364" t="s">
        <v>1676</v>
      </c>
      <c r="M364" s="101"/>
      <c r="N364" s="101"/>
    </row>
    <row r="365" spans="1:14" x14ac:dyDescent="0.2">
      <c r="A365" s="110">
        <v>5249</v>
      </c>
      <c r="B365" s="111">
        <v>5249</v>
      </c>
      <c r="C365" s="112" t="str">
        <f t="shared" si="11"/>
        <v>False</v>
      </c>
      <c r="D365" s="113">
        <v>166892.62</v>
      </c>
      <c r="E365" s="113">
        <v>166892.62</v>
      </c>
      <c r="F365" s="114">
        <f t="shared" si="10"/>
        <v>333785.24</v>
      </c>
      <c r="H365" t="s">
        <v>1764</v>
      </c>
      <c r="I365" t="s">
        <v>1632</v>
      </c>
      <c r="J365" t="s">
        <v>1765</v>
      </c>
      <c r="K365" t="s">
        <v>1766</v>
      </c>
      <c r="M365" s="101"/>
      <c r="N365" s="101"/>
    </row>
    <row r="366" spans="1:14" x14ac:dyDescent="0.2">
      <c r="A366" s="110">
        <v>102773</v>
      </c>
      <c r="B366" s="111">
        <v>102773</v>
      </c>
      <c r="C366" s="112" t="str">
        <f t="shared" si="11"/>
        <v>False</v>
      </c>
      <c r="D366" s="113">
        <v>552466.84</v>
      </c>
      <c r="E366" s="113">
        <v>552466.84</v>
      </c>
      <c r="F366" s="114">
        <f t="shared" si="10"/>
        <v>1104933.68</v>
      </c>
      <c r="H366" t="s">
        <v>1663</v>
      </c>
      <c r="I366" t="s">
        <v>1664</v>
      </c>
      <c r="J366" t="s">
        <v>1665</v>
      </c>
      <c r="K366" t="s">
        <v>1666</v>
      </c>
      <c r="M366" s="101"/>
      <c r="N366" s="101"/>
    </row>
    <row r="367" spans="1:14" x14ac:dyDescent="0.2">
      <c r="A367" s="110">
        <v>4072</v>
      </c>
      <c r="B367" s="111">
        <v>4072</v>
      </c>
      <c r="C367" s="112" t="str">
        <f t="shared" si="11"/>
        <v>False</v>
      </c>
      <c r="D367" s="113">
        <v>0</v>
      </c>
      <c r="E367" s="113">
        <v>0</v>
      </c>
      <c r="F367" s="114">
        <f t="shared" si="10"/>
        <v>0</v>
      </c>
      <c r="H367" t="s">
        <v>1767</v>
      </c>
      <c r="I367" t="s">
        <v>1768</v>
      </c>
      <c r="J367" t="s">
        <v>1769</v>
      </c>
      <c r="K367" t="s">
        <v>1770</v>
      </c>
      <c r="M367" s="101"/>
      <c r="N367" s="101"/>
    </row>
    <row r="368" spans="1:14" x14ac:dyDescent="0.2">
      <c r="A368" s="110">
        <v>110661</v>
      </c>
      <c r="B368" s="111">
        <v>110661</v>
      </c>
      <c r="C368" s="112" t="str">
        <f t="shared" si="11"/>
        <v>False</v>
      </c>
      <c r="D368" s="113">
        <v>40237.82</v>
      </c>
      <c r="E368" s="113">
        <v>40237.82</v>
      </c>
      <c r="F368" s="114">
        <f t="shared" si="10"/>
        <v>80475.64</v>
      </c>
      <c r="H368" t="s">
        <v>1510</v>
      </c>
      <c r="I368" t="s">
        <v>1504</v>
      </c>
      <c r="J368" t="s">
        <v>1511</v>
      </c>
      <c r="K368" t="s">
        <v>1512</v>
      </c>
      <c r="M368" s="101"/>
      <c r="N368" s="101"/>
    </row>
    <row r="369" spans="1:14" x14ac:dyDescent="0.2">
      <c r="A369" s="110">
        <v>110220</v>
      </c>
      <c r="B369" s="111">
        <v>110220</v>
      </c>
      <c r="C369" s="112" t="str">
        <f t="shared" si="11"/>
        <v>False</v>
      </c>
      <c r="D369" s="113">
        <v>454116.21</v>
      </c>
      <c r="E369" s="113">
        <v>454116.21</v>
      </c>
      <c r="F369" s="114">
        <f t="shared" si="10"/>
        <v>908232.42</v>
      </c>
      <c r="H369" t="s">
        <v>1510</v>
      </c>
      <c r="I369" t="s">
        <v>1504</v>
      </c>
      <c r="J369" t="s">
        <v>1511</v>
      </c>
      <c r="K369" t="s">
        <v>1512</v>
      </c>
      <c r="M369" s="101"/>
      <c r="N369" s="101"/>
    </row>
    <row r="370" spans="1:14" x14ac:dyDescent="0.2">
      <c r="A370" s="110">
        <v>4311</v>
      </c>
      <c r="B370" s="111">
        <v>4311</v>
      </c>
      <c r="C370" s="112" t="str">
        <f t="shared" si="11"/>
        <v>False</v>
      </c>
      <c r="D370" s="113">
        <v>333683.24</v>
      </c>
      <c r="E370" s="113">
        <v>333683.24</v>
      </c>
      <c r="F370" s="114">
        <f t="shared" si="10"/>
        <v>667366.48</v>
      </c>
      <c r="H370" t="s">
        <v>1510</v>
      </c>
      <c r="I370" t="s">
        <v>1504</v>
      </c>
      <c r="J370" t="s">
        <v>1511</v>
      </c>
      <c r="K370" t="s">
        <v>1512</v>
      </c>
      <c r="M370" s="101"/>
      <c r="N370" s="101"/>
    </row>
    <row r="371" spans="1:14" x14ac:dyDescent="0.2">
      <c r="A371" s="110">
        <v>4633</v>
      </c>
      <c r="B371" s="111">
        <v>4633</v>
      </c>
      <c r="C371" s="112" t="str">
        <f t="shared" si="11"/>
        <v>False</v>
      </c>
      <c r="D371" s="113">
        <v>633044.47999999998</v>
      </c>
      <c r="E371" s="113">
        <v>633044.47999999998</v>
      </c>
      <c r="F371" s="114">
        <f t="shared" si="10"/>
        <v>1266088.96</v>
      </c>
      <c r="H371" t="s">
        <v>1510</v>
      </c>
      <c r="I371" t="s">
        <v>1504</v>
      </c>
      <c r="J371" t="s">
        <v>1511</v>
      </c>
      <c r="K371" t="s">
        <v>1512</v>
      </c>
      <c r="M371" s="101"/>
      <c r="N371" s="101"/>
    </row>
    <row r="372" spans="1:14" x14ac:dyDescent="0.2">
      <c r="A372" s="110">
        <v>4509</v>
      </c>
      <c r="B372" s="111">
        <v>4509</v>
      </c>
      <c r="C372" s="112" t="str">
        <f t="shared" si="11"/>
        <v>False</v>
      </c>
      <c r="D372" s="113">
        <v>0</v>
      </c>
      <c r="E372" s="113">
        <v>0</v>
      </c>
      <c r="F372" s="114">
        <f t="shared" si="10"/>
        <v>0</v>
      </c>
      <c r="H372" t="s">
        <v>1767</v>
      </c>
      <c r="I372" t="s">
        <v>1768</v>
      </c>
      <c r="J372" t="s">
        <v>1769</v>
      </c>
      <c r="K372" t="s">
        <v>1770</v>
      </c>
      <c r="M372" s="101"/>
      <c r="N372" s="101"/>
    </row>
    <row r="373" spans="1:14" x14ac:dyDescent="0.2">
      <c r="A373" s="110">
        <v>274</v>
      </c>
      <c r="B373" s="111">
        <v>274</v>
      </c>
      <c r="C373" s="112" t="str">
        <f t="shared" si="11"/>
        <v>False</v>
      </c>
      <c r="D373" s="113">
        <v>894488.33</v>
      </c>
      <c r="E373" s="113">
        <v>894488.33</v>
      </c>
      <c r="F373" s="114">
        <f t="shared" si="10"/>
        <v>1788976.66</v>
      </c>
      <c r="H373" t="s">
        <v>1535</v>
      </c>
      <c r="I373" t="s">
        <v>1536</v>
      </c>
      <c r="J373" t="s">
        <v>1771</v>
      </c>
      <c r="K373" t="s">
        <v>1754</v>
      </c>
      <c r="M373" s="101"/>
      <c r="N373" s="101"/>
    </row>
    <row r="374" spans="1:14" x14ac:dyDescent="0.2">
      <c r="A374" s="110">
        <v>4786</v>
      </c>
      <c r="B374" s="111">
        <v>4786</v>
      </c>
      <c r="C374" s="112" t="str">
        <f t="shared" si="11"/>
        <v>False</v>
      </c>
      <c r="D374" s="113">
        <v>0</v>
      </c>
      <c r="E374" s="113">
        <v>0</v>
      </c>
      <c r="F374" s="114">
        <f t="shared" si="10"/>
        <v>0</v>
      </c>
      <c r="H374" t="s">
        <v>1710</v>
      </c>
      <c r="I374" t="s">
        <v>1711</v>
      </c>
      <c r="J374" t="s">
        <v>1712</v>
      </c>
      <c r="K374" t="s">
        <v>1713</v>
      </c>
      <c r="M374" s="101"/>
      <c r="N374" s="101"/>
    </row>
    <row r="375" spans="1:14" x14ac:dyDescent="0.2">
      <c r="A375" s="110">
        <v>106046</v>
      </c>
      <c r="B375" s="111">
        <v>106046</v>
      </c>
      <c r="C375" s="112" t="str">
        <f t="shared" si="11"/>
        <v>False</v>
      </c>
      <c r="D375" s="113">
        <v>0</v>
      </c>
      <c r="E375" s="113">
        <v>0</v>
      </c>
      <c r="F375" s="114">
        <f t="shared" si="10"/>
        <v>0</v>
      </c>
      <c r="H375" t="s">
        <v>1710</v>
      </c>
      <c r="I375" t="s">
        <v>1711</v>
      </c>
      <c r="J375" t="s">
        <v>1712</v>
      </c>
      <c r="K375" t="s">
        <v>1713</v>
      </c>
      <c r="M375" s="101"/>
      <c r="N375" s="101"/>
    </row>
    <row r="376" spans="1:14" x14ac:dyDescent="0.2">
      <c r="A376" s="110">
        <v>103892</v>
      </c>
      <c r="B376" s="111">
        <v>103892</v>
      </c>
      <c r="C376" s="112" t="str">
        <f t="shared" si="11"/>
        <v>False</v>
      </c>
      <c r="D376" s="113">
        <v>561570.06999999995</v>
      </c>
      <c r="E376" s="113">
        <v>561570.06999999995</v>
      </c>
      <c r="F376" s="114">
        <f t="shared" si="10"/>
        <v>1123140.1399999999</v>
      </c>
      <c r="H376" t="s">
        <v>1772</v>
      </c>
      <c r="I376" t="s">
        <v>1773</v>
      </c>
      <c r="J376" t="s">
        <v>1774</v>
      </c>
      <c r="K376" t="s">
        <v>1775</v>
      </c>
      <c r="M376" s="101"/>
      <c r="N376" s="101"/>
    </row>
    <row r="377" spans="1:14" x14ac:dyDescent="0.2">
      <c r="A377" s="110">
        <v>4873</v>
      </c>
      <c r="B377" s="111">
        <v>4873</v>
      </c>
      <c r="C377" s="112" t="str">
        <f t="shared" si="11"/>
        <v>False</v>
      </c>
      <c r="D377" s="113">
        <v>0</v>
      </c>
      <c r="E377" s="113">
        <v>0</v>
      </c>
      <c r="F377" s="114">
        <f t="shared" si="10"/>
        <v>0</v>
      </c>
      <c r="H377" t="s">
        <v>1710</v>
      </c>
      <c r="I377" t="s">
        <v>1711</v>
      </c>
      <c r="J377" t="s">
        <v>1712</v>
      </c>
      <c r="K377" t="s">
        <v>1713</v>
      </c>
      <c r="M377" s="101"/>
      <c r="N377" s="101"/>
    </row>
    <row r="378" spans="1:14" x14ac:dyDescent="0.2">
      <c r="A378" s="110">
        <v>5331</v>
      </c>
      <c r="B378" s="111">
        <v>5331</v>
      </c>
      <c r="C378" s="112" t="str">
        <f t="shared" si="11"/>
        <v>False</v>
      </c>
      <c r="D378" s="113">
        <v>0</v>
      </c>
      <c r="E378" s="113">
        <v>0</v>
      </c>
      <c r="F378" s="114">
        <f t="shared" si="10"/>
        <v>0</v>
      </c>
      <c r="H378" t="s">
        <v>1710</v>
      </c>
      <c r="I378" t="s">
        <v>1711</v>
      </c>
      <c r="J378" t="s">
        <v>1712</v>
      </c>
      <c r="K378" t="s">
        <v>1713</v>
      </c>
      <c r="M378" s="101"/>
      <c r="N378" s="101"/>
    </row>
    <row r="379" spans="1:14" x14ac:dyDescent="0.2">
      <c r="A379" s="110">
        <v>101371</v>
      </c>
      <c r="B379" s="111">
        <v>101371</v>
      </c>
      <c r="C379" s="112" t="str">
        <f t="shared" si="11"/>
        <v>False</v>
      </c>
      <c r="D379" s="113">
        <v>0</v>
      </c>
      <c r="E379" s="113">
        <v>0</v>
      </c>
      <c r="F379" s="114">
        <f t="shared" si="10"/>
        <v>0</v>
      </c>
      <c r="H379" t="s">
        <v>1710</v>
      </c>
      <c r="I379" t="s">
        <v>1711</v>
      </c>
      <c r="J379" t="s">
        <v>1712</v>
      </c>
      <c r="K379" t="s">
        <v>1713</v>
      </c>
      <c r="M379" s="101"/>
      <c r="N379" s="101"/>
    </row>
    <row r="380" spans="1:14" x14ac:dyDescent="0.2">
      <c r="A380" s="110">
        <v>4537</v>
      </c>
      <c r="B380" s="111">
        <v>4537</v>
      </c>
      <c r="C380" s="112" t="str">
        <f t="shared" si="11"/>
        <v>False</v>
      </c>
      <c r="D380" s="113">
        <v>0</v>
      </c>
      <c r="E380" s="113">
        <v>0</v>
      </c>
      <c r="F380" s="114">
        <f t="shared" si="10"/>
        <v>0</v>
      </c>
      <c r="H380" t="s">
        <v>1710</v>
      </c>
      <c r="I380" t="s">
        <v>1711</v>
      </c>
      <c r="J380" t="s">
        <v>1712</v>
      </c>
      <c r="K380" t="s">
        <v>1713</v>
      </c>
      <c r="M380" s="101"/>
      <c r="N380" s="101"/>
    </row>
    <row r="381" spans="1:14" x14ac:dyDescent="0.2">
      <c r="A381" s="110">
        <v>5306</v>
      </c>
      <c r="B381" s="111">
        <v>5306</v>
      </c>
      <c r="C381" s="112" t="str">
        <f t="shared" si="11"/>
        <v>False</v>
      </c>
      <c r="D381" s="113">
        <v>0</v>
      </c>
      <c r="E381" s="113">
        <v>0</v>
      </c>
      <c r="F381" s="114">
        <f t="shared" si="10"/>
        <v>0</v>
      </c>
      <c r="H381" t="s">
        <v>1710</v>
      </c>
      <c r="I381" t="s">
        <v>1711</v>
      </c>
      <c r="J381" t="s">
        <v>1712</v>
      </c>
      <c r="K381" t="s">
        <v>1713</v>
      </c>
      <c r="M381" s="101"/>
      <c r="N381" s="101"/>
    </row>
    <row r="382" spans="1:14" x14ac:dyDescent="0.2">
      <c r="A382" s="110">
        <v>4296</v>
      </c>
      <c r="B382" s="111">
        <v>4296</v>
      </c>
      <c r="C382" s="112" t="str">
        <f t="shared" si="11"/>
        <v>False</v>
      </c>
      <c r="D382" s="113">
        <v>0</v>
      </c>
      <c r="E382" s="113">
        <v>0</v>
      </c>
      <c r="F382" s="114">
        <f t="shared" si="10"/>
        <v>0</v>
      </c>
      <c r="H382" t="s">
        <v>1710</v>
      </c>
      <c r="I382" t="s">
        <v>1711</v>
      </c>
      <c r="J382" t="s">
        <v>1712</v>
      </c>
      <c r="K382" t="s">
        <v>1713</v>
      </c>
      <c r="M382" s="101"/>
      <c r="N382" s="101"/>
    </row>
    <row r="383" spans="1:14" x14ac:dyDescent="0.2">
      <c r="A383" s="110">
        <v>102010</v>
      </c>
      <c r="B383" s="111">
        <v>102010</v>
      </c>
      <c r="C383" s="112" t="str">
        <f t="shared" si="11"/>
        <v>False</v>
      </c>
      <c r="D383" s="113">
        <v>720302.92</v>
      </c>
      <c r="E383" s="113">
        <v>720302.92</v>
      </c>
      <c r="F383" s="114">
        <f t="shared" si="10"/>
        <v>1440605.84</v>
      </c>
      <c r="H383" t="s">
        <v>1663</v>
      </c>
      <c r="I383" t="s">
        <v>1664</v>
      </c>
      <c r="J383" t="s">
        <v>1665</v>
      </c>
      <c r="K383" t="s">
        <v>1666</v>
      </c>
      <c r="M383" s="101"/>
      <c r="N383" s="101"/>
    </row>
    <row r="384" spans="1:14" x14ac:dyDescent="0.2">
      <c r="A384" s="110">
        <v>4097</v>
      </c>
      <c r="B384" s="111">
        <v>4097</v>
      </c>
      <c r="C384" s="112" t="str">
        <f t="shared" si="11"/>
        <v>False</v>
      </c>
      <c r="D384" s="113">
        <v>603847.82999999996</v>
      </c>
      <c r="E384" s="113">
        <v>603847.82999999996</v>
      </c>
      <c r="F384" s="114">
        <f t="shared" si="10"/>
        <v>1207695.6599999999</v>
      </c>
      <c r="H384" t="s">
        <v>1663</v>
      </c>
      <c r="I384" t="s">
        <v>1664</v>
      </c>
      <c r="J384" t="s">
        <v>1665</v>
      </c>
      <c r="K384" t="s">
        <v>1666</v>
      </c>
      <c r="M384" s="101"/>
      <c r="N384" s="101"/>
    </row>
    <row r="385" spans="1:14" x14ac:dyDescent="0.2">
      <c r="A385" s="110">
        <v>4164</v>
      </c>
      <c r="B385" s="111">
        <v>4164</v>
      </c>
      <c r="C385" s="112" t="str">
        <f t="shared" si="11"/>
        <v>False</v>
      </c>
      <c r="D385" s="113">
        <v>0</v>
      </c>
      <c r="E385" s="113">
        <v>0</v>
      </c>
      <c r="F385" s="114">
        <f t="shared" si="10"/>
        <v>0</v>
      </c>
      <c r="H385" t="s">
        <v>1710</v>
      </c>
      <c r="I385" t="s">
        <v>1711</v>
      </c>
      <c r="J385" t="s">
        <v>1712</v>
      </c>
      <c r="K385" t="s">
        <v>1713</v>
      </c>
      <c r="M385" s="101"/>
      <c r="N385" s="101"/>
    </row>
    <row r="386" spans="1:14" x14ac:dyDescent="0.2">
      <c r="A386" s="110">
        <v>5312</v>
      </c>
      <c r="B386" s="111">
        <v>5312</v>
      </c>
      <c r="C386" s="112" t="str">
        <f t="shared" si="11"/>
        <v>False</v>
      </c>
      <c r="D386" s="113">
        <v>0</v>
      </c>
      <c r="E386" s="113">
        <v>0</v>
      </c>
      <c r="F386" s="114">
        <f t="shared" si="10"/>
        <v>0</v>
      </c>
      <c r="H386" t="s">
        <v>1710</v>
      </c>
      <c r="I386" t="s">
        <v>1711</v>
      </c>
      <c r="J386" t="s">
        <v>1712</v>
      </c>
      <c r="K386" t="s">
        <v>1713</v>
      </c>
      <c r="M386" s="101"/>
      <c r="N386" s="101"/>
    </row>
    <row r="387" spans="1:14" x14ac:dyDescent="0.2">
      <c r="A387" s="110">
        <v>5009</v>
      </c>
      <c r="B387" s="111">
        <v>5009</v>
      </c>
      <c r="C387" s="112" t="str">
        <f t="shared" si="11"/>
        <v>False</v>
      </c>
      <c r="D387" s="113">
        <v>0</v>
      </c>
      <c r="E387" s="113">
        <v>0</v>
      </c>
      <c r="F387" s="114">
        <f t="shared" ref="F387:F450" si="12">SUM(D387:E387)</f>
        <v>0</v>
      </c>
      <c r="H387" t="s">
        <v>1710</v>
      </c>
      <c r="I387" t="s">
        <v>1711</v>
      </c>
      <c r="J387" t="s">
        <v>1712</v>
      </c>
      <c r="K387" t="s">
        <v>1713</v>
      </c>
      <c r="M387" s="101"/>
      <c r="N387" s="101"/>
    </row>
    <row r="388" spans="1:14" x14ac:dyDescent="0.2">
      <c r="A388" s="110">
        <v>4952</v>
      </c>
      <c r="B388" s="111">
        <v>4952</v>
      </c>
      <c r="C388" s="112" t="str">
        <f t="shared" ref="C388:C451" si="13">IF(SUM(D388:E388)&gt;F388, "True","False")</f>
        <v>False</v>
      </c>
      <c r="D388" s="113">
        <v>0</v>
      </c>
      <c r="E388" s="113">
        <v>0</v>
      </c>
      <c r="F388" s="114">
        <f t="shared" si="12"/>
        <v>0</v>
      </c>
      <c r="H388" t="s">
        <v>1710</v>
      </c>
      <c r="I388" t="s">
        <v>1711</v>
      </c>
      <c r="J388" t="s">
        <v>1712</v>
      </c>
      <c r="K388" t="s">
        <v>1713</v>
      </c>
      <c r="M388" s="101"/>
      <c r="N388" s="101"/>
    </row>
    <row r="389" spans="1:14" x14ac:dyDescent="0.2">
      <c r="A389" s="110">
        <v>5042</v>
      </c>
      <c r="B389" s="111">
        <v>5042</v>
      </c>
      <c r="C389" s="112" t="str">
        <f t="shared" si="13"/>
        <v>False</v>
      </c>
      <c r="D389" s="113">
        <v>483108.86</v>
      </c>
      <c r="E389" s="113">
        <v>483108.86</v>
      </c>
      <c r="F389" s="114">
        <f t="shared" si="12"/>
        <v>966217.72</v>
      </c>
      <c r="H389" t="s">
        <v>1507</v>
      </c>
      <c r="I389" t="s">
        <v>1500</v>
      </c>
      <c r="J389" t="s">
        <v>1508</v>
      </c>
      <c r="K389" t="s">
        <v>1509</v>
      </c>
      <c r="M389" s="101"/>
      <c r="N389" s="101"/>
    </row>
    <row r="390" spans="1:14" x14ac:dyDescent="0.2">
      <c r="A390" s="110">
        <v>4604</v>
      </c>
      <c r="B390" s="111">
        <v>4604</v>
      </c>
      <c r="C390" s="112" t="str">
        <f t="shared" si="13"/>
        <v>False</v>
      </c>
      <c r="D390" s="113">
        <v>0</v>
      </c>
      <c r="E390" s="113">
        <v>0</v>
      </c>
      <c r="F390" s="114">
        <f t="shared" si="12"/>
        <v>0</v>
      </c>
      <c r="H390" t="s">
        <v>1710</v>
      </c>
      <c r="I390" t="s">
        <v>1711</v>
      </c>
      <c r="J390" t="s">
        <v>1712</v>
      </c>
      <c r="K390" t="s">
        <v>1713</v>
      </c>
      <c r="M390" s="101"/>
      <c r="N390" s="101"/>
    </row>
    <row r="391" spans="1:14" x14ac:dyDescent="0.2">
      <c r="A391" s="110">
        <v>4470</v>
      </c>
      <c r="B391" s="111">
        <v>4470</v>
      </c>
      <c r="C391" s="112" t="str">
        <f t="shared" si="13"/>
        <v>False</v>
      </c>
      <c r="D391" s="113">
        <v>0</v>
      </c>
      <c r="E391" s="113">
        <v>0</v>
      </c>
      <c r="F391" s="114">
        <f t="shared" si="12"/>
        <v>0</v>
      </c>
      <c r="H391" t="s">
        <v>1710</v>
      </c>
      <c r="I391" t="s">
        <v>1711</v>
      </c>
      <c r="J391" t="s">
        <v>1712</v>
      </c>
      <c r="K391" t="s">
        <v>1713</v>
      </c>
      <c r="M391" s="101"/>
      <c r="N391" s="101"/>
    </row>
    <row r="392" spans="1:14" x14ac:dyDescent="0.2">
      <c r="A392" s="110">
        <v>4758</v>
      </c>
      <c r="B392" s="111">
        <v>4758</v>
      </c>
      <c r="C392" s="112" t="str">
        <f t="shared" si="13"/>
        <v>False</v>
      </c>
      <c r="D392" s="113">
        <v>809448.32</v>
      </c>
      <c r="E392" s="113">
        <v>809448.32</v>
      </c>
      <c r="F392" s="114">
        <f t="shared" si="12"/>
        <v>1618896.64</v>
      </c>
      <c r="H392" t="s">
        <v>1507</v>
      </c>
      <c r="I392" t="s">
        <v>1500</v>
      </c>
      <c r="J392" t="s">
        <v>1508</v>
      </c>
      <c r="K392" t="s">
        <v>1509</v>
      </c>
      <c r="M392" s="101"/>
      <c r="N392" s="101"/>
    </row>
    <row r="393" spans="1:14" x14ac:dyDescent="0.2">
      <c r="A393" s="110">
        <v>5323</v>
      </c>
      <c r="B393" s="111">
        <v>5323</v>
      </c>
      <c r="C393" s="112" t="str">
        <f t="shared" si="13"/>
        <v>False</v>
      </c>
      <c r="D393" s="113">
        <v>368693.71</v>
      </c>
      <c r="E393" s="113">
        <v>368693.71</v>
      </c>
      <c r="F393" s="114">
        <f t="shared" si="12"/>
        <v>737387.42</v>
      </c>
      <c r="H393" t="s">
        <v>1507</v>
      </c>
      <c r="I393" t="s">
        <v>1500</v>
      </c>
      <c r="J393" t="s">
        <v>1508</v>
      </c>
      <c r="K393" t="s">
        <v>1509</v>
      </c>
      <c r="M393" s="101"/>
      <c r="N393" s="101"/>
    </row>
    <row r="394" spans="1:14" x14ac:dyDescent="0.2">
      <c r="A394" s="110">
        <v>4414</v>
      </c>
      <c r="B394" s="111">
        <v>4414</v>
      </c>
      <c r="C394" s="112" t="str">
        <f t="shared" si="13"/>
        <v>False</v>
      </c>
      <c r="D394" s="113">
        <v>0</v>
      </c>
      <c r="E394" s="113">
        <v>0</v>
      </c>
      <c r="F394" s="114">
        <f t="shared" si="12"/>
        <v>0</v>
      </c>
      <c r="H394" t="s">
        <v>1710</v>
      </c>
      <c r="I394" t="s">
        <v>1711</v>
      </c>
      <c r="J394" t="s">
        <v>1712</v>
      </c>
      <c r="K394" t="s">
        <v>1713</v>
      </c>
      <c r="M394" s="101"/>
      <c r="N394" s="101"/>
    </row>
    <row r="395" spans="1:14" x14ac:dyDescent="0.2">
      <c r="A395" s="110">
        <v>5315</v>
      </c>
      <c r="B395" s="111">
        <v>5315</v>
      </c>
      <c r="C395" s="112" t="str">
        <f t="shared" si="13"/>
        <v>False</v>
      </c>
      <c r="D395" s="113">
        <v>457278.12</v>
      </c>
      <c r="E395" s="113">
        <v>457278.12</v>
      </c>
      <c r="F395" s="114">
        <f t="shared" si="12"/>
        <v>914556.24</v>
      </c>
      <c r="H395" t="s">
        <v>1507</v>
      </c>
      <c r="I395" t="s">
        <v>1500</v>
      </c>
      <c r="J395" t="s">
        <v>1508</v>
      </c>
      <c r="K395" t="s">
        <v>1509</v>
      </c>
      <c r="M395" s="101"/>
      <c r="N395" s="101"/>
    </row>
    <row r="396" spans="1:14" x14ac:dyDescent="0.2">
      <c r="A396" s="110">
        <v>5295</v>
      </c>
      <c r="B396" s="111">
        <v>5295</v>
      </c>
      <c r="C396" s="112" t="str">
        <f t="shared" si="13"/>
        <v>False</v>
      </c>
      <c r="D396" s="113">
        <v>379431.97</v>
      </c>
      <c r="E396" s="113">
        <v>379431.97</v>
      </c>
      <c r="F396" s="114">
        <f t="shared" si="12"/>
        <v>758863.94</v>
      </c>
      <c r="H396" t="s">
        <v>1507</v>
      </c>
      <c r="I396" t="s">
        <v>1500</v>
      </c>
      <c r="J396" t="s">
        <v>1508</v>
      </c>
      <c r="K396" t="s">
        <v>1509</v>
      </c>
      <c r="M396" s="101"/>
      <c r="N396" s="101"/>
    </row>
    <row r="397" spans="1:14" x14ac:dyDescent="0.2">
      <c r="A397" s="110">
        <v>4545</v>
      </c>
      <c r="B397" s="111">
        <v>4545</v>
      </c>
      <c r="C397" s="112" t="str">
        <f t="shared" si="13"/>
        <v>False</v>
      </c>
      <c r="D397" s="113">
        <v>250657.67</v>
      </c>
      <c r="E397" s="113">
        <v>250657.67</v>
      </c>
      <c r="F397" s="114">
        <f t="shared" si="12"/>
        <v>501315.34</v>
      </c>
      <c r="H397" t="s">
        <v>1507</v>
      </c>
      <c r="I397" t="s">
        <v>1500</v>
      </c>
      <c r="J397" t="s">
        <v>1508</v>
      </c>
      <c r="K397" t="s">
        <v>1509</v>
      </c>
      <c r="M397" s="101"/>
      <c r="N397" s="101"/>
    </row>
    <row r="398" spans="1:14" x14ac:dyDescent="0.2">
      <c r="A398" s="110">
        <v>5133</v>
      </c>
      <c r="B398" s="111">
        <v>5133</v>
      </c>
      <c r="C398" s="112" t="str">
        <f t="shared" si="13"/>
        <v>False</v>
      </c>
      <c r="D398" s="113">
        <v>395238.44</v>
      </c>
      <c r="E398" s="113">
        <v>395238.44</v>
      </c>
      <c r="F398" s="114">
        <f t="shared" si="12"/>
        <v>790476.88</v>
      </c>
      <c r="H398" t="s">
        <v>1507</v>
      </c>
      <c r="I398" t="s">
        <v>1500</v>
      </c>
      <c r="J398" t="s">
        <v>1508</v>
      </c>
      <c r="K398" t="s">
        <v>1509</v>
      </c>
      <c r="M398" s="101"/>
      <c r="N398" s="101"/>
    </row>
    <row r="399" spans="1:14" x14ac:dyDescent="0.2">
      <c r="A399" s="110">
        <v>5207</v>
      </c>
      <c r="B399" s="111">
        <v>5207</v>
      </c>
      <c r="C399" s="112" t="str">
        <f t="shared" si="13"/>
        <v>False</v>
      </c>
      <c r="D399" s="113">
        <v>303441.12</v>
      </c>
      <c r="E399" s="113">
        <v>303441.12</v>
      </c>
      <c r="F399" s="114">
        <f t="shared" si="12"/>
        <v>606882.24</v>
      </c>
      <c r="H399" t="s">
        <v>1507</v>
      </c>
      <c r="I399" t="s">
        <v>1500</v>
      </c>
      <c r="J399" t="s">
        <v>1508</v>
      </c>
      <c r="K399" t="s">
        <v>1509</v>
      </c>
      <c r="M399" s="101"/>
      <c r="N399" s="101"/>
    </row>
    <row r="400" spans="1:14" x14ac:dyDescent="0.2">
      <c r="A400" s="110">
        <v>102667</v>
      </c>
      <c r="B400" s="111">
        <v>102667</v>
      </c>
      <c r="C400" s="112" t="str">
        <f t="shared" si="13"/>
        <v>False</v>
      </c>
      <c r="D400" s="113">
        <v>410690.98</v>
      </c>
      <c r="E400" s="113">
        <v>410690.98</v>
      </c>
      <c r="F400" s="114">
        <f t="shared" si="12"/>
        <v>821381.96</v>
      </c>
      <c r="H400" t="s">
        <v>1507</v>
      </c>
      <c r="I400" t="s">
        <v>1500</v>
      </c>
      <c r="J400" t="s">
        <v>1508</v>
      </c>
      <c r="K400" t="s">
        <v>1509</v>
      </c>
      <c r="M400" s="101"/>
      <c r="N400" s="101"/>
    </row>
    <row r="401" spans="1:14" x14ac:dyDescent="0.2">
      <c r="A401" s="110">
        <v>4493</v>
      </c>
      <c r="B401" s="111">
        <v>4493</v>
      </c>
      <c r="C401" s="112" t="str">
        <f t="shared" si="13"/>
        <v>False</v>
      </c>
      <c r="D401" s="113">
        <v>442641.55</v>
      </c>
      <c r="E401" s="113">
        <v>442641.55</v>
      </c>
      <c r="F401" s="114">
        <f t="shared" si="12"/>
        <v>885283.1</v>
      </c>
      <c r="H401" t="s">
        <v>1507</v>
      </c>
      <c r="I401" t="s">
        <v>1500</v>
      </c>
      <c r="J401" t="s">
        <v>1508</v>
      </c>
      <c r="K401" t="s">
        <v>1509</v>
      </c>
      <c r="M401" s="101"/>
      <c r="N401" s="101"/>
    </row>
    <row r="402" spans="1:14" x14ac:dyDescent="0.2">
      <c r="A402" s="110">
        <v>105179</v>
      </c>
      <c r="B402" s="111">
        <v>105179</v>
      </c>
      <c r="C402" s="112" t="str">
        <f t="shared" si="13"/>
        <v>False</v>
      </c>
      <c r="D402" s="113">
        <v>404392.67</v>
      </c>
      <c r="E402" s="113">
        <v>404392.67</v>
      </c>
      <c r="F402" s="114">
        <f t="shared" si="12"/>
        <v>808785.34</v>
      </c>
      <c r="H402" t="s">
        <v>1507</v>
      </c>
      <c r="I402" t="s">
        <v>1500</v>
      </c>
      <c r="J402" t="s">
        <v>1508</v>
      </c>
      <c r="K402" t="s">
        <v>1509</v>
      </c>
      <c r="M402" s="101"/>
      <c r="N402" s="101"/>
    </row>
    <row r="403" spans="1:14" x14ac:dyDescent="0.2">
      <c r="A403" s="110">
        <v>106730</v>
      </c>
      <c r="B403" s="111">
        <v>106730</v>
      </c>
      <c r="C403" s="112" t="str">
        <f t="shared" si="13"/>
        <v>False</v>
      </c>
      <c r="D403" s="113">
        <v>500193.37</v>
      </c>
      <c r="E403" s="113">
        <v>500193.37</v>
      </c>
      <c r="F403" s="114">
        <f t="shared" si="12"/>
        <v>1000386.74</v>
      </c>
      <c r="H403" t="s">
        <v>1507</v>
      </c>
      <c r="I403" t="s">
        <v>1500</v>
      </c>
      <c r="J403" t="s">
        <v>1508</v>
      </c>
      <c r="K403" t="s">
        <v>1509</v>
      </c>
      <c r="M403" s="101"/>
      <c r="N403" s="101"/>
    </row>
    <row r="404" spans="1:14" x14ac:dyDescent="0.2">
      <c r="A404" s="110">
        <v>4888</v>
      </c>
      <c r="B404" s="111">
        <v>4888</v>
      </c>
      <c r="C404" s="112" t="str">
        <f t="shared" si="13"/>
        <v>False</v>
      </c>
      <c r="D404" s="113">
        <v>240610.96</v>
      </c>
      <c r="E404" s="113">
        <v>240610.96</v>
      </c>
      <c r="F404" s="114">
        <f t="shared" si="12"/>
        <v>481221.92</v>
      </c>
      <c r="H404" t="s">
        <v>1776</v>
      </c>
      <c r="I404" t="s">
        <v>1504</v>
      </c>
      <c r="J404" t="s">
        <v>1777</v>
      </c>
      <c r="K404" t="s">
        <v>1778</v>
      </c>
      <c r="M404" s="101"/>
      <c r="N404" s="101"/>
    </row>
    <row r="405" spans="1:14" x14ac:dyDescent="0.2">
      <c r="A405" s="110">
        <v>102530</v>
      </c>
      <c r="B405" s="111">
        <v>102530</v>
      </c>
      <c r="C405" s="112" t="str">
        <f t="shared" si="13"/>
        <v>False</v>
      </c>
      <c r="D405" s="113">
        <v>422420.64</v>
      </c>
      <c r="E405" s="113">
        <v>422420.64</v>
      </c>
      <c r="F405" s="114">
        <f t="shared" si="12"/>
        <v>844841.28</v>
      </c>
      <c r="H405" t="s">
        <v>1507</v>
      </c>
      <c r="I405" t="s">
        <v>1500</v>
      </c>
      <c r="J405" t="s">
        <v>1508</v>
      </c>
      <c r="K405" t="s">
        <v>1509</v>
      </c>
      <c r="M405" s="101"/>
      <c r="N405" s="101"/>
    </row>
    <row r="406" spans="1:14" x14ac:dyDescent="0.2">
      <c r="A406" s="110">
        <v>4814</v>
      </c>
      <c r="B406" s="111">
        <v>4814</v>
      </c>
      <c r="C406" s="112" t="str">
        <f t="shared" si="13"/>
        <v>False</v>
      </c>
      <c r="D406" s="113">
        <v>1095855.94</v>
      </c>
      <c r="E406" s="113">
        <v>1095855.94</v>
      </c>
      <c r="F406" s="114">
        <f t="shared" si="12"/>
        <v>2191711.88</v>
      </c>
      <c r="H406" t="s">
        <v>1776</v>
      </c>
      <c r="I406" t="s">
        <v>1504</v>
      </c>
      <c r="J406" t="s">
        <v>1777</v>
      </c>
      <c r="K406" t="s">
        <v>1778</v>
      </c>
      <c r="M406" s="101"/>
      <c r="N406" s="101"/>
    </row>
    <row r="407" spans="1:14" x14ac:dyDescent="0.2">
      <c r="A407" s="110">
        <v>5101</v>
      </c>
      <c r="B407" s="111">
        <v>5101</v>
      </c>
      <c r="C407" s="112" t="str">
        <f t="shared" si="13"/>
        <v>False</v>
      </c>
      <c r="D407" s="113">
        <v>603363.35</v>
      </c>
      <c r="E407" s="113">
        <v>603363.35</v>
      </c>
      <c r="F407" s="114">
        <f t="shared" si="12"/>
        <v>1206726.7</v>
      </c>
      <c r="H407" t="s">
        <v>1691</v>
      </c>
      <c r="I407" t="s">
        <v>1500</v>
      </c>
      <c r="J407" t="s">
        <v>1692</v>
      </c>
      <c r="K407" t="s">
        <v>1693</v>
      </c>
      <c r="M407" s="101"/>
      <c r="N407" s="101"/>
    </row>
    <row r="408" spans="1:14" x14ac:dyDescent="0.2">
      <c r="A408" s="110">
        <v>4852</v>
      </c>
      <c r="B408" s="111">
        <v>4852</v>
      </c>
      <c r="C408" s="112" t="str">
        <f t="shared" si="13"/>
        <v>False</v>
      </c>
      <c r="D408" s="113">
        <v>368285.72</v>
      </c>
      <c r="E408" s="113">
        <v>368285.72</v>
      </c>
      <c r="F408" s="114">
        <f t="shared" si="12"/>
        <v>736571.44</v>
      </c>
      <c r="H408" t="s">
        <v>1776</v>
      </c>
      <c r="I408" t="s">
        <v>1504</v>
      </c>
      <c r="J408" t="s">
        <v>1777</v>
      </c>
      <c r="K408" t="s">
        <v>1778</v>
      </c>
      <c r="M408" s="101"/>
      <c r="N408" s="101"/>
    </row>
    <row r="409" spans="1:14" x14ac:dyDescent="0.2">
      <c r="A409" s="110">
        <v>5188</v>
      </c>
      <c r="B409" s="111">
        <v>5188</v>
      </c>
      <c r="C409" s="112" t="str">
        <f t="shared" si="13"/>
        <v>False</v>
      </c>
      <c r="D409" s="113">
        <v>465539.88</v>
      </c>
      <c r="E409" s="113">
        <v>465539.88</v>
      </c>
      <c r="F409" s="114">
        <f t="shared" si="12"/>
        <v>931079.76</v>
      </c>
      <c r="H409" t="s">
        <v>1691</v>
      </c>
      <c r="I409" t="s">
        <v>1500</v>
      </c>
      <c r="J409" t="s">
        <v>1692</v>
      </c>
      <c r="K409" t="s">
        <v>1693</v>
      </c>
      <c r="M409" s="101"/>
      <c r="N409" s="101"/>
    </row>
    <row r="410" spans="1:14" x14ac:dyDescent="0.2">
      <c r="A410" s="110">
        <v>5257</v>
      </c>
      <c r="B410" s="111">
        <v>5257</v>
      </c>
      <c r="C410" s="112" t="str">
        <f t="shared" si="13"/>
        <v>False</v>
      </c>
      <c r="D410" s="113">
        <v>471506.7</v>
      </c>
      <c r="E410" s="113">
        <v>471506.7</v>
      </c>
      <c r="F410" s="114">
        <f t="shared" si="12"/>
        <v>943013.4</v>
      </c>
      <c r="H410" t="s">
        <v>1691</v>
      </c>
      <c r="I410" t="s">
        <v>1500</v>
      </c>
      <c r="J410" t="s">
        <v>1692</v>
      </c>
      <c r="K410" t="s">
        <v>1693</v>
      </c>
      <c r="M410" s="101"/>
      <c r="N410" s="101"/>
    </row>
    <row r="411" spans="1:14" x14ac:dyDescent="0.2">
      <c r="A411" s="110">
        <v>257</v>
      </c>
      <c r="B411" s="111">
        <v>257</v>
      </c>
      <c r="C411" s="112" t="str">
        <f t="shared" si="13"/>
        <v>False</v>
      </c>
      <c r="D411" s="113">
        <v>73106.36</v>
      </c>
      <c r="E411" s="113">
        <v>73106.36</v>
      </c>
      <c r="F411" s="114">
        <f t="shared" si="12"/>
        <v>146212.72</v>
      </c>
      <c r="H411" t="s">
        <v>1691</v>
      </c>
      <c r="I411" t="s">
        <v>1500</v>
      </c>
      <c r="J411" t="s">
        <v>1692</v>
      </c>
      <c r="K411" t="s">
        <v>1693</v>
      </c>
      <c r="M411" s="101"/>
      <c r="N411" s="101"/>
    </row>
    <row r="412" spans="1:14" x14ac:dyDescent="0.2">
      <c r="A412" s="110">
        <v>105572</v>
      </c>
      <c r="B412" s="111">
        <v>105572</v>
      </c>
      <c r="C412" s="112" t="str">
        <f t="shared" si="13"/>
        <v>False</v>
      </c>
      <c r="D412" s="113">
        <v>42201.27</v>
      </c>
      <c r="E412" s="113">
        <v>42201.27</v>
      </c>
      <c r="F412" s="114">
        <f t="shared" si="12"/>
        <v>84402.54</v>
      </c>
      <c r="H412" t="s">
        <v>1507</v>
      </c>
      <c r="I412" t="s">
        <v>1500</v>
      </c>
      <c r="J412" t="s">
        <v>1508</v>
      </c>
      <c r="K412" t="s">
        <v>1509</v>
      </c>
      <c r="M412" s="101"/>
      <c r="N412" s="101"/>
    </row>
    <row r="413" spans="1:14" x14ac:dyDescent="0.2">
      <c r="A413" s="110">
        <v>103062</v>
      </c>
      <c r="B413" s="111">
        <v>103062</v>
      </c>
      <c r="C413" s="112" t="str">
        <f t="shared" si="13"/>
        <v>False</v>
      </c>
      <c r="D413" s="113">
        <v>526253.6</v>
      </c>
      <c r="E413" s="113">
        <v>526253.6</v>
      </c>
      <c r="F413" s="114">
        <f t="shared" si="12"/>
        <v>1052507.2</v>
      </c>
      <c r="H413" t="s">
        <v>1507</v>
      </c>
      <c r="I413" t="s">
        <v>1500</v>
      </c>
      <c r="J413" t="s">
        <v>1508</v>
      </c>
      <c r="K413" t="s">
        <v>1509</v>
      </c>
      <c r="M413" s="101"/>
      <c r="N413" s="101"/>
    </row>
    <row r="414" spans="1:14" x14ac:dyDescent="0.2">
      <c r="A414" s="110">
        <v>102533</v>
      </c>
      <c r="B414" s="111">
        <v>102533</v>
      </c>
      <c r="C414" s="112" t="str">
        <f t="shared" si="13"/>
        <v>False</v>
      </c>
      <c r="D414" s="113">
        <v>393173</v>
      </c>
      <c r="E414" s="113">
        <v>393173</v>
      </c>
      <c r="F414" s="114">
        <f t="shared" si="12"/>
        <v>786346</v>
      </c>
      <c r="H414" t="s">
        <v>1613</v>
      </c>
      <c r="I414" t="s">
        <v>1614</v>
      </c>
      <c r="J414" t="s">
        <v>1615</v>
      </c>
      <c r="K414" t="s">
        <v>1616</v>
      </c>
      <c r="M414" s="101"/>
      <c r="N414" s="101"/>
    </row>
    <row r="415" spans="1:14" x14ac:dyDescent="0.2">
      <c r="A415" s="110">
        <v>102965</v>
      </c>
      <c r="B415" s="111">
        <v>102965</v>
      </c>
      <c r="C415" s="112" t="str">
        <f t="shared" si="13"/>
        <v>False</v>
      </c>
      <c r="D415" s="113">
        <v>537014.29</v>
      </c>
      <c r="E415" s="113">
        <v>537014.29</v>
      </c>
      <c r="F415" s="114">
        <f t="shared" si="12"/>
        <v>1074028.58</v>
      </c>
      <c r="H415" t="s">
        <v>1507</v>
      </c>
      <c r="I415" t="s">
        <v>1500</v>
      </c>
      <c r="J415" t="s">
        <v>1508</v>
      </c>
      <c r="K415" t="s">
        <v>1509</v>
      </c>
      <c r="M415" s="101"/>
      <c r="N415" s="101"/>
    </row>
    <row r="416" spans="1:14" x14ac:dyDescent="0.2">
      <c r="A416" s="110">
        <v>103476</v>
      </c>
      <c r="B416" s="111">
        <v>103476</v>
      </c>
      <c r="C416" s="112" t="str">
        <f t="shared" si="13"/>
        <v>False</v>
      </c>
      <c r="D416" s="113">
        <v>536529.80000000005</v>
      </c>
      <c r="E416" s="113">
        <v>536529.80000000005</v>
      </c>
      <c r="F416" s="114">
        <f t="shared" si="12"/>
        <v>1073059.6000000001</v>
      </c>
      <c r="H416" t="s">
        <v>1613</v>
      </c>
      <c r="I416" t="s">
        <v>1614</v>
      </c>
      <c r="J416" t="s">
        <v>1615</v>
      </c>
      <c r="K416" t="s">
        <v>1616</v>
      </c>
      <c r="M416" s="101"/>
      <c r="N416" s="101"/>
    </row>
    <row r="417" spans="1:14" x14ac:dyDescent="0.2">
      <c r="A417" s="110">
        <v>5366</v>
      </c>
      <c r="B417" s="111">
        <v>5366</v>
      </c>
      <c r="C417" s="112" t="str">
        <f t="shared" si="13"/>
        <v>False</v>
      </c>
      <c r="D417" s="113">
        <v>459037.57</v>
      </c>
      <c r="E417" s="113">
        <v>459037.57</v>
      </c>
      <c r="F417" s="114">
        <f t="shared" si="12"/>
        <v>918075.14</v>
      </c>
      <c r="H417" t="s">
        <v>1507</v>
      </c>
      <c r="I417" t="s">
        <v>1500</v>
      </c>
      <c r="J417" t="s">
        <v>1508</v>
      </c>
      <c r="K417" t="s">
        <v>1509</v>
      </c>
      <c r="M417" s="101"/>
      <c r="N417" s="101"/>
    </row>
    <row r="418" spans="1:14" x14ac:dyDescent="0.2">
      <c r="A418" s="110">
        <v>105761</v>
      </c>
      <c r="B418" s="111">
        <v>105761</v>
      </c>
      <c r="C418" s="112" t="str">
        <f t="shared" si="13"/>
        <v>False</v>
      </c>
      <c r="D418" s="113">
        <v>654285.36</v>
      </c>
      <c r="E418" s="113">
        <v>654285.36</v>
      </c>
      <c r="F418" s="114">
        <f t="shared" si="12"/>
        <v>1308570.72</v>
      </c>
      <c r="H418" t="s">
        <v>1613</v>
      </c>
      <c r="I418" t="s">
        <v>1614</v>
      </c>
      <c r="J418" t="s">
        <v>1615</v>
      </c>
      <c r="K418" t="s">
        <v>1616</v>
      </c>
      <c r="M418" s="101"/>
      <c r="N418" s="101"/>
    </row>
    <row r="419" spans="1:14" x14ac:dyDescent="0.2">
      <c r="A419" s="110">
        <v>4718</v>
      </c>
      <c r="B419" s="111">
        <v>4718</v>
      </c>
      <c r="C419" s="112" t="str">
        <f t="shared" si="13"/>
        <v>False</v>
      </c>
      <c r="D419" s="113">
        <v>556521.22</v>
      </c>
      <c r="E419" s="113">
        <v>556521.22</v>
      </c>
      <c r="F419" s="114">
        <f t="shared" si="12"/>
        <v>1113042.44</v>
      </c>
      <c r="H419" t="s">
        <v>1663</v>
      </c>
      <c r="I419" t="s">
        <v>1664</v>
      </c>
      <c r="J419" t="s">
        <v>1665</v>
      </c>
      <c r="K419" t="s">
        <v>1666</v>
      </c>
      <c r="M419" s="101"/>
      <c r="N419" s="101"/>
    </row>
    <row r="420" spans="1:14" x14ac:dyDescent="0.2">
      <c r="A420" s="110">
        <v>103454</v>
      </c>
      <c r="B420" s="111">
        <v>103454</v>
      </c>
      <c r="C420" s="112" t="str">
        <f t="shared" si="13"/>
        <v>False</v>
      </c>
      <c r="D420" s="113">
        <v>387741.66</v>
      </c>
      <c r="E420" s="113">
        <v>387741.66</v>
      </c>
      <c r="F420" s="114">
        <f t="shared" si="12"/>
        <v>775483.32</v>
      </c>
      <c r="H420" t="s">
        <v>1613</v>
      </c>
      <c r="I420" t="s">
        <v>1614</v>
      </c>
      <c r="J420" t="s">
        <v>1615</v>
      </c>
      <c r="K420" t="s">
        <v>1616</v>
      </c>
      <c r="M420" s="101"/>
      <c r="N420" s="101"/>
    </row>
    <row r="421" spans="1:14" x14ac:dyDescent="0.2">
      <c r="A421" s="110">
        <v>4811</v>
      </c>
      <c r="B421" s="111">
        <v>4811</v>
      </c>
      <c r="C421" s="112" t="str">
        <f t="shared" si="13"/>
        <v>False</v>
      </c>
      <c r="D421" s="113">
        <v>668998.43000000005</v>
      </c>
      <c r="E421" s="113">
        <v>668998.43000000005</v>
      </c>
      <c r="F421" s="114">
        <f t="shared" si="12"/>
        <v>1337996.8600000001</v>
      </c>
      <c r="H421" t="s">
        <v>1591</v>
      </c>
      <c r="I421" t="s">
        <v>1500</v>
      </c>
      <c r="J421" t="s">
        <v>1592</v>
      </c>
      <c r="K421" t="s">
        <v>1593</v>
      </c>
      <c r="M421" s="101"/>
      <c r="N421" s="101"/>
    </row>
    <row r="422" spans="1:14" x14ac:dyDescent="0.2">
      <c r="A422" s="110">
        <v>101456</v>
      </c>
      <c r="B422" s="111">
        <v>101456</v>
      </c>
      <c r="C422" s="112" t="str">
        <f t="shared" si="13"/>
        <v>False</v>
      </c>
      <c r="D422" s="113">
        <v>534566.36</v>
      </c>
      <c r="E422" s="113">
        <v>534566.36</v>
      </c>
      <c r="F422" s="114">
        <f t="shared" si="12"/>
        <v>1069132.72</v>
      </c>
      <c r="H422" t="s">
        <v>1613</v>
      </c>
      <c r="I422" t="s">
        <v>1614</v>
      </c>
      <c r="J422" t="s">
        <v>1615</v>
      </c>
      <c r="K422" t="s">
        <v>1616</v>
      </c>
      <c r="M422" s="101"/>
      <c r="N422" s="101"/>
    </row>
    <row r="423" spans="1:14" x14ac:dyDescent="0.2">
      <c r="A423" s="110">
        <v>105697</v>
      </c>
      <c r="B423" s="111">
        <v>105697</v>
      </c>
      <c r="C423" s="112" t="str">
        <f t="shared" si="13"/>
        <v>False</v>
      </c>
      <c r="D423" s="113">
        <v>279548.32</v>
      </c>
      <c r="E423" s="113">
        <v>279548.32</v>
      </c>
      <c r="F423" s="114">
        <f t="shared" si="12"/>
        <v>559096.64</v>
      </c>
      <c r="H423" t="s">
        <v>1613</v>
      </c>
      <c r="I423" t="s">
        <v>1614</v>
      </c>
      <c r="J423" t="s">
        <v>1615</v>
      </c>
      <c r="K423" t="s">
        <v>1616</v>
      </c>
      <c r="M423" s="101"/>
      <c r="N423" s="101"/>
    </row>
    <row r="424" spans="1:14" x14ac:dyDescent="0.2">
      <c r="A424" s="110">
        <v>4651</v>
      </c>
      <c r="B424" s="111">
        <v>4651</v>
      </c>
      <c r="C424" s="112" t="str">
        <f t="shared" si="13"/>
        <v>False</v>
      </c>
      <c r="D424" s="113">
        <v>546296.02</v>
      </c>
      <c r="E424" s="113">
        <v>546296.02</v>
      </c>
      <c r="F424" s="114">
        <f t="shared" si="12"/>
        <v>1092592.04</v>
      </c>
      <c r="H424" t="s">
        <v>1663</v>
      </c>
      <c r="I424" t="s">
        <v>1664</v>
      </c>
      <c r="J424" t="s">
        <v>1665</v>
      </c>
      <c r="K424" t="s">
        <v>1666</v>
      </c>
      <c r="M424" s="101"/>
      <c r="N424" s="101"/>
    </row>
    <row r="425" spans="1:14" x14ac:dyDescent="0.2">
      <c r="A425" s="110">
        <v>4542</v>
      </c>
      <c r="B425" s="111">
        <v>4542</v>
      </c>
      <c r="C425" s="112" t="str">
        <f t="shared" si="13"/>
        <v>False</v>
      </c>
      <c r="D425" s="113">
        <v>369764.68</v>
      </c>
      <c r="E425" s="113">
        <v>369764.68</v>
      </c>
      <c r="F425" s="114">
        <f t="shared" si="12"/>
        <v>739529.36</v>
      </c>
      <c r="H425" t="s">
        <v>1663</v>
      </c>
      <c r="I425" t="s">
        <v>1664</v>
      </c>
      <c r="J425" t="s">
        <v>1665</v>
      </c>
      <c r="K425" t="s">
        <v>1666</v>
      </c>
      <c r="M425" s="101"/>
      <c r="N425" s="101"/>
    </row>
    <row r="426" spans="1:14" x14ac:dyDescent="0.2">
      <c r="A426" s="110">
        <v>103468</v>
      </c>
      <c r="B426" s="111">
        <v>103468</v>
      </c>
      <c r="C426" s="112" t="str">
        <f t="shared" si="13"/>
        <v>False</v>
      </c>
      <c r="D426" s="113">
        <v>383610.78</v>
      </c>
      <c r="E426" s="113">
        <v>383610.78</v>
      </c>
      <c r="F426" s="114">
        <f t="shared" si="12"/>
        <v>767221.56</v>
      </c>
      <c r="H426" t="s">
        <v>1516</v>
      </c>
      <c r="I426" t="s">
        <v>1517</v>
      </c>
      <c r="J426" t="s">
        <v>1518</v>
      </c>
      <c r="K426" t="s">
        <v>1519</v>
      </c>
      <c r="M426" s="101"/>
      <c r="N426" s="101"/>
    </row>
    <row r="427" spans="1:14" x14ac:dyDescent="0.2">
      <c r="A427" s="110">
        <v>232</v>
      </c>
      <c r="B427" s="111">
        <v>232</v>
      </c>
      <c r="C427" s="112" t="str">
        <f t="shared" si="13"/>
        <v>False</v>
      </c>
      <c r="D427" s="113">
        <v>692169.43</v>
      </c>
      <c r="E427" s="113">
        <v>692169.43</v>
      </c>
      <c r="F427" s="114">
        <f t="shared" si="12"/>
        <v>1384338.86</v>
      </c>
      <c r="H427" t="s">
        <v>1507</v>
      </c>
      <c r="I427" t="s">
        <v>1500</v>
      </c>
      <c r="J427" t="s">
        <v>1508</v>
      </c>
      <c r="K427" t="s">
        <v>1509</v>
      </c>
      <c r="M427" s="101"/>
      <c r="N427" s="101"/>
    </row>
    <row r="428" spans="1:14" x14ac:dyDescent="0.2">
      <c r="A428" s="110">
        <v>4539</v>
      </c>
      <c r="B428" s="111">
        <v>4539</v>
      </c>
      <c r="C428" s="112" t="str">
        <f t="shared" si="13"/>
        <v>False</v>
      </c>
      <c r="D428" s="113">
        <v>495858.49</v>
      </c>
      <c r="E428" s="113">
        <v>495858.49</v>
      </c>
      <c r="F428" s="114">
        <f t="shared" si="12"/>
        <v>991716.98</v>
      </c>
      <c r="H428" t="s">
        <v>1663</v>
      </c>
      <c r="I428" t="s">
        <v>1664</v>
      </c>
      <c r="J428" t="s">
        <v>1665</v>
      </c>
      <c r="K428" t="s">
        <v>1666</v>
      </c>
      <c r="M428" s="101"/>
      <c r="N428" s="101"/>
    </row>
    <row r="429" spans="1:14" x14ac:dyDescent="0.2">
      <c r="A429" s="110">
        <v>102783</v>
      </c>
      <c r="B429" s="111">
        <v>102783</v>
      </c>
      <c r="C429" s="112" t="str">
        <f t="shared" si="13"/>
        <v>False</v>
      </c>
      <c r="D429" s="113">
        <v>334703.21000000002</v>
      </c>
      <c r="E429" s="113">
        <v>334703.21000000002</v>
      </c>
      <c r="F429" s="114">
        <f t="shared" si="12"/>
        <v>669406.42000000004</v>
      </c>
      <c r="H429" t="s">
        <v>1516</v>
      </c>
      <c r="I429" t="s">
        <v>1517</v>
      </c>
      <c r="J429" t="s">
        <v>1518</v>
      </c>
      <c r="K429" t="s">
        <v>1519</v>
      </c>
      <c r="M429" s="101"/>
      <c r="N429" s="101"/>
    </row>
    <row r="430" spans="1:14" x14ac:dyDescent="0.2">
      <c r="A430" s="110">
        <v>5280</v>
      </c>
      <c r="B430" s="111">
        <v>5280</v>
      </c>
      <c r="C430" s="112" t="str">
        <f t="shared" si="13"/>
        <v>False</v>
      </c>
      <c r="D430" s="113">
        <v>600838.92000000004</v>
      </c>
      <c r="E430" s="113">
        <v>600838.92000000004</v>
      </c>
      <c r="F430" s="114">
        <f t="shared" si="12"/>
        <v>1201677.8400000001</v>
      </c>
      <c r="H430" t="s">
        <v>1663</v>
      </c>
      <c r="I430" t="s">
        <v>1664</v>
      </c>
      <c r="J430" t="s">
        <v>1665</v>
      </c>
      <c r="K430" t="s">
        <v>1666</v>
      </c>
      <c r="M430" s="101"/>
      <c r="N430" s="101"/>
    </row>
    <row r="431" spans="1:14" x14ac:dyDescent="0.2">
      <c r="A431" s="110">
        <v>5056</v>
      </c>
      <c r="B431" s="111">
        <v>5056</v>
      </c>
      <c r="C431" s="112" t="str">
        <f t="shared" si="13"/>
        <v>False</v>
      </c>
      <c r="D431" s="113">
        <v>655101.32999999996</v>
      </c>
      <c r="E431" s="113">
        <v>655101.32999999996</v>
      </c>
      <c r="F431" s="114">
        <f t="shared" si="12"/>
        <v>1310202.6599999999</v>
      </c>
      <c r="H431" t="s">
        <v>1577</v>
      </c>
      <c r="I431" t="s">
        <v>1578</v>
      </c>
      <c r="J431" t="s">
        <v>1579</v>
      </c>
      <c r="K431" t="s">
        <v>1580</v>
      </c>
      <c r="M431" s="101"/>
      <c r="N431" s="101"/>
    </row>
    <row r="432" spans="1:14" x14ac:dyDescent="0.2">
      <c r="A432" s="110">
        <v>103093</v>
      </c>
      <c r="B432" s="111">
        <v>103093</v>
      </c>
      <c r="C432" s="112" t="str">
        <f t="shared" si="13"/>
        <v>False</v>
      </c>
      <c r="D432" s="113">
        <v>195400.78</v>
      </c>
      <c r="E432" s="113">
        <v>195400.78</v>
      </c>
      <c r="F432" s="114">
        <f t="shared" si="12"/>
        <v>390801.56</v>
      </c>
      <c r="H432" t="s">
        <v>1516</v>
      </c>
      <c r="I432" t="s">
        <v>1517</v>
      </c>
      <c r="J432" t="s">
        <v>1518</v>
      </c>
      <c r="K432" t="s">
        <v>1519</v>
      </c>
      <c r="M432" s="101"/>
      <c r="N432" s="101"/>
    </row>
    <row r="433" spans="1:14" x14ac:dyDescent="0.2">
      <c r="A433" s="110">
        <v>5035</v>
      </c>
      <c r="B433" s="111">
        <v>5035</v>
      </c>
      <c r="C433" s="112" t="str">
        <f t="shared" si="13"/>
        <v>False</v>
      </c>
      <c r="D433" s="113">
        <v>391643.04</v>
      </c>
      <c r="E433" s="113">
        <v>391643.04</v>
      </c>
      <c r="F433" s="114">
        <f t="shared" si="12"/>
        <v>783286.08</v>
      </c>
      <c r="H433" t="s">
        <v>1577</v>
      </c>
      <c r="I433" t="s">
        <v>1578</v>
      </c>
      <c r="J433" t="s">
        <v>1579</v>
      </c>
      <c r="K433" t="s">
        <v>1580</v>
      </c>
      <c r="M433" s="101"/>
      <c r="N433" s="101"/>
    </row>
    <row r="434" spans="1:14" x14ac:dyDescent="0.2">
      <c r="A434" s="110">
        <v>105428</v>
      </c>
      <c r="B434" s="111">
        <v>105428</v>
      </c>
      <c r="C434" s="112" t="str">
        <f t="shared" si="13"/>
        <v>False</v>
      </c>
      <c r="D434" s="113">
        <v>777752.74</v>
      </c>
      <c r="E434" s="113">
        <v>777752.74</v>
      </c>
      <c r="F434" s="114">
        <f t="shared" si="12"/>
        <v>1555505.48</v>
      </c>
      <c r="H434" t="s">
        <v>1577</v>
      </c>
      <c r="I434" t="s">
        <v>1578</v>
      </c>
      <c r="J434" t="s">
        <v>1579</v>
      </c>
      <c r="K434" t="s">
        <v>1580</v>
      </c>
      <c r="M434" s="101"/>
      <c r="N434" s="101"/>
    </row>
    <row r="435" spans="1:14" x14ac:dyDescent="0.2">
      <c r="A435" s="110">
        <v>4105</v>
      </c>
      <c r="B435" s="111">
        <v>4105</v>
      </c>
      <c r="C435" s="112" t="str">
        <f t="shared" si="13"/>
        <v>False</v>
      </c>
      <c r="D435" s="113">
        <v>187980.5</v>
      </c>
      <c r="E435" s="113">
        <v>187980.5</v>
      </c>
      <c r="F435" s="114">
        <f t="shared" si="12"/>
        <v>375961</v>
      </c>
      <c r="H435" t="s">
        <v>1577</v>
      </c>
      <c r="I435" t="s">
        <v>1578</v>
      </c>
      <c r="J435" t="s">
        <v>1579</v>
      </c>
      <c r="K435" t="s">
        <v>1580</v>
      </c>
      <c r="M435" s="101"/>
      <c r="N435" s="101"/>
    </row>
    <row r="436" spans="1:14" x14ac:dyDescent="0.2">
      <c r="A436" s="110">
        <v>4736</v>
      </c>
      <c r="B436" s="111">
        <v>4736</v>
      </c>
      <c r="C436" s="112" t="str">
        <f t="shared" si="13"/>
        <v>False</v>
      </c>
      <c r="D436" s="113">
        <v>651429.43999999994</v>
      </c>
      <c r="E436" s="113">
        <v>651429.43999999994</v>
      </c>
      <c r="F436" s="114">
        <f t="shared" si="12"/>
        <v>1302858.8799999999</v>
      </c>
      <c r="H436" t="s">
        <v>1663</v>
      </c>
      <c r="I436" t="s">
        <v>1664</v>
      </c>
      <c r="J436" t="s">
        <v>1665</v>
      </c>
      <c r="K436" t="s">
        <v>1666</v>
      </c>
      <c r="M436" s="101"/>
      <c r="N436" s="101"/>
    </row>
    <row r="437" spans="1:14" x14ac:dyDescent="0.2">
      <c r="A437" s="110">
        <v>4288</v>
      </c>
      <c r="B437" s="111">
        <v>4288</v>
      </c>
      <c r="C437" s="112" t="str">
        <f t="shared" si="13"/>
        <v>False</v>
      </c>
      <c r="D437" s="113">
        <v>250926.73</v>
      </c>
      <c r="E437" s="113">
        <v>250926.73</v>
      </c>
      <c r="F437" s="114">
        <f t="shared" si="12"/>
        <v>501853.46</v>
      </c>
      <c r="H437" t="s">
        <v>1507</v>
      </c>
      <c r="I437" t="s">
        <v>1500</v>
      </c>
      <c r="J437" t="s">
        <v>1508</v>
      </c>
      <c r="K437" t="s">
        <v>1509</v>
      </c>
      <c r="M437" s="101"/>
      <c r="N437" s="101"/>
    </row>
    <row r="438" spans="1:14" x14ac:dyDescent="0.2">
      <c r="A438" s="110">
        <v>103341</v>
      </c>
      <c r="B438" s="111">
        <v>103341</v>
      </c>
      <c r="C438" s="112" t="str">
        <f t="shared" si="13"/>
        <v>False</v>
      </c>
      <c r="D438" s="113">
        <v>588777.77</v>
      </c>
      <c r="E438" s="113">
        <v>588777.77</v>
      </c>
      <c r="F438" s="114">
        <f t="shared" si="12"/>
        <v>1177555.54</v>
      </c>
      <c r="H438" t="s">
        <v>1516</v>
      </c>
      <c r="I438" t="s">
        <v>1517</v>
      </c>
      <c r="J438" t="s">
        <v>1518</v>
      </c>
      <c r="K438" t="s">
        <v>1519</v>
      </c>
      <c r="M438" s="101"/>
      <c r="N438" s="101"/>
    </row>
    <row r="439" spans="1:14" x14ac:dyDescent="0.2">
      <c r="A439" s="110">
        <v>4832</v>
      </c>
      <c r="B439" s="111">
        <v>4832</v>
      </c>
      <c r="C439" s="112" t="str">
        <f t="shared" si="13"/>
        <v>False</v>
      </c>
      <c r="D439" s="113">
        <v>192136.88</v>
      </c>
      <c r="E439" s="113">
        <v>192136.88</v>
      </c>
      <c r="F439" s="114">
        <f t="shared" si="12"/>
        <v>384273.76</v>
      </c>
      <c r="H439" t="s">
        <v>1577</v>
      </c>
      <c r="I439" t="s">
        <v>1578</v>
      </c>
      <c r="J439" t="s">
        <v>1579</v>
      </c>
      <c r="K439" t="s">
        <v>1580</v>
      </c>
      <c r="M439" s="101"/>
      <c r="N439" s="101"/>
    </row>
    <row r="440" spans="1:14" x14ac:dyDescent="0.2">
      <c r="A440" s="110">
        <v>104623</v>
      </c>
      <c r="B440" s="111">
        <v>104623</v>
      </c>
      <c r="C440" s="112" t="str">
        <f t="shared" si="13"/>
        <v>False</v>
      </c>
      <c r="D440" s="113">
        <v>480227.45</v>
      </c>
      <c r="E440" s="113">
        <v>480227.45</v>
      </c>
      <c r="F440" s="114">
        <f t="shared" si="12"/>
        <v>960454.9</v>
      </c>
      <c r="H440" t="s">
        <v>1516</v>
      </c>
      <c r="I440" t="s">
        <v>1517</v>
      </c>
      <c r="J440" t="s">
        <v>1518</v>
      </c>
      <c r="K440" t="s">
        <v>1519</v>
      </c>
      <c r="M440" s="101"/>
      <c r="N440" s="101"/>
    </row>
    <row r="441" spans="1:14" x14ac:dyDescent="0.2">
      <c r="A441" s="110">
        <v>4155</v>
      </c>
      <c r="B441" s="111">
        <v>4155</v>
      </c>
      <c r="C441" s="112" t="str">
        <f t="shared" si="13"/>
        <v>False</v>
      </c>
      <c r="D441" s="113">
        <v>558841.65</v>
      </c>
      <c r="E441" s="113">
        <v>558841.65</v>
      </c>
      <c r="F441" s="114">
        <f t="shared" si="12"/>
        <v>1117683.3</v>
      </c>
      <c r="H441" t="s">
        <v>1507</v>
      </c>
      <c r="I441" t="s">
        <v>1500</v>
      </c>
      <c r="J441" t="s">
        <v>1508</v>
      </c>
      <c r="K441" t="s">
        <v>1509</v>
      </c>
      <c r="M441" s="101"/>
      <c r="N441" s="101"/>
    </row>
    <row r="442" spans="1:14" x14ac:dyDescent="0.2">
      <c r="A442" s="110">
        <v>5333</v>
      </c>
      <c r="B442" s="111">
        <v>5333</v>
      </c>
      <c r="C442" s="112" t="str">
        <f t="shared" si="13"/>
        <v>False</v>
      </c>
      <c r="D442" s="113">
        <v>531557.44999999995</v>
      </c>
      <c r="E442" s="113">
        <v>531557.44999999995</v>
      </c>
      <c r="F442" s="114">
        <f t="shared" si="12"/>
        <v>1063114.8999999999</v>
      </c>
      <c r="H442" t="s">
        <v>1577</v>
      </c>
      <c r="I442" t="s">
        <v>1578</v>
      </c>
      <c r="J442" t="s">
        <v>1579</v>
      </c>
      <c r="K442" t="s">
        <v>1580</v>
      </c>
      <c r="M442" s="101"/>
      <c r="N442" s="101"/>
    </row>
    <row r="443" spans="1:14" x14ac:dyDescent="0.2">
      <c r="A443" s="110">
        <v>5206</v>
      </c>
      <c r="B443" s="111">
        <v>5206</v>
      </c>
      <c r="C443" s="112" t="str">
        <f t="shared" si="13"/>
        <v>False</v>
      </c>
      <c r="D443" s="113">
        <v>484817.31</v>
      </c>
      <c r="E443" s="113">
        <v>484817.31</v>
      </c>
      <c r="F443" s="114">
        <f t="shared" si="12"/>
        <v>969634.62</v>
      </c>
      <c r="H443" t="s">
        <v>1507</v>
      </c>
      <c r="I443" t="s">
        <v>1500</v>
      </c>
      <c r="J443" t="s">
        <v>1508</v>
      </c>
      <c r="K443" t="s">
        <v>1509</v>
      </c>
      <c r="M443" s="101"/>
      <c r="N443" s="101"/>
    </row>
    <row r="444" spans="1:14" x14ac:dyDescent="0.2">
      <c r="A444" s="110">
        <v>4073</v>
      </c>
      <c r="B444" s="111">
        <v>4073</v>
      </c>
      <c r="C444" s="112" t="str">
        <f t="shared" si="13"/>
        <v>False</v>
      </c>
      <c r="D444" s="113">
        <v>505497.21</v>
      </c>
      <c r="E444" s="113">
        <v>505497.21</v>
      </c>
      <c r="F444" s="114">
        <f t="shared" si="12"/>
        <v>1010994.42</v>
      </c>
      <c r="H444" t="s">
        <v>1507</v>
      </c>
      <c r="I444" t="s">
        <v>1500</v>
      </c>
      <c r="J444" t="s">
        <v>1508</v>
      </c>
      <c r="K444" t="s">
        <v>1509</v>
      </c>
      <c r="M444" s="101"/>
      <c r="N444" s="101"/>
    </row>
    <row r="445" spans="1:14" x14ac:dyDescent="0.2">
      <c r="A445" s="110">
        <v>105087</v>
      </c>
      <c r="B445" s="111">
        <v>105087</v>
      </c>
      <c r="C445" s="112" t="str">
        <f t="shared" si="13"/>
        <v>False</v>
      </c>
      <c r="D445" s="113">
        <v>562182.05000000005</v>
      </c>
      <c r="E445" s="113">
        <v>562182.05000000005</v>
      </c>
      <c r="F445" s="114">
        <f t="shared" si="12"/>
        <v>1124364.1000000001</v>
      </c>
      <c r="H445" t="s">
        <v>1516</v>
      </c>
      <c r="I445" t="s">
        <v>1517</v>
      </c>
      <c r="J445" t="s">
        <v>1518</v>
      </c>
      <c r="K445" t="s">
        <v>1519</v>
      </c>
      <c r="M445" s="101"/>
      <c r="N445" s="101"/>
    </row>
    <row r="446" spans="1:14" x14ac:dyDescent="0.2">
      <c r="A446" s="110">
        <v>5232</v>
      </c>
      <c r="B446" s="111">
        <v>5232</v>
      </c>
      <c r="C446" s="112" t="str">
        <f t="shared" si="13"/>
        <v>False</v>
      </c>
      <c r="D446" s="113">
        <v>515212.43</v>
      </c>
      <c r="E446" s="113">
        <v>515212.43</v>
      </c>
      <c r="F446" s="114">
        <f t="shared" si="12"/>
        <v>1030424.86</v>
      </c>
      <c r="H446" t="s">
        <v>1507</v>
      </c>
      <c r="I446" t="s">
        <v>1500</v>
      </c>
      <c r="J446" t="s">
        <v>1508</v>
      </c>
      <c r="K446" t="s">
        <v>1509</v>
      </c>
      <c r="M446" s="101"/>
      <c r="N446" s="101"/>
    </row>
    <row r="447" spans="1:14" x14ac:dyDescent="0.2">
      <c r="A447" s="110">
        <v>4874</v>
      </c>
      <c r="B447" s="111">
        <v>4874</v>
      </c>
      <c r="C447" s="112" t="str">
        <f t="shared" si="13"/>
        <v>False</v>
      </c>
      <c r="D447" s="113">
        <v>300661.7</v>
      </c>
      <c r="E447" s="113">
        <v>300661.7</v>
      </c>
      <c r="F447" s="114">
        <f t="shared" si="12"/>
        <v>601323.4</v>
      </c>
      <c r="H447" t="s">
        <v>1577</v>
      </c>
      <c r="I447" t="s">
        <v>1578</v>
      </c>
      <c r="J447" t="s">
        <v>1579</v>
      </c>
      <c r="K447" t="s">
        <v>1580</v>
      </c>
      <c r="M447" s="101"/>
      <c r="N447" s="101"/>
    </row>
    <row r="448" spans="1:14" x14ac:dyDescent="0.2">
      <c r="A448" s="110">
        <v>104749</v>
      </c>
      <c r="B448" s="111">
        <v>104749</v>
      </c>
      <c r="C448" s="112" t="str">
        <f t="shared" si="13"/>
        <v>False</v>
      </c>
      <c r="D448" s="113">
        <v>390036.59</v>
      </c>
      <c r="E448" s="113">
        <v>390036.59</v>
      </c>
      <c r="F448" s="114">
        <f t="shared" si="12"/>
        <v>780073.18</v>
      </c>
      <c r="H448" t="s">
        <v>1516</v>
      </c>
      <c r="I448" t="s">
        <v>1517</v>
      </c>
      <c r="J448" t="s">
        <v>1518</v>
      </c>
      <c r="K448" t="s">
        <v>1519</v>
      </c>
      <c r="M448" s="101"/>
      <c r="N448" s="101"/>
    </row>
    <row r="449" spans="1:14" x14ac:dyDescent="0.2">
      <c r="A449" s="110">
        <v>103284</v>
      </c>
      <c r="B449" s="111">
        <v>103284</v>
      </c>
      <c r="C449" s="112" t="str">
        <f t="shared" si="13"/>
        <v>False</v>
      </c>
      <c r="D449" s="113">
        <v>593342.14</v>
      </c>
      <c r="E449" s="113">
        <v>593342.14</v>
      </c>
      <c r="F449" s="114">
        <f t="shared" si="12"/>
        <v>1186684.28</v>
      </c>
      <c r="H449" t="s">
        <v>1772</v>
      </c>
      <c r="I449" t="s">
        <v>1773</v>
      </c>
      <c r="J449" t="s">
        <v>1774</v>
      </c>
      <c r="K449" t="s">
        <v>1775</v>
      </c>
      <c r="M449" s="101"/>
      <c r="N449" s="101"/>
    </row>
    <row r="450" spans="1:14" x14ac:dyDescent="0.2">
      <c r="A450" s="110">
        <v>5247</v>
      </c>
      <c r="B450" s="111">
        <v>5247</v>
      </c>
      <c r="C450" s="112" t="str">
        <f t="shared" si="13"/>
        <v>False</v>
      </c>
      <c r="D450" s="113">
        <v>453631.73</v>
      </c>
      <c r="E450" s="113">
        <v>453631.73</v>
      </c>
      <c r="F450" s="114">
        <f t="shared" si="12"/>
        <v>907263.46</v>
      </c>
      <c r="H450" t="s">
        <v>1772</v>
      </c>
      <c r="I450" t="s">
        <v>1773</v>
      </c>
      <c r="J450" t="s">
        <v>1774</v>
      </c>
      <c r="K450" t="s">
        <v>1775</v>
      </c>
      <c r="M450" s="101"/>
      <c r="N450" s="101"/>
    </row>
    <row r="451" spans="1:14" x14ac:dyDescent="0.2">
      <c r="A451" s="110">
        <v>5397</v>
      </c>
      <c r="B451" s="111">
        <v>5397</v>
      </c>
      <c r="C451" s="112" t="str">
        <f t="shared" si="13"/>
        <v>False</v>
      </c>
      <c r="D451" s="113">
        <v>537524.27</v>
      </c>
      <c r="E451" s="113">
        <v>537524.27</v>
      </c>
      <c r="F451" s="114">
        <f t="shared" ref="F451:F514" si="14">SUM(D451:E451)</f>
        <v>1075048.54</v>
      </c>
      <c r="H451" t="s">
        <v>1577</v>
      </c>
      <c r="I451" t="s">
        <v>1578</v>
      </c>
      <c r="J451" t="s">
        <v>1579</v>
      </c>
      <c r="K451" t="s">
        <v>1580</v>
      </c>
      <c r="M451" s="101"/>
      <c r="N451" s="101"/>
    </row>
    <row r="452" spans="1:14" x14ac:dyDescent="0.2">
      <c r="A452" s="110">
        <v>104549</v>
      </c>
      <c r="B452" s="111">
        <v>104549</v>
      </c>
      <c r="C452" s="112" t="str">
        <f t="shared" ref="C452:C515" si="15">IF(SUM(D452:E452)&gt;F452, "True","False")</f>
        <v>False</v>
      </c>
      <c r="D452" s="113">
        <v>502080.31</v>
      </c>
      <c r="E452" s="113">
        <v>502080.31</v>
      </c>
      <c r="F452" s="114">
        <f t="shared" si="14"/>
        <v>1004160.62</v>
      </c>
      <c r="H452" t="s">
        <v>1516</v>
      </c>
      <c r="I452" t="s">
        <v>1517</v>
      </c>
      <c r="J452" t="s">
        <v>1518</v>
      </c>
      <c r="K452" t="s">
        <v>1519</v>
      </c>
      <c r="M452" s="101"/>
      <c r="N452" s="101"/>
    </row>
    <row r="453" spans="1:14" x14ac:dyDescent="0.2">
      <c r="A453" s="110">
        <v>104778</v>
      </c>
      <c r="B453" s="111">
        <v>104778</v>
      </c>
      <c r="C453" s="112" t="str">
        <f t="shared" si="15"/>
        <v>False</v>
      </c>
      <c r="D453" s="113">
        <v>513937.46</v>
      </c>
      <c r="E453" s="113">
        <v>513937.46</v>
      </c>
      <c r="F453" s="114">
        <f t="shared" si="14"/>
        <v>1027874.92</v>
      </c>
      <c r="H453" t="s">
        <v>1772</v>
      </c>
      <c r="I453" t="s">
        <v>1773</v>
      </c>
      <c r="J453" t="s">
        <v>1774</v>
      </c>
      <c r="K453" t="s">
        <v>1775</v>
      </c>
      <c r="M453" s="101"/>
      <c r="N453" s="101"/>
    </row>
    <row r="454" spans="1:14" x14ac:dyDescent="0.2">
      <c r="A454" s="110">
        <v>4325</v>
      </c>
      <c r="B454" s="111">
        <v>4325</v>
      </c>
      <c r="C454" s="112" t="str">
        <f t="shared" si="15"/>
        <v>False</v>
      </c>
      <c r="D454" s="113">
        <v>643116.68000000005</v>
      </c>
      <c r="E454" s="113">
        <v>643116.68000000005</v>
      </c>
      <c r="F454" s="114">
        <f t="shared" si="14"/>
        <v>1286233.3600000001</v>
      </c>
      <c r="H454" t="s">
        <v>1577</v>
      </c>
      <c r="I454" t="s">
        <v>1578</v>
      </c>
      <c r="J454" t="s">
        <v>1579</v>
      </c>
      <c r="K454" t="s">
        <v>1580</v>
      </c>
      <c r="M454" s="101"/>
      <c r="N454" s="101"/>
    </row>
    <row r="455" spans="1:14" x14ac:dyDescent="0.2">
      <c r="A455" s="110">
        <v>105892</v>
      </c>
      <c r="B455" s="111">
        <v>105892</v>
      </c>
      <c r="C455" s="112" t="str">
        <f t="shared" si="15"/>
        <v>False</v>
      </c>
      <c r="D455" s="113">
        <v>753171.46</v>
      </c>
      <c r="E455" s="113">
        <v>753171.46</v>
      </c>
      <c r="F455" s="114">
        <f t="shared" si="14"/>
        <v>1506342.92</v>
      </c>
      <c r="H455" t="s">
        <v>1577</v>
      </c>
      <c r="I455" t="s">
        <v>1578</v>
      </c>
      <c r="J455" t="s">
        <v>1579</v>
      </c>
      <c r="K455" t="s">
        <v>1580</v>
      </c>
      <c r="M455" s="101"/>
      <c r="N455" s="101"/>
    </row>
    <row r="456" spans="1:14" x14ac:dyDescent="0.2">
      <c r="A456" s="110">
        <v>110273</v>
      </c>
      <c r="B456" s="111">
        <v>110273</v>
      </c>
      <c r="C456" s="112" t="str">
        <f t="shared" si="15"/>
        <v>False</v>
      </c>
      <c r="D456" s="113">
        <v>480513.81</v>
      </c>
      <c r="E456" s="113">
        <v>480513.81</v>
      </c>
      <c r="F456" s="114">
        <f t="shared" si="14"/>
        <v>961027.62</v>
      </c>
      <c r="H456" t="s">
        <v>1772</v>
      </c>
      <c r="I456" t="s">
        <v>1773</v>
      </c>
      <c r="J456" t="s">
        <v>1774</v>
      </c>
      <c r="K456" t="s">
        <v>1775</v>
      </c>
      <c r="M456" s="101"/>
      <c r="N456" s="101"/>
    </row>
    <row r="457" spans="1:14" x14ac:dyDescent="0.2">
      <c r="A457" s="110">
        <v>102639</v>
      </c>
      <c r="B457" s="111">
        <v>102639</v>
      </c>
      <c r="C457" s="112" t="str">
        <f t="shared" si="15"/>
        <v>False</v>
      </c>
      <c r="D457" s="113">
        <v>627791.63</v>
      </c>
      <c r="E457" s="113">
        <v>627791.63</v>
      </c>
      <c r="F457" s="114">
        <f t="shared" si="14"/>
        <v>1255583.26</v>
      </c>
      <c r="H457" t="s">
        <v>1606</v>
      </c>
      <c r="I457" t="s">
        <v>1504</v>
      </c>
      <c r="J457" t="s">
        <v>1607</v>
      </c>
      <c r="K457" t="s">
        <v>1608</v>
      </c>
      <c r="M457" s="101"/>
      <c r="N457" s="101"/>
    </row>
    <row r="458" spans="1:14" x14ac:dyDescent="0.2">
      <c r="A458" s="110">
        <v>5398</v>
      </c>
      <c r="B458" s="111">
        <v>5398</v>
      </c>
      <c r="C458" s="112" t="str">
        <f t="shared" si="15"/>
        <v>False</v>
      </c>
      <c r="D458" s="113">
        <v>541451.16</v>
      </c>
      <c r="E458" s="113">
        <v>541451.16</v>
      </c>
      <c r="F458" s="114">
        <f t="shared" si="14"/>
        <v>1082902.32</v>
      </c>
      <c r="H458" t="s">
        <v>1606</v>
      </c>
      <c r="I458" t="s">
        <v>1504</v>
      </c>
      <c r="J458" t="s">
        <v>1607</v>
      </c>
      <c r="K458" t="s">
        <v>1608</v>
      </c>
      <c r="M458" s="101"/>
      <c r="N458" s="101"/>
    </row>
    <row r="459" spans="1:14" x14ac:dyDescent="0.2">
      <c r="A459" s="110">
        <v>103815</v>
      </c>
      <c r="B459" s="111">
        <v>103815</v>
      </c>
      <c r="C459" s="112" t="str">
        <f t="shared" si="15"/>
        <v>False</v>
      </c>
      <c r="D459" s="113">
        <v>36387.440000000002</v>
      </c>
      <c r="E459" s="113">
        <v>36387.440000000002</v>
      </c>
      <c r="F459" s="114">
        <f t="shared" si="14"/>
        <v>72774.880000000005</v>
      </c>
      <c r="H459" t="s">
        <v>1577</v>
      </c>
      <c r="I459" t="s">
        <v>1578</v>
      </c>
      <c r="J459" t="s">
        <v>1579</v>
      </c>
      <c r="K459" t="s">
        <v>1580</v>
      </c>
      <c r="M459" s="101"/>
      <c r="N459" s="101"/>
    </row>
    <row r="460" spans="1:14" x14ac:dyDescent="0.2">
      <c r="A460" s="110">
        <v>102353</v>
      </c>
      <c r="B460" s="111">
        <v>102353</v>
      </c>
      <c r="C460" s="112" t="str">
        <f t="shared" si="15"/>
        <v>False</v>
      </c>
      <c r="D460" s="113">
        <v>572840.74</v>
      </c>
      <c r="E460" s="113">
        <v>572840.74</v>
      </c>
      <c r="F460" s="114">
        <f t="shared" si="14"/>
        <v>1145681.48</v>
      </c>
      <c r="H460" t="s">
        <v>1577</v>
      </c>
      <c r="I460" t="s">
        <v>1578</v>
      </c>
      <c r="J460" t="s">
        <v>1579</v>
      </c>
      <c r="K460" t="s">
        <v>1580</v>
      </c>
      <c r="M460" s="101"/>
      <c r="N460" s="101"/>
    </row>
    <row r="461" spans="1:14" x14ac:dyDescent="0.2">
      <c r="A461" s="110">
        <v>4650</v>
      </c>
      <c r="B461" s="111">
        <v>4650</v>
      </c>
      <c r="C461" s="112" t="str">
        <f t="shared" si="15"/>
        <v>False</v>
      </c>
      <c r="D461" s="113">
        <v>242370.41</v>
      </c>
      <c r="E461" s="113">
        <v>242370.41</v>
      </c>
      <c r="F461" s="114">
        <f t="shared" si="14"/>
        <v>484740.82</v>
      </c>
      <c r="H461" t="s">
        <v>1577</v>
      </c>
      <c r="I461" t="s">
        <v>1578</v>
      </c>
      <c r="J461" t="s">
        <v>1579</v>
      </c>
      <c r="K461" t="s">
        <v>1580</v>
      </c>
      <c r="M461" s="101"/>
      <c r="N461" s="101"/>
    </row>
    <row r="462" spans="1:14" x14ac:dyDescent="0.2">
      <c r="A462" s="110">
        <v>4751</v>
      </c>
      <c r="B462" s="111">
        <v>4751</v>
      </c>
      <c r="C462" s="112" t="str">
        <f t="shared" si="15"/>
        <v>False</v>
      </c>
      <c r="D462" s="113">
        <v>232680.69</v>
      </c>
      <c r="E462" s="113">
        <v>232680.69</v>
      </c>
      <c r="F462" s="114">
        <f t="shared" si="14"/>
        <v>465361.38</v>
      </c>
      <c r="H462" t="s">
        <v>1577</v>
      </c>
      <c r="I462" t="s">
        <v>1578</v>
      </c>
      <c r="J462" t="s">
        <v>1579</v>
      </c>
      <c r="K462" t="s">
        <v>1580</v>
      </c>
      <c r="M462" s="101"/>
      <c r="N462" s="101"/>
    </row>
    <row r="463" spans="1:14" x14ac:dyDescent="0.2">
      <c r="A463" s="110">
        <v>5227</v>
      </c>
      <c r="B463" s="111">
        <v>5227</v>
      </c>
      <c r="C463" s="112" t="str">
        <f t="shared" si="15"/>
        <v>False</v>
      </c>
      <c r="D463" s="113">
        <v>436547.23</v>
      </c>
      <c r="E463" s="113">
        <v>436547.23</v>
      </c>
      <c r="F463" s="114">
        <f t="shared" si="14"/>
        <v>873094.46</v>
      </c>
      <c r="H463" t="s">
        <v>1577</v>
      </c>
      <c r="I463" t="s">
        <v>1578</v>
      </c>
      <c r="J463" t="s">
        <v>1579</v>
      </c>
      <c r="K463" t="s">
        <v>1580</v>
      </c>
      <c r="M463" s="101"/>
      <c r="N463" s="101"/>
    </row>
    <row r="464" spans="1:14" x14ac:dyDescent="0.2">
      <c r="A464" s="110">
        <v>4368</v>
      </c>
      <c r="B464" s="111">
        <v>4368</v>
      </c>
      <c r="C464" s="112" t="str">
        <f t="shared" si="15"/>
        <v>False</v>
      </c>
      <c r="D464" s="113">
        <v>628888.1</v>
      </c>
      <c r="E464" s="113">
        <v>628888.1</v>
      </c>
      <c r="F464" s="114">
        <f t="shared" si="14"/>
        <v>1257776.2</v>
      </c>
      <c r="H464" t="s">
        <v>1577</v>
      </c>
      <c r="I464" t="s">
        <v>1578</v>
      </c>
      <c r="J464" t="s">
        <v>1579</v>
      </c>
      <c r="K464" t="s">
        <v>1580</v>
      </c>
      <c r="M464" s="101"/>
      <c r="N464" s="101"/>
    </row>
    <row r="465" spans="1:14" x14ac:dyDescent="0.2">
      <c r="A465" s="110">
        <v>5226</v>
      </c>
      <c r="B465" s="111">
        <v>5226</v>
      </c>
      <c r="C465" s="112" t="str">
        <f t="shared" si="15"/>
        <v>False</v>
      </c>
      <c r="D465" s="113">
        <v>634013.44999999995</v>
      </c>
      <c r="E465" s="113">
        <v>634013.44999999995</v>
      </c>
      <c r="F465" s="114">
        <f t="shared" si="14"/>
        <v>1268026.8999999999</v>
      </c>
      <c r="H465" t="s">
        <v>1577</v>
      </c>
      <c r="I465" t="s">
        <v>1578</v>
      </c>
      <c r="J465" t="s">
        <v>1579</v>
      </c>
      <c r="K465" t="s">
        <v>1580</v>
      </c>
      <c r="M465" s="101"/>
      <c r="N465" s="101"/>
    </row>
    <row r="466" spans="1:14" x14ac:dyDescent="0.2">
      <c r="A466" s="110">
        <v>4676</v>
      </c>
      <c r="B466" s="111">
        <v>4676</v>
      </c>
      <c r="C466" s="112" t="str">
        <f t="shared" si="15"/>
        <v>False</v>
      </c>
      <c r="D466" s="113">
        <v>230589.75</v>
      </c>
      <c r="E466" s="113">
        <v>230589.75</v>
      </c>
      <c r="F466" s="114">
        <f t="shared" si="14"/>
        <v>461179.5</v>
      </c>
      <c r="H466" t="s">
        <v>1577</v>
      </c>
      <c r="I466" t="s">
        <v>1578</v>
      </c>
      <c r="J466" t="s">
        <v>1579</v>
      </c>
      <c r="K466" t="s">
        <v>1580</v>
      </c>
      <c r="M466" s="101"/>
      <c r="N466" s="101"/>
    </row>
    <row r="467" spans="1:14" x14ac:dyDescent="0.2">
      <c r="A467" s="110">
        <v>5137</v>
      </c>
      <c r="B467" s="111">
        <v>5137</v>
      </c>
      <c r="C467" s="112" t="str">
        <f t="shared" si="15"/>
        <v>False</v>
      </c>
      <c r="D467" s="113">
        <v>803532.49</v>
      </c>
      <c r="E467" s="113">
        <v>803532.49</v>
      </c>
      <c r="F467" s="114">
        <f t="shared" si="14"/>
        <v>1607064.98</v>
      </c>
      <c r="H467" t="s">
        <v>1577</v>
      </c>
      <c r="I467" t="s">
        <v>1578</v>
      </c>
      <c r="J467" t="s">
        <v>1579</v>
      </c>
      <c r="K467" t="s">
        <v>1580</v>
      </c>
      <c r="M467" s="101"/>
      <c r="N467" s="101"/>
    </row>
    <row r="468" spans="1:14" x14ac:dyDescent="0.2">
      <c r="A468" s="110">
        <v>5340</v>
      </c>
      <c r="B468" s="111">
        <v>5340</v>
      </c>
      <c r="C468" s="112" t="str">
        <f t="shared" si="15"/>
        <v>False</v>
      </c>
      <c r="D468" s="113">
        <v>370147.17</v>
      </c>
      <c r="E468" s="113">
        <v>370147.17</v>
      </c>
      <c r="F468" s="114">
        <f t="shared" si="14"/>
        <v>740294.34</v>
      </c>
      <c r="H468" t="s">
        <v>1577</v>
      </c>
      <c r="I468" t="s">
        <v>1578</v>
      </c>
      <c r="J468" t="s">
        <v>1579</v>
      </c>
      <c r="K468" t="s">
        <v>1580</v>
      </c>
      <c r="M468" s="101"/>
      <c r="N468" s="101"/>
    </row>
    <row r="469" spans="1:14" x14ac:dyDescent="0.2">
      <c r="A469" s="110">
        <v>5017</v>
      </c>
      <c r="B469" s="111">
        <v>5017</v>
      </c>
      <c r="C469" s="112" t="str">
        <f t="shared" si="15"/>
        <v>False</v>
      </c>
      <c r="D469" s="113">
        <v>50590.52</v>
      </c>
      <c r="E469" s="113">
        <v>50590.52</v>
      </c>
      <c r="F469" s="114">
        <f t="shared" si="14"/>
        <v>101181.04</v>
      </c>
      <c r="H469" t="s">
        <v>1577</v>
      </c>
      <c r="I469" t="s">
        <v>1578</v>
      </c>
      <c r="J469" t="s">
        <v>1579</v>
      </c>
      <c r="K469" t="s">
        <v>1580</v>
      </c>
      <c r="M469" s="101"/>
      <c r="N469" s="101"/>
    </row>
    <row r="470" spans="1:14" x14ac:dyDescent="0.2">
      <c r="A470" s="110">
        <v>5367</v>
      </c>
      <c r="B470" s="111">
        <v>5367</v>
      </c>
      <c r="C470" s="112" t="str">
        <f t="shared" si="15"/>
        <v>False</v>
      </c>
      <c r="D470" s="113">
        <v>504400.74</v>
      </c>
      <c r="E470" s="113">
        <v>504400.74</v>
      </c>
      <c r="F470" s="114">
        <f t="shared" si="14"/>
        <v>1008801.48</v>
      </c>
      <c r="H470" t="s">
        <v>1577</v>
      </c>
      <c r="I470" t="s">
        <v>1578</v>
      </c>
      <c r="J470" t="s">
        <v>1579</v>
      </c>
      <c r="K470" t="s">
        <v>1580</v>
      </c>
      <c r="M470" s="101"/>
      <c r="N470" s="101"/>
    </row>
    <row r="471" spans="1:14" x14ac:dyDescent="0.2">
      <c r="A471" s="110">
        <v>5149</v>
      </c>
      <c r="B471" s="111">
        <v>5149</v>
      </c>
      <c r="C471" s="112" t="str">
        <f t="shared" si="15"/>
        <v>False</v>
      </c>
      <c r="D471" s="113">
        <v>861645.29</v>
      </c>
      <c r="E471" s="113">
        <v>861645.29</v>
      </c>
      <c r="F471" s="114">
        <f t="shared" si="14"/>
        <v>1723290.58</v>
      </c>
      <c r="H471" t="s">
        <v>1577</v>
      </c>
      <c r="I471" t="s">
        <v>1578</v>
      </c>
      <c r="J471" t="s">
        <v>1579</v>
      </c>
      <c r="K471" t="s">
        <v>1580</v>
      </c>
      <c r="M471" s="101"/>
      <c r="N471" s="101"/>
    </row>
    <row r="472" spans="1:14" x14ac:dyDescent="0.2">
      <c r="A472" s="110">
        <v>4566</v>
      </c>
      <c r="B472" s="111">
        <v>4566</v>
      </c>
      <c r="C472" s="112" t="str">
        <f t="shared" si="15"/>
        <v>False</v>
      </c>
      <c r="D472" s="113">
        <v>323279.53999999998</v>
      </c>
      <c r="E472" s="113">
        <v>323279.53999999998</v>
      </c>
      <c r="F472" s="114">
        <f t="shared" si="14"/>
        <v>646559.07999999996</v>
      </c>
      <c r="H472" t="s">
        <v>1577</v>
      </c>
      <c r="I472" t="s">
        <v>1578</v>
      </c>
      <c r="J472" t="s">
        <v>1579</v>
      </c>
      <c r="K472" t="s">
        <v>1580</v>
      </c>
      <c r="M472" s="101"/>
      <c r="N472" s="101"/>
    </row>
    <row r="473" spans="1:14" x14ac:dyDescent="0.2">
      <c r="A473" s="110">
        <v>5358</v>
      </c>
      <c r="B473" s="111">
        <v>5358</v>
      </c>
      <c r="C473" s="112" t="str">
        <f t="shared" si="15"/>
        <v>False</v>
      </c>
      <c r="D473" s="113">
        <v>688046.37</v>
      </c>
      <c r="E473" s="113">
        <v>688046.37</v>
      </c>
      <c r="F473" s="114">
        <f t="shared" si="14"/>
        <v>1376092.74</v>
      </c>
      <c r="H473" t="s">
        <v>1577</v>
      </c>
      <c r="I473" t="s">
        <v>1578</v>
      </c>
      <c r="J473" t="s">
        <v>1579</v>
      </c>
      <c r="K473" t="s">
        <v>1580</v>
      </c>
      <c r="M473" s="101"/>
      <c r="N473" s="101"/>
    </row>
    <row r="474" spans="1:14" x14ac:dyDescent="0.2">
      <c r="A474" s="110">
        <v>4818</v>
      </c>
      <c r="B474" s="111">
        <v>4818</v>
      </c>
      <c r="C474" s="112" t="str">
        <f t="shared" si="15"/>
        <v>False</v>
      </c>
      <c r="D474" s="113">
        <v>456360.15</v>
      </c>
      <c r="E474" s="113">
        <v>456360.15</v>
      </c>
      <c r="F474" s="114">
        <f t="shared" si="14"/>
        <v>912720.3</v>
      </c>
      <c r="H474" t="s">
        <v>1577</v>
      </c>
      <c r="I474" t="s">
        <v>1578</v>
      </c>
      <c r="J474" t="s">
        <v>1579</v>
      </c>
      <c r="K474" t="s">
        <v>1580</v>
      </c>
      <c r="M474" s="101"/>
      <c r="N474" s="101"/>
    </row>
    <row r="475" spans="1:14" x14ac:dyDescent="0.2">
      <c r="A475" s="110">
        <v>110404</v>
      </c>
      <c r="B475" s="111">
        <v>110404</v>
      </c>
      <c r="C475" s="112" t="str">
        <f t="shared" si="15"/>
        <v>False</v>
      </c>
      <c r="D475" s="113">
        <v>11092.18</v>
      </c>
      <c r="E475" s="113">
        <v>11092.18</v>
      </c>
      <c r="F475" s="114">
        <f t="shared" si="14"/>
        <v>22184.36</v>
      </c>
      <c r="H475" t="s">
        <v>1577</v>
      </c>
      <c r="I475" t="s">
        <v>1578</v>
      </c>
      <c r="J475" t="s">
        <v>1579</v>
      </c>
      <c r="K475" t="s">
        <v>1580</v>
      </c>
      <c r="M475" s="101"/>
      <c r="N475" s="101"/>
    </row>
    <row r="476" spans="1:14" x14ac:dyDescent="0.2">
      <c r="A476" s="110">
        <v>5365</v>
      </c>
      <c r="B476" s="111">
        <v>5365</v>
      </c>
      <c r="C476" s="112" t="str">
        <f t="shared" si="15"/>
        <v>False</v>
      </c>
      <c r="D476" s="113">
        <v>603235.85</v>
      </c>
      <c r="E476" s="113">
        <v>603235.85</v>
      </c>
      <c r="F476" s="114">
        <f t="shared" si="14"/>
        <v>1206471.7</v>
      </c>
      <c r="H476" t="s">
        <v>1577</v>
      </c>
      <c r="I476" t="s">
        <v>1578</v>
      </c>
      <c r="J476" t="s">
        <v>1579</v>
      </c>
      <c r="K476" t="s">
        <v>1580</v>
      </c>
      <c r="M476" s="101"/>
      <c r="N476" s="101"/>
    </row>
    <row r="477" spans="1:14" x14ac:dyDescent="0.2">
      <c r="A477" s="110">
        <v>5229</v>
      </c>
      <c r="B477" s="111">
        <v>5229</v>
      </c>
      <c r="C477" s="112" t="str">
        <f t="shared" si="15"/>
        <v>False</v>
      </c>
      <c r="D477" s="113">
        <v>559581.13</v>
      </c>
      <c r="E477" s="113">
        <v>559581.13</v>
      </c>
      <c r="F477" s="114">
        <f t="shared" si="14"/>
        <v>1119162.26</v>
      </c>
      <c r="H477" t="s">
        <v>1613</v>
      </c>
      <c r="I477" t="s">
        <v>1614</v>
      </c>
      <c r="J477" t="s">
        <v>1615</v>
      </c>
      <c r="K477" t="s">
        <v>1616</v>
      </c>
      <c r="M477" s="101"/>
      <c r="N477" s="101"/>
    </row>
    <row r="478" spans="1:14" x14ac:dyDescent="0.2">
      <c r="A478" s="110">
        <v>104157</v>
      </c>
      <c r="B478" s="111">
        <v>104157</v>
      </c>
      <c r="C478" s="112" t="str">
        <f t="shared" si="15"/>
        <v>False</v>
      </c>
      <c r="D478" s="113">
        <v>738942.88</v>
      </c>
      <c r="E478" s="113">
        <v>738942.88</v>
      </c>
      <c r="F478" s="114">
        <f t="shared" si="14"/>
        <v>1477885.76</v>
      </c>
      <c r="H478" t="s">
        <v>1606</v>
      </c>
      <c r="I478" t="s">
        <v>1504</v>
      </c>
      <c r="J478" t="s">
        <v>1607</v>
      </c>
      <c r="K478" t="s">
        <v>1608</v>
      </c>
      <c r="M478" s="101"/>
      <c r="N478" s="101"/>
    </row>
    <row r="479" spans="1:14" x14ac:dyDescent="0.2">
      <c r="A479" s="110">
        <v>5223</v>
      </c>
      <c r="B479" s="111">
        <v>5223</v>
      </c>
      <c r="C479" s="112" t="str">
        <f t="shared" si="15"/>
        <v>False</v>
      </c>
      <c r="D479" s="113">
        <v>239947.98</v>
      </c>
      <c r="E479" s="113">
        <v>239947.98</v>
      </c>
      <c r="F479" s="114">
        <f t="shared" si="14"/>
        <v>479895.96</v>
      </c>
      <c r="H479" t="s">
        <v>1613</v>
      </c>
      <c r="I479" t="s">
        <v>1614</v>
      </c>
      <c r="J479" t="s">
        <v>1615</v>
      </c>
      <c r="K479" t="s">
        <v>1616</v>
      </c>
      <c r="M479" s="101"/>
      <c r="N479" s="101"/>
    </row>
    <row r="480" spans="1:14" x14ac:dyDescent="0.2">
      <c r="A480" s="110">
        <v>106267</v>
      </c>
      <c r="B480" s="111">
        <v>106267</v>
      </c>
      <c r="C480" s="112" t="str">
        <f t="shared" si="15"/>
        <v>False</v>
      </c>
      <c r="D480" s="113">
        <v>666168.01</v>
      </c>
      <c r="E480" s="113">
        <v>666168.01</v>
      </c>
      <c r="F480" s="114">
        <f t="shared" si="14"/>
        <v>1332336.02</v>
      </c>
      <c r="H480" t="s">
        <v>1606</v>
      </c>
      <c r="I480" t="s">
        <v>1504</v>
      </c>
      <c r="J480" t="s">
        <v>1607</v>
      </c>
      <c r="K480" t="s">
        <v>1608</v>
      </c>
      <c r="M480" s="101"/>
      <c r="N480" s="101"/>
    </row>
    <row r="481" spans="1:14" x14ac:dyDescent="0.2">
      <c r="A481" s="110">
        <v>5039</v>
      </c>
      <c r="B481" s="111">
        <v>5039</v>
      </c>
      <c r="C481" s="112" t="str">
        <f t="shared" si="15"/>
        <v>False</v>
      </c>
      <c r="D481" s="113">
        <v>641255.24</v>
      </c>
      <c r="E481" s="113">
        <v>641255.24</v>
      </c>
      <c r="F481" s="114">
        <f t="shared" si="14"/>
        <v>1282510.48</v>
      </c>
      <c r="H481" t="s">
        <v>1606</v>
      </c>
      <c r="I481" t="s">
        <v>1504</v>
      </c>
      <c r="J481" t="s">
        <v>1607</v>
      </c>
      <c r="K481" t="s">
        <v>1608</v>
      </c>
      <c r="M481" s="101"/>
      <c r="N481" s="101"/>
    </row>
    <row r="482" spans="1:14" x14ac:dyDescent="0.2">
      <c r="A482" s="110">
        <v>4259</v>
      </c>
      <c r="B482" s="111">
        <v>4259</v>
      </c>
      <c r="C482" s="112" t="str">
        <f t="shared" si="15"/>
        <v>False</v>
      </c>
      <c r="D482" s="113">
        <v>635900.39</v>
      </c>
      <c r="E482" s="113">
        <v>635900.39</v>
      </c>
      <c r="F482" s="114">
        <f t="shared" si="14"/>
        <v>1271800.78</v>
      </c>
      <c r="H482" t="s">
        <v>1663</v>
      </c>
      <c r="I482" t="s">
        <v>1664</v>
      </c>
      <c r="J482" t="s">
        <v>1665</v>
      </c>
      <c r="K482" t="s">
        <v>1666</v>
      </c>
      <c r="M482" s="101"/>
      <c r="N482" s="101"/>
    </row>
    <row r="483" spans="1:14" x14ac:dyDescent="0.2">
      <c r="A483" s="110">
        <v>5302</v>
      </c>
      <c r="B483" s="111">
        <v>5302</v>
      </c>
      <c r="C483" s="112" t="str">
        <f t="shared" si="15"/>
        <v>False</v>
      </c>
      <c r="D483" s="113">
        <v>424052.59</v>
      </c>
      <c r="E483" s="113">
        <v>424052.59</v>
      </c>
      <c r="F483" s="114">
        <f t="shared" si="14"/>
        <v>848105.18</v>
      </c>
      <c r="H483" t="s">
        <v>1663</v>
      </c>
      <c r="I483" t="s">
        <v>1664</v>
      </c>
      <c r="J483" t="s">
        <v>1665</v>
      </c>
      <c r="K483" t="s">
        <v>1666</v>
      </c>
      <c r="M483" s="101"/>
      <c r="N483" s="101"/>
    </row>
    <row r="484" spans="1:14" x14ac:dyDescent="0.2">
      <c r="A484" s="110">
        <v>4701</v>
      </c>
      <c r="B484" s="111">
        <v>4701</v>
      </c>
      <c r="C484" s="112" t="str">
        <f t="shared" si="15"/>
        <v>False</v>
      </c>
      <c r="D484" s="113">
        <v>475561.09</v>
      </c>
      <c r="E484" s="113">
        <v>475561.09</v>
      </c>
      <c r="F484" s="114">
        <f t="shared" si="14"/>
        <v>951122.18</v>
      </c>
      <c r="H484" t="s">
        <v>1663</v>
      </c>
      <c r="I484" t="s">
        <v>1664</v>
      </c>
      <c r="J484" t="s">
        <v>1665</v>
      </c>
      <c r="K484" t="s">
        <v>1666</v>
      </c>
      <c r="M484" s="101"/>
      <c r="N484" s="101"/>
    </row>
    <row r="485" spans="1:14" x14ac:dyDescent="0.2">
      <c r="A485" s="110">
        <v>4115</v>
      </c>
      <c r="B485" s="111">
        <v>4115</v>
      </c>
      <c r="C485" s="112" t="str">
        <f t="shared" si="15"/>
        <v>False</v>
      </c>
      <c r="D485" s="113">
        <v>593699.13</v>
      </c>
      <c r="E485" s="113">
        <v>593699.13</v>
      </c>
      <c r="F485" s="114">
        <f t="shared" si="14"/>
        <v>1187398.26</v>
      </c>
      <c r="H485" t="s">
        <v>1663</v>
      </c>
      <c r="I485" t="s">
        <v>1664</v>
      </c>
      <c r="J485" t="s">
        <v>1665</v>
      </c>
      <c r="K485" t="s">
        <v>1666</v>
      </c>
      <c r="M485" s="101"/>
      <c r="N485" s="101"/>
    </row>
    <row r="486" spans="1:14" x14ac:dyDescent="0.2">
      <c r="A486" s="110">
        <v>4857</v>
      </c>
      <c r="B486" s="111">
        <v>4857</v>
      </c>
      <c r="C486" s="112" t="str">
        <f t="shared" si="15"/>
        <v>False</v>
      </c>
      <c r="D486" s="113">
        <v>0</v>
      </c>
      <c r="E486" s="113">
        <v>0</v>
      </c>
      <c r="F486" s="114">
        <f t="shared" si="14"/>
        <v>0</v>
      </c>
      <c r="H486" t="s">
        <v>1710</v>
      </c>
      <c r="I486" t="s">
        <v>1711</v>
      </c>
      <c r="J486" t="s">
        <v>1712</v>
      </c>
      <c r="K486" t="s">
        <v>1713</v>
      </c>
      <c r="M486" s="101"/>
      <c r="N486" s="101"/>
    </row>
    <row r="487" spans="1:14" x14ac:dyDescent="0.2">
      <c r="A487" s="110">
        <v>4483</v>
      </c>
      <c r="B487" s="111">
        <v>4483</v>
      </c>
      <c r="C487" s="112" t="str">
        <f t="shared" si="15"/>
        <v>False</v>
      </c>
      <c r="D487" s="113">
        <v>0</v>
      </c>
      <c r="E487" s="113">
        <v>0</v>
      </c>
      <c r="F487" s="114">
        <f t="shared" si="14"/>
        <v>0</v>
      </c>
      <c r="H487" t="s">
        <v>1710</v>
      </c>
      <c r="I487" t="s">
        <v>1711</v>
      </c>
      <c r="J487" t="s">
        <v>1712</v>
      </c>
      <c r="K487" t="s">
        <v>1713</v>
      </c>
      <c r="M487" s="101"/>
      <c r="N487" s="101"/>
    </row>
    <row r="488" spans="1:14" x14ac:dyDescent="0.2">
      <c r="A488" s="110">
        <v>4449</v>
      </c>
      <c r="B488" s="111">
        <v>4449</v>
      </c>
      <c r="C488" s="112" t="str">
        <f t="shared" si="15"/>
        <v>False</v>
      </c>
      <c r="D488" s="113">
        <v>0</v>
      </c>
      <c r="E488" s="113">
        <v>0</v>
      </c>
      <c r="F488" s="114">
        <f t="shared" si="14"/>
        <v>0</v>
      </c>
      <c r="H488" t="s">
        <v>1710</v>
      </c>
      <c r="I488" t="s">
        <v>1711</v>
      </c>
      <c r="J488" t="s">
        <v>1712</v>
      </c>
      <c r="K488" t="s">
        <v>1713</v>
      </c>
      <c r="M488" s="101"/>
      <c r="N488" s="101"/>
    </row>
    <row r="489" spans="1:14" x14ac:dyDescent="0.2">
      <c r="A489" s="110">
        <v>4621</v>
      </c>
      <c r="B489" s="111">
        <v>4621</v>
      </c>
      <c r="C489" s="112" t="str">
        <f t="shared" si="15"/>
        <v>False</v>
      </c>
      <c r="D489" s="113">
        <v>0</v>
      </c>
      <c r="E489" s="113">
        <v>0</v>
      </c>
      <c r="F489" s="114">
        <f t="shared" si="14"/>
        <v>0</v>
      </c>
      <c r="H489" t="s">
        <v>1710</v>
      </c>
      <c r="I489" t="s">
        <v>1711</v>
      </c>
      <c r="J489" t="s">
        <v>1712</v>
      </c>
      <c r="K489" t="s">
        <v>1713</v>
      </c>
      <c r="M489" s="101"/>
      <c r="N489" s="101"/>
    </row>
    <row r="490" spans="1:14" x14ac:dyDescent="0.2">
      <c r="A490" s="110">
        <v>5339</v>
      </c>
      <c r="B490" s="111">
        <v>5339</v>
      </c>
      <c r="C490" s="112" t="str">
        <f t="shared" si="15"/>
        <v>False</v>
      </c>
      <c r="D490" s="113">
        <v>0</v>
      </c>
      <c r="E490" s="113">
        <v>0</v>
      </c>
      <c r="F490" s="114">
        <f t="shared" si="14"/>
        <v>0</v>
      </c>
      <c r="H490" t="s">
        <v>1710</v>
      </c>
      <c r="I490" t="s">
        <v>1711</v>
      </c>
      <c r="J490" t="s">
        <v>1712</v>
      </c>
      <c r="K490" t="s">
        <v>1713</v>
      </c>
      <c r="M490" s="101"/>
      <c r="N490" s="101"/>
    </row>
    <row r="491" spans="1:14" x14ac:dyDescent="0.2">
      <c r="A491" s="110">
        <v>5286</v>
      </c>
      <c r="B491" s="111">
        <v>5286</v>
      </c>
      <c r="C491" s="112" t="str">
        <f t="shared" si="15"/>
        <v>False</v>
      </c>
      <c r="D491" s="113">
        <v>0</v>
      </c>
      <c r="E491" s="113">
        <v>0</v>
      </c>
      <c r="F491" s="114">
        <f t="shared" si="14"/>
        <v>0</v>
      </c>
      <c r="H491" t="s">
        <v>1710</v>
      </c>
      <c r="I491" t="s">
        <v>1711</v>
      </c>
      <c r="J491" t="s">
        <v>1712</v>
      </c>
      <c r="K491" t="s">
        <v>1713</v>
      </c>
      <c r="M491" s="101"/>
      <c r="N491" s="101"/>
    </row>
    <row r="492" spans="1:14" x14ac:dyDescent="0.2">
      <c r="A492" s="110">
        <v>5143</v>
      </c>
      <c r="B492" s="111">
        <v>5143</v>
      </c>
      <c r="C492" s="112" t="str">
        <f t="shared" si="15"/>
        <v>False</v>
      </c>
      <c r="D492" s="113">
        <v>0</v>
      </c>
      <c r="E492" s="113">
        <v>0</v>
      </c>
      <c r="F492" s="114">
        <f t="shared" si="14"/>
        <v>0</v>
      </c>
      <c r="H492" t="s">
        <v>1710</v>
      </c>
      <c r="I492" t="s">
        <v>1711</v>
      </c>
      <c r="J492" t="s">
        <v>1712</v>
      </c>
      <c r="K492" t="s">
        <v>1713</v>
      </c>
      <c r="M492" s="101"/>
      <c r="N492" s="101"/>
    </row>
    <row r="493" spans="1:14" x14ac:dyDescent="0.2">
      <c r="A493" s="110">
        <v>101864</v>
      </c>
      <c r="B493" s="111">
        <v>101864</v>
      </c>
      <c r="C493" s="112" t="str">
        <f t="shared" si="15"/>
        <v>False</v>
      </c>
      <c r="D493" s="113">
        <v>0</v>
      </c>
      <c r="E493" s="113">
        <v>0</v>
      </c>
      <c r="F493" s="114">
        <f t="shared" si="14"/>
        <v>0</v>
      </c>
      <c r="H493" t="s">
        <v>1710</v>
      </c>
      <c r="I493" t="s">
        <v>1711</v>
      </c>
      <c r="J493" t="s">
        <v>1712</v>
      </c>
      <c r="K493" t="s">
        <v>1713</v>
      </c>
      <c r="M493" s="101"/>
      <c r="N493" s="101"/>
    </row>
    <row r="494" spans="1:14" x14ac:dyDescent="0.2">
      <c r="A494" s="110">
        <v>5138</v>
      </c>
      <c r="B494" s="111">
        <v>5138</v>
      </c>
      <c r="C494" s="112" t="str">
        <f t="shared" si="15"/>
        <v>False</v>
      </c>
      <c r="D494" s="113">
        <v>0</v>
      </c>
      <c r="E494" s="113">
        <v>0</v>
      </c>
      <c r="F494" s="114">
        <f t="shared" si="14"/>
        <v>0</v>
      </c>
      <c r="H494" t="s">
        <v>1710</v>
      </c>
      <c r="I494" t="s">
        <v>1711</v>
      </c>
      <c r="J494" t="s">
        <v>1712</v>
      </c>
      <c r="K494" t="s">
        <v>1713</v>
      </c>
      <c r="M494" s="101"/>
      <c r="N494" s="101"/>
    </row>
    <row r="495" spans="1:14" x14ac:dyDescent="0.2">
      <c r="A495" s="110">
        <v>4314</v>
      </c>
      <c r="B495" s="111">
        <v>4314</v>
      </c>
      <c r="C495" s="112" t="str">
        <f t="shared" si="15"/>
        <v>False</v>
      </c>
      <c r="D495" s="113">
        <v>0</v>
      </c>
      <c r="E495" s="113">
        <v>0</v>
      </c>
      <c r="F495" s="114">
        <f t="shared" si="14"/>
        <v>0</v>
      </c>
      <c r="H495" t="s">
        <v>1710</v>
      </c>
      <c r="I495" t="s">
        <v>1711</v>
      </c>
      <c r="J495" t="s">
        <v>1712</v>
      </c>
      <c r="K495" t="s">
        <v>1713</v>
      </c>
      <c r="M495" s="101"/>
      <c r="N495" s="101"/>
    </row>
    <row r="496" spans="1:14" x14ac:dyDescent="0.2">
      <c r="A496" s="110">
        <v>5156</v>
      </c>
      <c r="B496" s="111">
        <v>5156</v>
      </c>
      <c r="C496" s="112" t="str">
        <f t="shared" si="15"/>
        <v>False</v>
      </c>
      <c r="D496" s="113">
        <v>0</v>
      </c>
      <c r="E496" s="113">
        <v>0</v>
      </c>
      <c r="F496" s="114">
        <f t="shared" si="14"/>
        <v>0</v>
      </c>
      <c r="H496" t="s">
        <v>1710</v>
      </c>
      <c r="I496" t="s">
        <v>1711</v>
      </c>
      <c r="J496" t="s">
        <v>1712</v>
      </c>
      <c r="K496" t="s">
        <v>1713</v>
      </c>
      <c r="M496" s="101"/>
      <c r="N496" s="101"/>
    </row>
    <row r="497" spans="1:14" x14ac:dyDescent="0.2">
      <c r="A497" s="110">
        <v>110366</v>
      </c>
      <c r="B497" s="111">
        <v>110366</v>
      </c>
      <c r="C497" s="112" t="str">
        <f t="shared" si="15"/>
        <v>False</v>
      </c>
      <c r="D497" s="113">
        <v>0</v>
      </c>
      <c r="E497" s="113">
        <v>0</v>
      </c>
      <c r="F497" s="114">
        <f t="shared" si="14"/>
        <v>0</v>
      </c>
      <c r="H497" t="s">
        <v>1710</v>
      </c>
      <c r="I497" t="s">
        <v>1711</v>
      </c>
      <c r="J497" t="s">
        <v>1712</v>
      </c>
      <c r="K497" t="s">
        <v>1713</v>
      </c>
      <c r="M497" s="101"/>
      <c r="N497" s="101"/>
    </row>
    <row r="498" spans="1:14" x14ac:dyDescent="0.2">
      <c r="A498" s="110">
        <v>4791</v>
      </c>
      <c r="B498" s="111">
        <v>4791</v>
      </c>
      <c r="C498" s="112" t="str">
        <f t="shared" si="15"/>
        <v>False</v>
      </c>
      <c r="D498" s="113">
        <v>0</v>
      </c>
      <c r="E498" s="113">
        <v>0</v>
      </c>
      <c r="F498" s="114">
        <f t="shared" si="14"/>
        <v>0</v>
      </c>
      <c r="H498" t="s">
        <v>1710</v>
      </c>
      <c r="I498" t="s">
        <v>1711</v>
      </c>
      <c r="J498" t="s">
        <v>1712</v>
      </c>
      <c r="K498" t="s">
        <v>1713</v>
      </c>
      <c r="M498" s="101"/>
      <c r="N498" s="101"/>
    </row>
    <row r="499" spans="1:14" x14ac:dyDescent="0.2">
      <c r="A499" s="110">
        <v>4649</v>
      </c>
      <c r="B499" s="111">
        <v>4649</v>
      </c>
      <c r="C499" s="112" t="str">
        <f t="shared" si="15"/>
        <v>False</v>
      </c>
      <c r="D499" s="113">
        <v>0</v>
      </c>
      <c r="E499" s="113">
        <v>0</v>
      </c>
      <c r="F499" s="114">
        <f t="shared" si="14"/>
        <v>0</v>
      </c>
      <c r="H499" t="s">
        <v>1710</v>
      </c>
      <c r="I499" t="s">
        <v>1711</v>
      </c>
      <c r="J499" t="s">
        <v>1712</v>
      </c>
      <c r="K499" t="s">
        <v>1713</v>
      </c>
      <c r="M499" s="101"/>
      <c r="N499" s="101"/>
    </row>
    <row r="500" spans="1:14" x14ac:dyDescent="0.2">
      <c r="A500" s="110">
        <v>4240</v>
      </c>
      <c r="B500" s="111">
        <v>4240</v>
      </c>
      <c r="C500" s="112" t="str">
        <f t="shared" si="15"/>
        <v>False</v>
      </c>
      <c r="D500" s="113">
        <v>0</v>
      </c>
      <c r="E500" s="113">
        <v>0</v>
      </c>
      <c r="F500" s="114">
        <f t="shared" si="14"/>
        <v>0</v>
      </c>
      <c r="H500" t="s">
        <v>1710</v>
      </c>
      <c r="I500" t="s">
        <v>1711</v>
      </c>
      <c r="J500" t="s">
        <v>1712</v>
      </c>
      <c r="K500" t="s">
        <v>1713</v>
      </c>
      <c r="M500" s="101"/>
      <c r="N500" s="101"/>
    </row>
    <row r="501" spans="1:14" x14ac:dyDescent="0.2">
      <c r="A501" s="110">
        <v>5239</v>
      </c>
      <c r="B501" s="111">
        <v>5239</v>
      </c>
      <c r="C501" s="112" t="str">
        <f t="shared" si="15"/>
        <v>False</v>
      </c>
      <c r="D501" s="113">
        <v>0</v>
      </c>
      <c r="E501" s="113">
        <v>0</v>
      </c>
      <c r="F501" s="114">
        <f t="shared" si="14"/>
        <v>0</v>
      </c>
      <c r="H501" t="s">
        <v>1710</v>
      </c>
      <c r="I501" t="s">
        <v>1711</v>
      </c>
      <c r="J501" t="s">
        <v>1712</v>
      </c>
      <c r="K501" t="s">
        <v>1713</v>
      </c>
      <c r="M501" s="101"/>
      <c r="N501" s="101"/>
    </row>
    <row r="502" spans="1:14" x14ac:dyDescent="0.2">
      <c r="A502" s="110">
        <v>4417</v>
      </c>
      <c r="B502" s="111">
        <v>4417</v>
      </c>
      <c r="C502" s="112" t="str">
        <f t="shared" si="15"/>
        <v>False</v>
      </c>
      <c r="D502" s="113">
        <v>0</v>
      </c>
      <c r="E502" s="113">
        <v>0</v>
      </c>
      <c r="F502" s="114">
        <f t="shared" si="14"/>
        <v>0</v>
      </c>
      <c r="H502" t="s">
        <v>1710</v>
      </c>
      <c r="I502" t="s">
        <v>1711</v>
      </c>
      <c r="J502" t="s">
        <v>1712</v>
      </c>
      <c r="K502" t="s">
        <v>1713</v>
      </c>
      <c r="M502" s="101"/>
      <c r="N502" s="101"/>
    </row>
    <row r="503" spans="1:14" x14ac:dyDescent="0.2">
      <c r="A503" s="110">
        <v>4830</v>
      </c>
      <c r="B503" s="111">
        <v>4830</v>
      </c>
      <c r="C503" s="112" t="str">
        <f t="shared" si="15"/>
        <v>False</v>
      </c>
      <c r="D503" s="113">
        <v>0</v>
      </c>
      <c r="E503" s="113">
        <v>0</v>
      </c>
      <c r="F503" s="114">
        <f t="shared" si="14"/>
        <v>0</v>
      </c>
      <c r="H503" t="s">
        <v>1710</v>
      </c>
      <c r="I503" t="s">
        <v>1711</v>
      </c>
      <c r="J503" t="s">
        <v>1712</v>
      </c>
      <c r="K503" t="s">
        <v>1713</v>
      </c>
      <c r="M503" s="101"/>
      <c r="N503" s="101"/>
    </row>
    <row r="504" spans="1:14" x14ac:dyDescent="0.2">
      <c r="A504" s="110">
        <v>4321</v>
      </c>
      <c r="B504" s="111">
        <v>4321</v>
      </c>
      <c r="C504" s="112" t="str">
        <f t="shared" si="15"/>
        <v>False</v>
      </c>
      <c r="D504" s="113">
        <v>0</v>
      </c>
      <c r="E504" s="113">
        <v>0</v>
      </c>
      <c r="F504" s="114">
        <f t="shared" si="14"/>
        <v>0</v>
      </c>
      <c r="H504" t="s">
        <v>1710</v>
      </c>
      <c r="I504" t="s">
        <v>1711</v>
      </c>
      <c r="J504" t="s">
        <v>1712</v>
      </c>
      <c r="K504" t="s">
        <v>1713</v>
      </c>
      <c r="M504" s="101"/>
      <c r="N504" s="101"/>
    </row>
    <row r="505" spans="1:14" x14ac:dyDescent="0.2">
      <c r="A505" s="110">
        <v>106109</v>
      </c>
      <c r="B505" s="111">
        <v>106109</v>
      </c>
      <c r="C505" s="112" t="str">
        <f t="shared" si="15"/>
        <v>False</v>
      </c>
      <c r="D505" s="113">
        <v>0</v>
      </c>
      <c r="E505" s="113">
        <v>0</v>
      </c>
      <c r="F505" s="114">
        <f t="shared" si="14"/>
        <v>0</v>
      </c>
      <c r="H505" t="s">
        <v>1710</v>
      </c>
      <c r="I505" t="s">
        <v>1711</v>
      </c>
      <c r="J505" t="s">
        <v>1712</v>
      </c>
      <c r="K505" t="s">
        <v>1713</v>
      </c>
      <c r="M505" s="101"/>
      <c r="N505" s="101"/>
    </row>
    <row r="506" spans="1:14" x14ac:dyDescent="0.2">
      <c r="A506" s="110">
        <v>105607</v>
      </c>
      <c r="B506" s="111">
        <v>105607</v>
      </c>
      <c r="C506" s="112" t="str">
        <f t="shared" si="15"/>
        <v>False</v>
      </c>
      <c r="D506" s="113">
        <v>0</v>
      </c>
      <c r="E506" s="113">
        <v>0</v>
      </c>
      <c r="F506" s="114">
        <f t="shared" si="14"/>
        <v>0</v>
      </c>
      <c r="H506" t="s">
        <v>1710</v>
      </c>
      <c r="I506" t="s">
        <v>1711</v>
      </c>
      <c r="J506" t="s">
        <v>1712</v>
      </c>
      <c r="K506" t="s">
        <v>1713</v>
      </c>
      <c r="M506" s="101"/>
      <c r="N506" s="101"/>
    </row>
    <row r="507" spans="1:14" x14ac:dyDescent="0.2">
      <c r="A507" s="110">
        <v>5086</v>
      </c>
      <c r="B507" s="111">
        <v>5086</v>
      </c>
      <c r="C507" s="112" t="str">
        <f t="shared" si="15"/>
        <v>False</v>
      </c>
      <c r="D507" s="113">
        <v>0</v>
      </c>
      <c r="E507" s="113">
        <v>0</v>
      </c>
      <c r="F507" s="114">
        <f t="shared" si="14"/>
        <v>0</v>
      </c>
      <c r="H507" t="s">
        <v>1710</v>
      </c>
      <c r="I507" t="s">
        <v>1711</v>
      </c>
      <c r="J507" t="s">
        <v>1712</v>
      </c>
      <c r="K507" t="s">
        <v>1713</v>
      </c>
      <c r="M507" s="101"/>
      <c r="N507" s="101"/>
    </row>
    <row r="508" spans="1:14" x14ac:dyDescent="0.2">
      <c r="A508" s="110">
        <v>5305</v>
      </c>
      <c r="B508" s="111">
        <v>5305</v>
      </c>
      <c r="C508" s="112" t="str">
        <f t="shared" si="15"/>
        <v>False</v>
      </c>
      <c r="D508" s="113">
        <v>0</v>
      </c>
      <c r="E508" s="113">
        <v>0</v>
      </c>
      <c r="F508" s="114">
        <f t="shared" si="14"/>
        <v>0</v>
      </c>
      <c r="H508" t="s">
        <v>1710</v>
      </c>
      <c r="I508" t="s">
        <v>1711</v>
      </c>
      <c r="J508" t="s">
        <v>1712</v>
      </c>
      <c r="K508" t="s">
        <v>1713</v>
      </c>
      <c r="M508" s="101"/>
      <c r="N508" s="101"/>
    </row>
    <row r="509" spans="1:14" x14ac:dyDescent="0.2">
      <c r="A509" s="110">
        <v>5374</v>
      </c>
      <c r="B509" s="111">
        <v>5374</v>
      </c>
      <c r="C509" s="112" t="str">
        <f t="shared" si="15"/>
        <v>False</v>
      </c>
      <c r="D509" s="113">
        <v>0</v>
      </c>
      <c r="E509" s="113">
        <v>0</v>
      </c>
      <c r="F509" s="114">
        <f t="shared" si="14"/>
        <v>0</v>
      </c>
      <c r="H509" t="s">
        <v>1710</v>
      </c>
      <c r="I509" t="s">
        <v>1711</v>
      </c>
      <c r="J509" t="s">
        <v>1712</v>
      </c>
      <c r="K509" t="s">
        <v>1713</v>
      </c>
      <c r="M509" s="101"/>
      <c r="N509" s="101"/>
    </row>
    <row r="510" spans="1:14" x14ac:dyDescent="0.2">
      <c r="A510" s="110">
        <v>100852</v>
      </c>
      <c r="B510" s="111">
        <v>100852</v>
      </c>
      <c r="C510" s="112" t="str">
        <f t="shared" si="15"/>
        <v>False</v>
      </c>
      <c r="D510" s="113">
        <v>155334.71</v>
      </c>
      <c r="E510" s="113">
        <v>155334.71</v>
      </c>
      <c r="F510" s="114">
        <f t="shared" si="14"/>
        <v>310669.42</v>
      </c>
      <c r="H510" t="s">
        <v>1748</v>
      </c>
      <c r="I510" t="s">
        <v>1504</v>
      </c>
      <c r="J510" t="s">
        <v>1749</v>
      </c>
      <c r="K510" t="s">
        <v>1750</v>
      </c>
      <c r="M510" s="101"/>
      <c r="N510" s="101"/>
    </row>
    <row r="511" spans="1:14" x14ac:dyDescent="0.2">
      <c r="A511" s="110">
        <v>4615</v>
      </c>
      <c r="B511" s="111">
        <v>4615</v>
      </c>
      <c r="C511" s="112" t="str">
        <f t="shared" si="15"/>
        <v>False</v>
      </c>
      <c r="D511" s="113">
        <v>201928.59</v>
      </c>
      <c r="E511" s="113">
        <v>201928.59</v>
      </c>
      <c r="F511" s="114">
        <f t="shared" si="14"/>
        <v>403857.18</v>
      </c>
      <c r="H511" t="s">
        <v>1748</v>
      </c>
      <c r="I511" t="s">
        <v>1504</v>
      </c>
      <c r="J511" t="s">
        <v>1749</v>
      </c>
      <c r="K511" t="s">
        <v>1750</v>
      </c>
      <c r="M511" s="101"/>
      <c r="N511" s="101"/>
    </row>
    <row r="512" spans="1:14" x14ac:dyDescent="0.2">
      <c r="A512" s="110">
        <v>5147</v>
      </c>
      <c r="B512" s="111">
        <v>5147</v>
      </c>
      <c r="C512" s="112" t="str">
        <f t="shared" si="15"/>
        <v>False</v>
      </c>
      <c r="D512" s="113">
        <v>474065.37</v>
      </c>
      <c r="E512" s="113">
        <v>474065.37</v>
      </c>
      <c r="F512" s="114">
        <f t="shared" si="14"/>
        <v>948130.74</v>
      </c>
      <c r="H512" t="s">
        <v>1748</v>
      </c>
      <c r="I512" t="s">
        <v>1504</v>
      </c>
      <c r="J512" t="s">
        <v>1749</v>
      </c>
      <c r="K512" t="s">
        <v>1750</v>
      </c>
      <c r="M512" s="101"/>
      <c r="N512" s="101"/>
    </row>
    <row r="513" spans="1:14" x14ac:dyDescent="0.2">
      <c r="A513" s="110">
        <v>195</v>
      </c>
      <c r="B513" s="111">
        <v>195</v>
      </c>
      <c r="C513" s="112" t="str">
        <f t="shared" si="15"/>
        <v>False</v>
      </c>
      <c r="D513" s="113">
        <v>312196.65999999997</v>
      </c>
      <c r="E513" s="113">
        <v>312196.65999999997</v>
      </c>
      <c r="F513" s="114">
        <f t="shared" si="14"/>
        <v>624393.31999999995</v>
      </c>
      <c r="H513" t="s">
        <v>1606</v>
      </c>
      <c r="I513" t="s">
        <v>1504</v>
      </c>
      <c r="J513" t="s">
        <v>1607</v>
      </c>
      <c r="K513" t="s">
        <v>1608</v>
      </c>
      <c r="M513" s="101"/>
      <c r="N513" s="101"/>
    </row>
    <row r="514" spans="1:14" x14ac:dyDescent="0.2">
      <c r="A514" s="110">
        <v>102788</v>
      </c>
      <c r="B514" s="111">
        <v>102788</v>
      </c>
      <c r="C514" s="112" t="str">
        <f t="shared" si="15"/>
        <v>False</v>
      </c>
      <c r="D514" s="113">
        <v>403780.69</v>
      </c>
      <c r="E514" s="113">
        <v>403780.69</v>
      </c>
      <c r="F514" s="114">
        <f t="shared" si="14"/>
        <v>807561.38</v>
      </c>
      <c r="H514" t="s">
        <v>1535</v>
      </c>
      <c r="I514" t="s">
        <v>1536</v>
      </c>
      <c r="J514" t="s">
        <v>1537</v>
      </c>
      <c r="K514" t="s">
        <v>1754</v>
      </c>
      <c r="M514" s="101"/>
      <c r="N514" s="101"/>
    </row>
    <row r="515" spans="1:14" x14ac:dyDescent="0.2">
      <c r="A515" s="110">
        <v>102497</v>
      </c>
      <c r="B515" s="111">
        <v>102497</v>
      </c>
      <c r="C515" s="112" t="str">
        <f t="shared" si="15"/>
        <v>False</v>
      </c>
      <c r="D515" s="113">
        <v>422981.62</v>
      </c>
      <c r="E515" s="113">
        <v>422981.62</v>
      </c>
      <c r="F515" s="114">
        <f t="shared" ref="F515:F578" si="16">SUM(D515:E515)</f>
        <v>845963.24</v>
      </c>
      <c r="H515" t="s">
        <v>1535</v>
      </c>
      <c r="I515" t="s">
        <v>1536</v>
      </c>
      <c r="J515" t="s">
        <v>1537</v>
      </c>
      <c r="K515" t="s">
        <v>1754</v>
      </c>
      <c r="M515" s="101"/>
      <c r="N515" s="101"/>
    </row>
    <row r="516" spans="1:14" x14ac:dyDescent="0.2">
      <c r="A516" s="110">
        <v>4572</v>
      </c>
      <c r="B516" s="111">
        <v>4572</v>
      </c>
      <c r="C516" s="112" t="str">
        <f t="shared" ref="C516:C579" si="17">IF(SUM(D516:E516)&gt;F516, "True","False")</f>
        <v>False</v>
      </c>
      <c r="D516" s="113">
        <v>713928.11</v>
      </c>
      <c r="E516" s="113">
        <v>713928.11</v>
      </c>
      <c r="F516" s="114">
        <f t="shared" si="16"/>
        <v>1427856.22</v>
      </c>
      <c r="H516" t="s">
        <v>1623</v>
      </c>
      <c r="I516" t="s">
        <v>1624</v>
      </c>
      <c r="J516" t="s">
        <v>1625</v>
      </c>
      <c r="K516" t="s">
        <v>1626</v>
      </c>
      <c r="M516" s="101"/>
      <c r="N516" s="101"/>
    </row>
    <row r="517" spans="1:14" x14ac:dyDescent="0.2">
      <c r="A517" s="110">
        <v>4799</v>
      </c>
      <c r="B517" s="111">
        <v>4799</v>
      </c>
      <c r="C517" s="112" t="str">
        <f t="shared" si="17"/>
        <v>False</v>
      </c>
      <c r="D517" s="113">
        <v>289085.03999999998</v>
      </c>
      <c r="E517" s="113">
        <v>289085.03999999998</v>
      </c>
      <c r="F517" s="114">
        <f t="shared" si="16"/>
        <v>578170.07999999996</v>
      </c>
      <c r="H517" t="s">
        <v>1516</v>
      </c>
      <c r="I517" t="s">
        <v>1517</v>
      </c>
      <c r="J517" t="s">
        <v>1518</v>
      </c>
      <c r="K517" t="s">
        <v>1519</v>
      </c>
      <c r="M517" s="101"/>
      <c r="N517" s="101"/>
    </row>
    <row r="518" spans="1:14" x14ac:dyDescent="0.2">
      <c r="A518" s="110">
        <v>4558</v>
      </c>
      <c r="B518" s="111">
        <v>4558</v>
      </c>
      <c r="C518" s="112" t="str">
        <f t="shared" si="17"/>
        <v>False</v>
      </c>
      <c r="D518" s="113">
        <v>344851.91</v>
      </c>
      <c r="E518" s="113">
        <v>344851.91</v>
      </c>
      <c r="F518" s="114">
        <f t="shared" si="16"/>
        <v>689703.82</v>
      </c>
      <c r="H518" t="s">
        <v>1613</v>
      </c>
      <c r="I518" t="s">
        <v>1614</v>
      </c>
      <c r="J518" t="s">
        <v>1615</v>
      </c>
      <c r="K518" t="s">
        <v>1616</v>
      </c>
      <c r="M518" s="101"/>
      <c r="N518" s="101"/>
    </row>
    <row r="519" spans="1:14" x14ac:dyDescent="0.2">
      <c r="A519" s="110">
        <v>4029</v>
      </c>
      <c r="B519" s="111">
        <v>4029</v>
      </c>
      <c r="C519" s="112" t="str">
        <f t="shared" si="17"/>
        <v>False</v>
      </c>
      <c r="D519" s="113">
        <v>630367.06000000006</v>
      </c>
      <c r="E519" s="113">
        <v>630367.06000000006</v>
      </c>
      <c r="F519" s="114">
        <f t="shared" si="16"/>
        <v>1260734.1200000001</v>
      </c>
      <c r="H519" t="s">
        <v>1613</v>
      </c>
      <c r="I519" t="s">
        <v>1614</v>
      </c>
      <c r="J519" t="s">
        <v>1615</v>
      </c>
      <c r="K519" t="s">
        <v>1616</v>
      </c>
      <c r="M519" s="101"/>
      <c r="N519" s="101"/>
    </row>
    <row r="520" spans="1:14" x14ac:dyDescent="0.2">
      <c r="A520" s="110">
        <v>102925</v>
      </c>
      <c r="B520" s="111">
        <v>102925</v>
      </c>
      <c r="C520" s="112" t="str">
        <f t="shared" si="17"/>
        <v>False</v>
      </c>
      <c r="D520" s="113">
        <v>489152.19</v>
      </c>
      <c r="E520" s="113">
        <v>489152.19</v>
      </c>
      <c r="F520" s="114">
        <f t="shared" si="16"/>
        <v>978304.38</v>
      </c>
      <c r="H520" t="s">
        <v>1623</v>
      </c>
      <c r="I520" t="s">
        <v>1624</v>
      </c>
      <c r="J520" t="s">
        <v>1625</v>
      </c>
      <c r="K520" t="s">
        <v>1626</v>
      </c>
      <c r="M520" s="101"/>
      <c r="N520" s="101"/>
    </row>
    <row r="521" spans="1:14" x14ac:dyDescent="0.2">
      <c r="A521" s="110">
        <v>4008</v>
      </c>
      <c r="B521" s="111">
        <v>4008</v>
      </c>
      <c r="C521" s="112" t="str">
        <f t="shared" si="17"/>
        <v>False</v>
      </c>
      <c r="D521" s="113">
        <v>278885.34000000003</v>
      </c>
      <c r="E521" s="113">
        <v>278885.34000000003</v>
      </c>
      <c r="F521" s="114">
        <f t="shared" si="16"/>
        <v>557770.68000000005</v>
      </c>
      <c r="H521" t="s">
        <v>1507</v>
      </c>
      <c r="I521" t="s">
        <v>1500</v>
      </c>
      <c r="J521" t="s">
        <v>1508</v>
      </c>
      <c r="K521" t="s">
        <v>1509</v>
      </c>
      <c r="M521" s="101"/>
      <c r="N521" s="101"/>
    </row>
    <row r="522" spans="1:14" x14ac:dyDescent="0.2">
      <c r="A522" s="110">
        <v>4210</v>
      </c>
      <c r="B522" s="111">
        <v>4210</v>
      </c>
      <c r="C522" s="112" t="str">
        <f t="shared" si="17"/>
        <v>False</v>
      </c>
      <c r="D522" s="113">
        <v>169723.03</v>
      </c>
      <c r="E522" s="113">
        <v>169723.03</v>
      </c>
      <c r="F522" s="114">
        <f t="shared" si="16"/>
        <v>339446.06</v>
      </c>
      <c r="H522" t="s">
        <v>1779</v>
      </c>
      <c r="I522" t="s">
        <v>1632</v>
      </c>
      <c r="J522" t="s">
        <v>1780</v>
      </c>
      <c r="K522" t="s">
        <v>1781</v>
      </c>
      <c r="M522" s="101"/>
      <c r="N522" s="101"/>
    </row>
    <row r="523" spans="1:14" x14ac:dyDescent="0.2">
      <c r="A523" s="110">
        <v>5243</v>
      </c>
      <c r="B523" s="111">
        <v>5243</v>
      </c>
      <c r="C523" s="112" t="str">
        <f t="shared" si="17"/>
        <v>False</v>
      </c>
      <c r="D523" s="113">
        <v>560346.11</v>
      </c>
      <c r="E523" s="113">
        <v>560346.11</v>
      </c>
      <c r="F523" s="114">
        <f t="shared" si="16"/>
        <v>1120692.22</v>
      </c>
      <c r="H523" t="s">
        <v>1507</v>
      </c>
      <c r="I523" t="s">
        <v>1500</v>
      </c>
      <c r="J523" t="s">
        <v>1508</v>
      </c>
      <c r="K523" t="s">
        <v>1509</v>
      </c>
      <c r="M523" s="101"/>
      <c r="N523" s="101"/>
    </row>
    <row r="524" spans="1:14" x14ac:dyDescent="0.2">
      <c r="A524" s="110">
        <v>5211</v>
      </c>
      <c r="B524" s="111">
        <v>5211</v>
      </c>
      <c r="C524" s="112" t="str">
        <f t="shared" si="17"/>
        <v>False</v>
      </c>
      <c r="D524" s="113">
        <v>514880.94</v>
      </c>
      <c r="E524" s="113">
        <v>514880.94</v>
      </c>
      <c r="F524" s="114">
        <f t="shared" si="16"/>
        <v>1029761.88</v>
      </c>
      <c r="H524" t="s">
        <v>1507</v>
      </c>
      <c r="I524" t="s">
        <v>1500</v>
      </c>
      <c r="J524" t="s">
        <v>1508</v>
      </c>
      <c r="K524" t="s">
        <v>1509</v>
      </c>
      <c r="M524" s="101"/>
      <c r="N524" s="101"/>
    </row>
    <row r="525" spans="1:14" x14ac:dyDescent="0.2">
      <c r="A525" s="110">
        <v>5273</v>
      </c>
      <c r="B525" s="111">
        <v>5273</v>
      </c>
      <c r="C525" s="112" t="str">
        <f t="shared" si="17"/>
        <v>False</v>
      </c>
      <c r="D525" s="113">
        <v>643524.67000000004</v>
      </c>
      <c r="E525" s="113">
        <v>643524.67000000004</v>
      </c>
      <c r="F525" s="114">
        <f t="shared" si="16"/>
        <v>1287049.3400000001</v>
      </c>
      <c r="H525" t="s">
        <v>1507</v>
      </c>
      <c r="I525" t="s">
        <v>1500</v>
      </c>
      <c r="J525" t="s">
        <v>1508</v>
      </c>
      <c r="K525" t="s">
        <v>1509</v>
      </c>
      <c r="M525" s="101"/>
      <c r="N525" s="101"/>
    </row>
    <row r="526" spans="1:14" x14ac:dyDescent="0.2">
      <c r="A526" s="110">
        <v>5205</v>
      </c>
      <c r="B526" s="111">
        <v>5205</v>
      </c>
      <c r="C526" s="112" t="str">
        <f t="shared" si="17"/>
        <v>False</v>
      </c>
      <c r="D526" s="113">
        <v>264503.76</v>
      </c>
      <c r="E526" s="113">
        <v>264503.76</v>
      </c>
      <c r="F526" s="114">
        <f t="shared" si="16"/>
        <v>529007.52</v>
      </c>
      <c r="H526" t="s">
        <v>1507</v>
      </c>
      <c r="I526" t="s">
        <v>1500</v>
      </c>
      <c r="J526" t="s">
        <v>1508</v>
      </c>
      <c r="K526" t="s">
        <v>1509</v>
      </c>
      <c r="M526" s="101"/>
      <c r="N526" s="101"/>
    </row>
    <row r="527" spans="1:14" x14ac:dyDescent="0.2">
      <c r="A527" s="110">
        <v>4037</v>
      </c>
      <c r="B527" s="111">
        <v>4037</v>
      </c>
      <c r="C527" s="112" t="str">
        <f t="shared" si="17"/>
        <v>False</v>
      </c>
      <c r="D527" s="113">
        <v>20067.91</v>
      </c>
      <c r="E527" s="113">
        <v>20067.91</v>
      </c>
      <c r="F527" s="114">
        <f t="shared" si="16"/>
        <v>40135.82</v>
      </c>
      <c r="H527" t="s">
        <v>1507</v>
      </c>
      <c r="I527" t="s">
        <v>1500</v>
      </c>
      <c r="J527" t="s">
        <v>1508</v>
      </c>
      <c r="K527" t="s">
        <v>1509</v>
      </c>
      <c r="M527" s="101"/>
      <c r="N527" s="101"/>
    </row>
    <row r="528" spans="1:14" x14ac:dyDescent="0.2">
      <c r="A528" s="110">
        <v>5298</v>
      </c>
      <c r="B528" s="111">
        <v>5298</v>
      </c>
      <c r="C528" s="112" t="str">
        <f t="shared" si="17"/>
        <v>False</v>
      </c>
      <c r="D528" s="113">
        <v>21393.87</v>
      </c>
      <c r="E528" s="113">
        <v>21393.87</v>
      </c>
      <c r="F528" s="114">
        <f t="shared" si="16"/>
        <v>42787.74</v>
      </c>
      <c r="H528" t="s">
        <v>1507</v>
      </c>
      <c r="I528" t="s">
        <v>1500</v>
      </c>
      <c r="J528" t="s">
        <v>1508</v>
      </c>
      <c r="K528" t="s">
        <v>1509</v>
      </c>
      <c r="M528" s="101"/>
      <c r="N528" s="101"/>
    </row>
    <row r="529" spans="1:14" x14ac:dyDescent="0.2">
      <c r="A529" s="110">
        <v>107108</v>
      </c>
      <c r="B529" s="111">
        <v>107108</v>
      </c>
      <c r="C529" s="112" t="str">
        <f t="shared" si="17"/>
        <v>False</v>
      </c>
      <c r="D529" s="113">
        <v>376190.49</v>
      </c>
      <c r="E529" s="113">
        <v>376190.49</v>
      </c>
      <c r="F529" s="114">
        <f t="shared" si="16"/>
        <v>752380.98</v>
      </c>
      <c r="H529" t="s">
        <v>1507</v>
      </c>
      <c r="I529" t="s">
        <v>1500</v>
      </c>
      <c r="J529" t="s">
        <v>1508</v>
      </c>
      <c r="K529" t="s">
        <v>1509</v>
      </c>
      <c r="M529" s="101"/>
      <c r="N529" s="101"/>
    </row>
    <row r="530" spans="1:14" x14ac:dyDescent="0.2">
      <c r="A530" s="110">
        <v>5055</v>
      </c>
      <c r="B530" s="111">
        <v>5055</v>
      </c>
      <c r="C530" s="112" t="str">
        <f t="shared" si="17"/>
        <v>False</v>
      </c>
      <c r="D530" s="113">
        <v>476096.57</v>
      </c>
      <c r="E530" s="113">
        <v>476096.57</v>
      </c>
      <c r="F530" s="114">
        <f t="shared" si="16"/>
        <v>952193.14</v>
      </c>
      <c r="H530" t="s">
        <v>1587</v>
      </c>
      <c r="I530" t="s">
        <v>1588</v>
      </c>
      <c r="J530" t="s">
        <v>1589</v>
      </c>
      <c r="K530" t="s">
        <v>1590</v>
      </c>
      <c r="M530" s="101"/>
      <c r="N530" s="101"/>
    </row>
    <row r="531" spans="1:14" x14ac:dyDescent="0.2">
      <c r="A531" s="110">
        <v>104779</v>
      </c>
      <c r="B531" s="111">
        <v>104779</v>
      </c>
      <c r="C531" s="112" t="str">
        <f t="shared" si="17"/>
        <v>False</v>
      </c>
      <c r="D531" s="113">
        <v>459981.04</v>
      </c>
      <c r="E531" s="113">
        <v>459981.04</v>
      </c>
      <c r="F531" s="114">
        <f t="shared" si="16"/>
        <v>919962.08</v>
      </c>
      <c r="H531" t="s">
        <v>1587</v>
      </c>
      <c r="I531" t="s">
        <v>1588</v>
      </c>
      <c r="J531" t="s">
        <v>1589</v>
      </c>
      <c r="K531" t="s">
        <v>1590</v>
      </c>
      <c r="M531" s="101"/>
      <c r="N531" s="101"/>
    </row>
    <row r="532" spans="1:14" x14ac:dyDescent="0.2">
      <c r="A532" s="110">
        <v>5076</v>
      </c>
      <c r="B532" s="111">
        <v>5076</v>
      </c>
      <c r="C532" s="112" t="str">
        <f t="shared" si="17"/>
        <v>False</v>
      </c>
      <c r="D532" s="113">
        <v>562641.04</v>
      </c>
      <c r="E532" s="113">
        <v>562641.04</v>
      </c>
      <c r="F532" s="114">
        <f t="shared" si="16"/>
        <v>1125282.08</v>
      </c>
      <c r="H532" t="s">
        <v>1587</v>
      </c>
      <c r="I532" t="s">
        <v>1588</v>
      </c>
      <c r="J532" t="s">
        <v>1589</v>
      </c>
      <c r="K532" t="s">
        <v>1590</v>
      </c>
      <c r="M532" s="101"/>
      <c r="N532" s="101"/>
    </row>
    <row r="533" spans="1:14" x14ac:dyDescent="0.2">
      <c r="A533" s="110">
        <v>4549</v>
      </c>
      <c r="B533" s="111">
        <v>4549</v>
      </c>
      <c r="C533" s="112" t="str">
        <f t="shared" si="17"/>
        <v>False</v>
      </c>
      <c r="D533" s="113">
        <v>407146.59</v>
      </c>
      <c r="E533" s="113">
        <v>407146.59</v>
      </c>
      <c r="F533" s="114">
        <f t="shared" si="16"/>
        <v>814293.18</v>
      </c>
      <c r="H533" t="s">
        <v>1587</v>
      </c>
      <c r="I533" t="s">
        <v>1588</v>
      </c>
      <c r="J533" t="s">
        <v>1589</v>
      </c>
      <c r="K533" t="s">
        <v>1590</v>
      </c>
      <c r="M533" s="101"/>
      <c r="N533" s="101"/>
    </row>
    <row r="534" spans="1:14" x14ac:dyDescent="0.2">
      <c r="A534" s="110">
        <v>4261</v>
      </c>
      <c r="B534" s="111">
        <v>4261</v>
      </c>
      <c r="C534" s="112" t="str">
        <f t="shared" si="17"/>
        <v>False</v>
      </c>
      <c r="D534" s="113">
        <v>284571.67</v>
      </c>
      <c r="E534" s="113">
        <v>284571.67</v>
      </c>
      <c r="F534" s="114">
        <f t="shared" si="16"/>
        <v>569143.34</v>
      </c>
      <c r="H534" t="s">
        <v>1503</v>
      </c>
      <c r="I534" t="s">
        <v>1504</v>
      </c>
      <c r="J534" t="s">
        <v>1505</v>
      </c>
      <c r="K534" t="s">
        <v>1506</v>
      </c>
      <c r="M534" s="101"/>
      <c r="N534" s="101"/>
    </row>
    <row r="535" spans="1:14" x14ac:dyDescent="0.2">
      <c r="A535" s="110">
        <v>4432</v>
      </c>
      <c r="B535" s="111">
        <v>4432</v>
      </c>
      <c r="C535" s="112" t="str">
        <f t="shared" si="17"/>
        <v>False</v>
      </c>
      <c r="D535" s="113">
        <v>328583.39</v>
      </c>
      <c r="E535" s="113">
        <v>328583.39</v>
      </c>
      <c r="F535" s="114">
        <f t="shared" si="16"/>
        <v>657166.78</v>
      </c>
      <c r="H535" t="s">
        <v>1587</v>
      </c>
      <c r="I535" t="s">
        <v>1588</v>
      </c>
      <c r="J535" t="s">
        <v>1589</v>
      </c>
      <c r="K535" t="s">
        <v>1590</v>
      </c>
      <c r="M535" s="101"/>
      <c r="N535" s="101"/>
    </row>
    <row r="536" spans="1:14" x14ac:dyDescent="0.2">
      <c r="A536" s="110">
        <v>5119</v>
      </c>
      <c r="B536" s="111">
        <v>5119</v>
      </c>
      <c r="C536" s="112" t="str">
        <f t="shared" si="17"/>
        <v>False</v>
      </c>
      <c r="D536" s="113">
        <v>296224.83</v>
      </c>
      <c r="E536" s="113">
        <v>296224.83</v>
      </c>
      <c r="F536" s="114">
        <f t="shared" si="16"/>
        <v>592449.66</v>
      </c>
      <c r="H536" t="s">
        <v>1587</v>
      </c>
      <c r="I536" t="s">
        <v>1588</v>
      </c>
      <c r="J536" t="s">
        <v>1589</v>
      </c>
      <c r="K536" t="s">
        <v>1590</v>
      </c>
      <c r="M536" s="101"/>
      <c r="N536" s="101"/>
    </row>
    <row r="537" spans="1:14" x14ac:dyDescent="0.2">
      <c r="A537" s="110">
        <v>4905</v>
      </c>
      <c r="B537" s="111">
        <v>4905</v>
      </c>
      <c r="C537" s="112" t="str">
        <f t="shared" si="17"/>
        <v>False</v>
      </c>
      <c r="D537" s="113">
        <v>240330.47</v>
      </c>
      <c r="E537" s="113">
        <v>240330.47</v>
      </c>
      <c r="F537" s="114">
        <f t="shared" si="16"/>
        <v>480660.94</v>
      </c>
      <c r="H537" t="s">
        <v>1587</v>
      </c>
      <c r="I537" t="s">
        <v>1588</v>
      </c>
      <c r="J537" t="s">
        <v>1589</v>
      </c>
      <c r="K537" t="s">
        <v>1590</v>
      </c>
      <c r="M537" s="101"/>
      <c r="N537" s="101"/>
    </row>
    <row r="538" spans="1:14" x14ac:dyDescent="0.2">
      <c r="A538" s="110">
        <v>107065</v>
      </c>
      <c r="B538" s="111">
        <v>107065</v>
      </c>
      <c r="C538" s="112" t="str">
        <f t="shared" si="17"/>
        <v>False</v>
      </c>
      <c r="D538" s="113">
        <v>240151.97</v>
      </c>
      <c r="E538" s="113">
        <v>240151.97</v>
      </c>
      <c r="F538" s="114">
        <f t="shared" si="16"/>
        <v>480303.94</v>
      </c>
      <c r="H538" t="s">
        <v>1587</v>
      </c>
      <c r="I538" t="s">
        <v>1588</v>
      </c>
      <c r="J538" t="s">
        <v>1589</v>
      </c>
      <c r="K538" t="s">
        <v>1590</v>
      </c>
      <c r="M538" s="101"/>
      <c r="N538" s="101"/>
    </row>
    <row r="539" spans="1:14" x14ac:dyDescent="0.2">
      <c r="A539" s="110">
        <v>5141</v>
      </c>
      <c r="B539" s="111">
        <v>5141</v>
      </c>
      <c r="C539" s="112" t="str">
        <f t="shared" si="17"/>
        <v>False</v>
      </c>
      <c r="D539" s="113">
        <v>162608.74</v>
      </c>
      <c r="E539" s="113">
        <v>162608.74</v>
      </c>
      <c r="F539" s="114">
        <f t="shared" si="16"/>
        <v>325217.48</v>
      </c>
      <c r="H539" t="s">
        <v>1587</v>
      </c>
      <c r="I539" t="s">
        <v>1588</v>
      </c>
      <c r="J539" t="s">
        <v>1589</v>
      </c>
      <c r="K539" t="s">
        <v>1590</v>
      </c>
      <c r="M539" s="101"/>
      <c r="N539" s="101"/>
    </row>
    <row r="540" spans="1:14" x14ac:dyDescent="0.2">
      <c r="A540" s="110">
        <v>103408</v>
      </c>
      <c r="B540" s="111">
        <v>103408</v>
      </c>
      <c r="C540" s="112" t="str">
        <f t="shared" si="17"/>
        <v>False</v>
      </c>
      <c r="D540" s="113">
        <v>330291.84000000003</v>
      </c>
      <c r="E540" s="113">
        <v>330291.84000000003</v>
      </c>
      <c r="F540" s="114">
        <f t="shared" si="16"/>
        <v>660583.68000000005</v>
      </c>
      <c r="H540" t="s">
        <v>1618</v>
      </c>
      <c r="I540" t="s">
        <v>1619</v>
      </c>
      <c r="J540" t="s">
        <v>1620</v>
      </c>
      <c r="K540" t="s">
        <v>1621</v>
      </c>
      <c r="M540" s="101"/>
      <c r="N540" s="101"/>
    </row>
    <row r="541" spans="1:14" x14ac:dyDescent="0.2">
      <c r="A541" s="110">
        <v>103837</v>
      </c>
      <c r="B541" s="111">
        <v>103837</v>
      </c>
      <c r="C541" s="112" t="str">
        <f t="shared" si="17"/>
        <v>False</v>
      </c>
      <c r="D541" s="113">
        <v>432135.86</v>
      </c>
      <c r="E541" s="113">
        <v>432135.86</v>
      </c>
      <c r="F541" s="114">
        <f t="shared" si="16"/>
        <v>864271.72</v>
      </c>
      <c r="H541" t="s">
        <v>1618</v>
      </c>
      <c r="I541" t="s">
        <v>1619</v>
      </c>
      <c r="J541" t="s">
        <v>1620</v>
      </c>
      <c r="K541" t="s">
        <v>1621</v>
      </c>
      <c r="M541" s="101"/>
      <c r="N541" s="101"/>
    </row>
    <row r="542" spans="1:14" x14ac:dyDescent="0.2">
      <c r="A542" s="110">
        <v>5197</v>
      </c>
      <c r="B542" s="111">
        <v>5197</v>
      </c>
      <c r="C542" s="112" t="str">
        <f t="shared" si="17"/>
        <v>False</v>
      </c>
      <c r="D542" s="113">
        <v>713698.62</v>
      </c>
      <c r="E542" s="113">
        <v>713698.62</v>
      </c>
      <c r="F542" s="114">
        <f t="shared" si="16"/>
        <v>1427397.24</v>
      </c>
      <c r="H542" t="s">
        <v>1603</v>
      </c>
      <c r="I542" t="s">
        <v>1504</v>
      </c>
      <c r="J542" t="s">
        <v>1604</v>
      </c>
      <c r="K542" t="s">
        <v>1605</v>
      </c>
      <c r="M542" s="101"/>
      <c r="N542" s="101"/>
    </row>
    <row r="543" spans="1:14" x14ac:dyDescent="0.2">
      <c r="A543" s="110">
        <v>5204</v>
      </c>
      <c r="B543" s="111">
        <v>5204</v>
      </c>
      <c r="C543" s="112" t="str">
        <f t="shared" si="17"/>
        <v>False</v>
      </c>
      <c r="D543" s="113">
        <v>1188443.73</v>
      </c>
      <c r="E543" s="113">
        <v>1188443.73</v>
      </c>
      <c r="F543" s="114">
        <f t="shared" si="16"/>
        <v>2376887.46</v>
      </c>
      <c r="H543" t="s">
        <v>1603</v>
      </c>
      <c r="I543" t="s">
        <v>1504</v>
      </c>
      <c r="J543" t="s">
        <v>1604</v>
      </c>
      <c r="K543" t="s">
        <v>1605</v>
      </c>
      <c r="M543" s="101"/>
      <c r="N543" s="101"/>
    </row>
    <row r="544" spans="1:14" x14ac:dyDescent="0.2">
      <c r="A544" s="110">
        <v>107017</v>
      </c>
      <c r="B544" s="111">
        <v>107017</v>
      </c>
      <c r="C544" s="112" t="str">
        <f t="shared" si="17"/>
        <v>False</v>
      </c>
      <c r="D544" s="113">
        <v>511938.89</v>
      </c>
      <c r="E544" s="113">
        <v>511938.89</v>
      </c>
      <c r="F544" s="114">
        <f t="shared" si="16"/>
        <v>1023877.78</v>
      </c>
      <c r="H544" t="s">
        <v>1782</v>
      </c>
      <c r="I544" t="s">
        <v>1783</v>
      </c>
      <c r="J544" t="s">
        <v>1784</v>
      </c>
      <c r="K544" t="s">
        <v>1785</v>
      </c>
      <c r="M544" s="101"/>
      <c r="N544" s="101"/>
    </row>
    <row r="545" spans="1:14" x14ac:dyDescent="0.2">
      <c r="A545" s="110">
        <v>104710</v>
      </c>
      <c r="B545" s="111">
        <v>104710</v>
      </c>
      <c r="C545" s="112" t="str">
        <f t="shared" si="17"/>
        <v>False</v>
      </c>
      <c r="D545" s="113">
        <v>478009.01</v>
      </c>
      <c r="E545" s="113">
        <v>478009.01</v>
      </c>
      <c r="F545" s="114">
        <f t="shared" si="16"/>
        <v>956018.02</v>
      </c>
      <c r="H545" t="s">
        <v>1613</v>
      </c>
      <c r="I545" t="s">
        <v>1614</v>
      </c>
      <c r="J545" t="s">
        <v>1615</v>
      </c>
      <c r="K545" t="s">
        <v>1616</v>
      </c>
      <c r="M545" s="101"/>
      <c r="N545" s="101"/>
    </row>
    <row r="546" spans="1:14" x14ac:dyDescent="0.2">
      <c r="A546" s="110">
        <v>5278</v>
      </c>
      <c r="B546" s="111">
        <v>5278</v>
      </c>
      <c r="C546" s="112" t="str">
        <f t="shared" si="17"/>
        <v>False</v>
      </c>
      <c r="D546" s="113">
        <v>255477.03</v>
      </c>
      <c r="E546" s="113">
        <v>255477.03</v>
      </c>
      <c r="F546" s="114">
        <f t="shared" si="16"/>
        <v>510954.06</v>
      </c>
      <c r="H546" t="s">
        <v>1507</v>
      </c>
      <c r="I546" t="s">
        <v>1500</v>
      </c>
      <c r="J546" t="s">
        <v>1508</v>
      </c>
      <c r="K546" t="s">
        <v>1509</v>
      </c>
      <c r="M546" s="101"/>
      <c r="N546" s="101"/>
    </row>
    <row r="547" spans="1:14" x14ac:dyDescent="0.2">
      <c r="A547" s="110">
        <v>4833</v>
      </c>
      <c r="B547" s="111">
        <v>4833</v>
      </c>
      <c r="C547" s="112" t="str">
        <f t="shared" si="17"/>
        <v>False</v>
      </c>
      <c r="D547" s="113">
        <v>543873.59</v>
      </c>
      <c r="E547" s="113">
        <v>543873.59</v>
      </c>
      <c r="F547" s="114">
        <f t="shared" si="16"/>
        <v>1087747.18</v>
      </c>
      <c r="H547" t="s">
        <v>1507</v>
      </c>
      <c r="I547" t="s">
        <v>1500</v>
      </c>
      <c r="J547" t="s">
        <v>1508</v>
      </c>
      <c r="K547" t="s">
        <v>1509</v>
      </c>
      <c r="M547" s="101"/>
      <c r="N547" s="101"/>
    </row>
    <row r="548" spans="1:14" x14ac:dyDescent="0.2">
      <c r="A548" s="110">
        <v>4909</v>
      </c>
      <c r="B548" s="111">
        <v>4909</v>
      </c>
      <c r="C548" s="112" t="str">
        <f t="shared" si="17"/>
        <v>False</v>
      </c>
      <c r="D548" s="113">
        <v>315655.26</v>
      </c>
      <c r="E548" s="113">
        <v>315655.26</v>
      </c>
      <c r="F548" s="114">
        <f t="shared" si="16"/>
        <v>631310.52</v>
      </c>
      <c r="H548" t="s">
        <v>1613</v>
      </c>
      <c r="I548" t="s">
        <v>1614</v>
      </c>
      <c r="J548" t="s">
        <v>1615</v>
      </c>
      <c r="K548" t="s">
        <v>1616</v>
      </c>
      <c r="M548" s="101"/>
      <c r="N548" s="101"/>
    </row>
    <row r="549" spans="1:14" x14ac:dyDescent="0.2">
      <c r="A549" s="110">
        <v>101006</v>
      </c>
      <c r="B549" s="111">
        <v>101006</v>
      </c>
      <c r="C549" s="112" t="str">
        <f t="shared" si="17"/>
        <v>False</v>
      </c>
      <c r="D549" s="113">
        <v>191779.89</v>
      </c>
      <c r="E549" s="113">
        <v>191779.89</v>
      </c>
      <c r="F549" s="114">
        <f t="shared" si="16"/>
        <v>383559.78</v>
      </c>
      <c r="H549" t="s">
        <v>1782</v>
      </c>
      <c r="I549" t="s">
        <v>1783</v>
      </c>
      <c r="J549" t="s">
        <v>1784</v>
      </c>
      <c r="K549" t="s">
        <v>1785</v>
      </c>
      <c r="M549" s="101"/>
      <c r="N549" s="101"/>
    </row>
    <row r="550" spans="1:14" x14ac:dyDescent="0.2">
      <c r="A550" s="110">
        <v>4749</v>
      </c>
      <c r="B550" s="111">
        <v>4749</v>
      </c>
      <c r="C550" s="112" t="str">
        <f t="shared" si="17"/>
        <v>False</v>
      </c>
      <c r="D550" s="113">
        <v>284699.17</v>
      </c>
      <c r="E550" s="113">
        <v>284699.17</v>
      </c>
      <c r="F550" s="114">
        <f t="shared" si="16"/>
        <v>569398.34</v>
      </c>
      <c r="H550" t="s">
        <v>1782</v>
      </c>
      <c r="I550" t="s">
        <v>1783</v>
      </c>
      <c r="J550" t="s">
        <v>1784</v>
      </c>
      <c r="K550" t="s">
        <v>1785</v>
      </c>
      <c r="M550" s="101"/>
      <c r="N550" s="101"/>
    </row>
    <row r="551" spans="1:14" x14ac:dyDescent="0.2">
      <c r="A551" s="110">
        <v>5292</v>
      </c>
      <c r="B551" s="111">
        <v>5292</v>
      </c>
      <c r="C551" s="112" t="str">
        <f t="shared" si="17"/>
        <v>False</v>
      </c>
      <c r="D551" s="113">
        <v>470716.23</v>
      </c>
      <c r="E551" s="113">
        <v>470716.23</v>
      </c>
      <c r="F551" s="114">
        <f t="shared" si="16"/>
        <v>941432.46</v>
      </c>
      <c r="H551" t="s">
        <v>1782</v>
      </c>
      <c r="I551" t="s">
        <v>1783</v>
      </c>
      <c r="J551" t="s">
        <v>1784</v>
      </c>
      <c r="K551" t="s">
        <v>1785</v>
      </c>
      <c r="M551" s="101"/>
      <c r="N551" s="101"/>
    </row>
    <row r="552" spans="1:14" x14ac:dyDescent="0.2">
      <c r="A552" s="110">
        <v>106362</v>
      </c>
      <c r="B552" s="111">
        <v>106362</v>
      </c>
      <c r="C552" s="112" t="str">
        <f t="shared" si="17"/>
        <v>False</v>
      </c>
      <c r="D552" s="113">
        <v>565904.93999999994</v>
      </c>
      <c r="E552" s="113">
        <v>565904.93999999994</v>
      </c>
      <c r="F552" s="114">
        <f t="shared" si="16"/>
        <v>1131809.8799999999</v>
      </c>
      <c r="H552" t="s">
        <v>1782</v>
      </c>
      <c r="I552" t="s">
        <v>1783</v>
      </c>
      <c r="J552" t="s">
        <v>1784</v>
      </c>
      <c r="K552" t="s">
        <v>1785</v>
      </c>
      <c r="M552" s="101"/>
      <c r="N552" s="101"/>
    </row>
    <row r="553" spans="1:14" x14ac:dyDescent="0.2">
      <c r="A553" s="110">
        <v>5322</v>
      </c>
      <c r="B553" s="111">
        <v>5322</v>
      </c>
      <c r="C553" s="112" t="str">
        <f t="shared" si="17"/>
        <v>False</v>
      </c>
      <c r="D553" s="113">
        <v>399751.8</v>
      </c>
      <c r="E553" s="113">
        <v>399751.8</v>
      </c>
      <c r="F553" s="114">
        <f t="shared" si="16"/>
        <v>799503.6</v>
      </c>
      <c r="H553" t="s">
        <v>1782</v>
      </c>
      <c r="I553" t="s">
        <v>1783</v>
      </c>
      <c r="J553" t="s">
        <v>1784</v>
      </c>
      <c r="K553" t="s">
        <v>1785</v>
      </c>
      <c r="M553" s="101"/>
      <c r="N553" s="101"/>
    </row>
    <row r="554" spans="1:14" x14ac:dyDescent="0.2">
      <c r="A554" s="110">
        <v>105212</v>
      </c>
      <c r="B554" s="111">
        <v>105212</v>
      </c>
      <c r="C554" s="112" t="str">
        <f t="shared" si="17"/>
        <v>False</v>
      </c>
      <c r="D554" s="113">
        <v>560856.09</v>
      </c>
      <c r="E554" s="113">
        <v>560856.09</v>
      </c>
      <c r="F554" s="114">
        <f t="shared" si="16"/>
        <v>1121712.18</v>
      </c>
      <c r="H554" t="s">
        <v>1782</v>
      </c>
      <c r="I554" t="s">
        <v>1783</v>
      </c>
      <c r="J554" t="s">
        <v>1784</v>
      </c>
      <c r="K554" t="s">
        <v>1785</v>
      </c>
      <c r="M554" s="101"/>
      <c r="N554" s="101"/>
    </row>
    <row r="555" spans="1:14" x14ac:dyDescent="0.2">
      <c r="A555" s="110">
        <v>104875</v>
      </c>
      <c r="B555" s="111">
        <v>104875</v>
      </c>
      <c r="C555" s="112" t="str">
        <f t="shared" si="17"/>
        <v>False</v>
      </c>
      <c r="D555" s="113">
        <v>46714.63</v>
      </c>
      <c r="E555" s="113">
        <v>46714.63</v>
      </c>
      <c r="F555" s="114">
        <f t="shared" si="16"/>
        <v>93429.26</v>
      </c>
      <c r="H555" t="s">
        <v>1782</v>
      </c>
      <c r="I555" t="s">
        <v>1783</v>
      </c>
      <c r="J555" t="s">
        <v>1784</v>
      </c>
      <c r="K555" t="s">
        <v>1785</v>
      </c>
      <c r="M555" s="101"/>
      <c r="N555" s="101"/>
    </row>
    <row r="556" spans="1:14" x14ac:dyDescent="0.2">
      <c r="A556" s="110">
        <v>105444</v>
      </c>
      <c r="B556" s="111">
        <v>105444</v>
      </c>
      <c r="C556" s="112" t="str">
        <f t="shared" si="17"/>
        <v>False</v>
      </c>
      <c r="D556" s="113">
        <v>152281.54</v>
      </c>
      <c r="E556" s="113">
        <v>152281.54</v>
      </c>
      <c r="F556" s="114">
        <f t="shared" si="16"/>
        <v>304563.08</v>
      </c>
      <c r="H556" t="s">
        <v>1782</v>
      </c>
      <c r="I556" t="s">
        <v>1783</v>
      </c>
      <c r="J556" t="s">
        <v>1784</v>
      </c>
      <c r="K556" t="s">
        <v>1785</v>
      </c>
      <c r="M556" s="101"/>
      <c r="N556" s="101"/>
    </row>
    <row r="557" spans="1:14" x14ac:dyDescent="0.2">
      <c r="A557" s="110">
        <v>5386</v>
      </c>
      <c r="B557" s="111">
        <v>5386</v>
      </c>
      <c r="C557" s="112" t="str">
        <f t="shared" si="17"/>
        <v>False</v>
      </c>
      <c r="D557" s="113">
        <v>386364.7</v>
      </c>
      <c r="E557" s="113">
        <v>386364.7</v>
      </c>
      <c r="F557" s="114">
        <f t="shared" si="16"/>
        <v>772729.4</v>
      </c>
      <c r="H557" t="s">
        <v>1562</v>
      </c>
      <c r="I557" t="s">
        <v>1563</v>
      </c>
      <c r="J557" t="s">
        <v>1564</v>
      </c>
      <c r="K557" t="s">
        <v>1565</v>
      </c>
      <c r="M557" s="101"/>
      <c r="N557" s="101"/>
    </row>
    <row r="558" spans="1:14" x14ac:dyDescent="0.2">
      <c r="A558" s="110">
        <v>103804</v>
      </c>
      <c r="B558" s="111">
        <v>103804</v>
      </c>
      <c r="C558" s="112" t="str">
        <f t="shared" si="17"/>
        <v>False</v>
      </c>
      <c r="D558" s="113">
        <v>150012.10999999999</v>
      </c>
      <c r="E558" s="113">
        <v>150012.10999999999</v>
      </c>
      <c r="F558" s="114">
        <f t="shared" si="16"/>
        <v>300024.21999999997</v>
      </c>
      <c r="H558" t="s">
        <v>1782</v>
      </c>
      <c r="I558" t="s">
        <v>1783</v>
      </c>
      <c r="J558" t="s">
        <v>1784</v>
      </c>
      <c r="K558" t="s">
        <v>1785</v>
      </c>
      <c r="M558" s="101"/>
      <c r="N558" s="101"/>
    </row>
    <row r="559" spans="1:14" x14ac:dyDescent="0.2">
      <c r="A559" s="110">
        <v>5148</v>
      </c>
      <c r="B559" s="111">
        <v>5148</v>
      </c>
      <c r="C559" s="112" t="str">
        <f t="shared" si="17"/>
        <v>False</v>
      </c>
      <c r="D559" s="113">
        <v>713520.12</v>
      </c>
      <c r="E559" s="111">
        <v>713520.12</v>
      </c>
      <c r="F559" s="114">
        <f t="shared" si="16"/>
        <v>1427040.24</v>
      </c>
      <c r="H559" t="s">
        <v>1603</v>
      </c>
      <c r="I559" t="s">
        <v>1504</v>
      </c>
      <c r="J559" t="s">
        <v>1604</v>
      </c>
      <c r="K559" t="s">
        <v>1605</v>
      </c>
    </row>
    <row r="560" spans="1:14" x14ac:dyDescent="0.2">
      <c r="A560" s="110">
        <v>4988</v>
      </c>
      <c r="B560" s="111">
        <v>4988</v>
      </c>
      <c r="C560" s="112" t="str">
        <f t="shared" si="17"/>
        <v>False</v>
      </c>
      <c r="D560" s="113">
        <v>672619.32</v>
      </c>
      <c r="E560" s="111">
        <v>672619.32</v>
      </c>
      <c r="F560" s="114">
        <f t="shared" si="16"/>
        <v>1345238.64</v>
      </c>
      <c r="H560" t="s">
        <v>1603</v>
      </c>
      <c r="I560" t="s">
        <v>1504</v>
      </c>
      <c r="J560" t="s">
        <v>1604</v>
      </c>
      <c r="K560" t="s">
        <v>1605</v>
      </c>
    </row>
    <row r="561" spans="1:11" x14ac:dyDescent="0.2">
      <c r="A561" s="110">
        <v>5260</v>
      </c>
      <c r="B561" s="111">
        <v>5260</v>
      </c>
      <c r="C561" s="112" t="str">
        <f t="shared" si="17"/>
        <v>False</v>
      </c>
      <c r="D561" s="113">
        <v>391643.04</v>
      </c>
      <c r="E561" s="111">
        <v>391643.04</v>
      </c>
      <c r="F561" s="114">
        <f t="shared" si="16"/>
        <v>783286.08</v>
      </c>
      <c r="H561" t="s">
        <v>1782</v>
      </c>
      <c r="I561" t="s">
        <v>1783</v>
      </c>
      <c r="J561" t="s">
        <v>1784</v>
      </c>
      <c r="K561" t="s">
        <v>1785</v>
      </c>
    </row>
    <row r="562" spans="1:11" x14ac:dyDescent="0.2">
      <c r="A562" s="110">
        <v>4780</v>
      </c>
      <c r="B562" s="111">
        <v>4780</v>
      </c>
      <c r="C562" s="112" t="str">
        <f t="shared" si="17"/>
        <v>False</v>
      </c>
      <c r="D562" s="113">
        <v>451234.8</v>
      </c>
      <c r="E562" s="111">
        <v>451234.8</v>
      </c>
      <c r="F562" s="114">
        <f t="shared" si="16"/>
        <v>902469.6</v>
      </c>
      <c r="H562" t="s">
        <v>1603</v>
      </c>
      <c r="I562" t="s">
        <v>1504</v>
      </c>
      <c r="J562" t="s">
        <v>1604</v>
      </c>
      <c r="K562" t="s">
        <v>1605</v>
      </c>
    </row>
    <row r="563" spans="1:11" x14ac:dyDescent="0.2">
      <c r="A563" s="110">
        <v>103455</v>
      </c>
      <c r="B563" s="111">
        <v>103455</v>
      </c>
      <c r="C563" s="112" t="str">
        <f t="shared" si="17"/>
        <v>False</v>
      </c>
      <c r="D563" s="113">
        <v>307884.7</v>
      </c>
      <c r="E563" s="111">
        <v>307884.7</v>
      </c>
      <c r="F563" s="114">
        <f t="shared" si="16"/>
        <v>615769.4</v>
      </c>
      <c r="H563" t="s">
        <v>1782</v>
      </c>
      <c r="I563" t="s">
        <v>1783</v>
      </c>
      <c r="J563" t="s">
        <v>1784</v>
      </c>
      <c r="K563" t="s">
        <v>1785</v>
      </c>
    </row>
    <row r="564" spans="1:11" x14ac:dyDescent="0.2">
      <c r="A564" s="110">
        <v>5326</v>
      </c>
      <c r="B564" s="111">
        <v>5326</v>
      </c>
      <c r="C564" s="112" t="str">
        <f t="shared" si="17"/>
        <v>False</v>
      </c>
      <c r="D564" s="113">
        <v>432161.36</v>
      </c>
      <c r="E564" s="111">
        <v>432161.36</v>
      </c>
      <c r="F564" s="114">
        <f t="shared" si="16"/>
        <v>864322.72</v>
      </c>
      <c r="H564" t="s">
        <v>1562</v>
      </c>
      <c r="I564" t="s">
        <v>1563</v>
      </c>
      <c r="J564" t="s">
        <v>1564</v>
      </c>
      <c r="K564" t="s">
        <v>1565</v>
      </c>
    </row>
    <row r="565" spans="1:11" x14ac:dyDescent="0.2">
      <c r="A565" s="110">
        <v>4396</v>
      </c>
      <c r="B565" s="111">
        <v>4396</v>
      </c>
      <c r="C565" s="112" t="str">
        <f t="shared" si="17"/>
        <v>False</v>
      </c>
      <c r="D565" s="113">
        <v>442820.04</v>
      </c>
      <c r="E565" s="111">
        <v>442820.04</v>
      </c>
      <c r="F565" s="114">
        <f t="shared" si="16"/>
        <v>885640.08</v>
      </c>
      <c r="H565" t="s">
        <v>1782</v>
      </c>
      <c r="I565" t="s">
        <v>1783</v>
      </c>
      <c r="J565" t="s">
        <v>1784</v>
      </c>
      <c r="K565" t="s">
        <v>1785</v>
      </c>
    </row>
    <row r="566" spans="1:11" x14ac:dyDescent="0.2">
      <c r="A566" s="110">
        <v>4436</v>
      </c>
      <c r="B566" s="111">
        <v>4436</v>
      </c>
      <c r="C566" s="112" t="str">
        <f t="shared" si="17"/>
        <v>False</v>
      </c>
      <c r="D566" s="113">
        <v>516155.9</v>
      </c>
      <c r="E566" s="111">
        <v>516155.9</v>
      </c>
      <c r="F566" s="114">
        <f t="shared" si="16"/>
        <v>1032311.8</v>
      </c>
      <c r="H566" t="s">
        <v>1782</v>
      </c>
      <c r="I566" t="s">
        <v>1783</v>
      </c>
      <c r="J566" t="s">
        <v>1784</v>
      </c>
      <c r="K566" t="s">
        <v>1785</v>
      </c>
    </row>
    <row r="567" spans="1:11" x14ac:dyDescent="0.2">
      <c r="A567" s="110">
        <v>107325</v>
      </c>
      <c r="B567" s="111">
        <v>107325</v>
      </c>
      <c r="C567" s="112" t="str">
        <f t="shared" si="17"/>
        <v>False</v>
      </c>
      <c r="D567" s="113">
        <v>114236.66</v>
      </c>
      <c r="E567" s="111">
        <v>114236.66</v>
      </c>
      <c r="F567" s="114">
        <f t="shared" si="16"/>
        <v>228473.32</v>
      </c>
      <c r="H567" t="s">
        <v>1782</v>
      </c>
      <c r="I567" t="s">
        <v>1783</v>
      </c>
      <c r="J567" t="s">
        <v>1784</v>
      </c>
      <c r="K567" t="s">
        <v>1785</v>
      </c>
    </row>
    <row r="568" spans="1:11" x14ac:dyDescent="0.2">
      <c r="A568" s="110">
        <v>103421</v>
      </c>
      <c r="B568" s="111">
        <v>103421</v>
      </c>
      <c r="C568" s="112" t="str">
        <f t="shared" si="17"/>
        <v>False</v>
      </c>
      <c r="D568" s="113">
        <v>311626.38</v>
      </c>
      <c r="E568" s="111">
        <v>311626.38</v>
      </c>
      <c r="F568" s="114">
        <f t="shared" si="16"/>
        <v>623252.76</v>
      </c>
      <c r="H568" t="s">
        <v>1786</v>
      </c>
      <c r="I568" t="s">
        <v>1787</v>
      </c>
      <c r="J568" t="s">
        <v>1788</v>
      </c>
      <c r="K568" t="s">
        <v>1789</v>
      </c>
    </row>
    <row r="569" spans="1:11" x14ac:dyDescent="0.2">
      <c r="A569" s="110">
        <v>110205</v>
      </c>
      <c r="B569" s="111">
        <v>110205</v>
      </c>
      <c r="C569" s="112" t="str">
        <f t="shared" si="17"/>
        <v>False</v>
      </c>
      <c r="D569" s="113">
        <v>300610.7</v>
      </c>
      <c r="E569" s="111">
        <v>300610.7</v>
      </c>
      <c r="F569" s="114">
        <f t="shared" si="16"/>
        <v>601221.4</v>
      </c>
      <c r="H569" t="s">
        <v>1786</v>
      </c>
      <c r="I569" t="s">
        <v>1787</v>
      </c>
      <c r="J569" t="s">
        <v>1788</v>
      </c>
      <c r="K569" t="s">
        <v>1789</v>
      </c>
    </row>
    <row r="570" spans="1:11" x14ac:dyDescent="0.2">
      <c r="A570" s="110">
        <v>105727</v>
      </c>
      <c r="B570" s="111">
        <v>105727</v>
      </c>
      <c r="C570" s="112" t="str">
        <f t="shared" si="17"/>
        <v>False</v>
      </c>
      <c r="D570" s="113">
        <v>293751.40999999997</v>
      </c>
      <c r="E570" s="111">
        <v>293751.40999999997</v>
      </c>
      <c r="F570" s="114">
        <f t="shared" si="16"/>
        <v>587502.81999999995</v>
      </c>
      <c r="H570" t="s">
        <v>1587</v>
      </c>
      <c r="I570" t="s">
        <v>1588</v>
      </c>
      <c r="J570" t="s">
        <v>1589</v>
      </c>
      <c r="K570" t="s">
        <v>1590</v>
      </c>
    </row>
    <row r="571" spans="1:11" x14ac:dyDescent="0.2">
      <c r="A571" s="110">
        <v>5129</v>
      </c>
      <c r="B571" s="111">
        <v>5129</v>
      </c>
      <c r="C571" s="112" t="str">
        <f t="shared" si="17"/>
        <v>False</v>
      </c>
      <c r="D571" s="113">
        <v>353215.67</v>
      </c>
      <c r="E571" s="111">
        <v>353215.67</v>
      </c>
      <c r="F571" s="114">
        <f t="shared" si="16"/>
        <v>706431.34</v>
      </c>
      <c r="H571" t="s">
        <v>1786</v>
      </c>
      <c r="I571" t="s">
        <v>1787</v>
      </c>
      <c r="J571" t="s">
        <v>1788</v>
      </c>
      <c r="K571" t="s">
        <v>1789</v>
      </c>
    </row>
    <row r="572" spans="1:11" x14ac:dyDescent="0.2">
      <c r="A572" s="110">
        <v>5195</v>
      </c>
      <c r="B572" s="111">
        <v>5195</v>
      </c>
      <c r="C572" s="112" t="str">
        <f t="shared" si="17"/>
        <v>False</v>
      </c>
      <c r="D572" s="113">
        <v>293598.40999999997</v>
      </c>
      <c r="E572" s="111">
        <v>293598.40999999997</v>
      </c>
      <c r="F572" s="114">
        <f t="shared" si="16"/>
        <v>587196.81999999995</v>
      </c>
      <c r="H572" t="s">
        <v>1786</v>
      </c>
      <c r="I572" t="s">
        <v>1787</v>
      </c>
      <c r="J572" t="s">
        <v>1788</v>
      </c>
      <c r="K572" t="s">
        <v>1789</v>
      </c>
    </row>
    <row r="573" spans="1:11" x14ac:dyDescent="0.2">
      <c r="A573" s="110">
        <v>4512</v>
      </c>
      <c r="B573" s="111">
        <v>4512</v>
      </c>
      <c r="C573" s="112" t="str">
        <f t="shared" si="17"/>
        <v>False</v>
      </c>
      <c r="D573" s="113">
        <v>326033.46000000002</v>
      </c>
      <c r="E573" s="111">
        <v>326033.46000000002</v>
      </c>
      <c r="F573" s="114">
        <f t="shared" si="16"/>
        <v>652066.92000000004</v>
      </c>
      <c r="H573" t="s">
        <v>1587</v>
      </c>
      <c r="I573" t="s">
        <v>1588</v>
      </c>
      <c r="J573" t="s">
        <v>1589</v>
      </c>
      <c r="K573" t="s">
        <v>1590</v>
      </c>
    </row>
    <row r="574" spans="1:11" x14ac:dyDescent="0.2">
      <c r="A574" s="110">
        <v>5013</v>
      </c>
      <c r="B574" s="111">
        <v>5013</v>
      </c>
      <c r="C574" s="112" t="str">
        <f t="shared" si="17"/>
        <v>False</v>
      </c>
      <c r="D574" s="113">
        <v>148890.14000000001</v>
      </c>
      <c r="E574" s="111">
        <v>148890.14000000001</v>
      </c>
      <c r="F574" s="114">
        <f t="shared" si="16"/>
        <v>297780.28000000003</v>
      </c>
      <c r="H574" t="s">
        <v>1613</v>
      </c>
      <c r="I574" t="s">
        <v>1614</v>
      </c>
      <c r="J574" t="s">
        <v>1615</v>
      </c>
      <c r="K574" t="s">
        <v>1616</v>
      </c>
    </row>
    <row r="575" spans="1:11" x14ac:dyDescent="0.2">
      <c r="A575" s="110">
        <v>4820</v>
      </c>
      <c r="B575" s="111">
        <v>4820</v>
      </c>
      <c r="C575" s="112" t="str">
        <f t="shared" si="17"/>
        <v>False</v>
      </c>
      <c r="D575" s="113">
        <v>145575.24</v>
      </c>
      <c r="E575" s="111">
        <v>145575.24</v>
      </c>
      <c r="F575" s="114">
        <f t="shared" si="16"/>
        <v>291150.48</v>
      </c>
      <c r="H575" t="s">
        <v>1606</v>
      </c>
      <c r="I575" t="s">
        <v>1504</v>
      </c>
      <c r="J575" t="s">
        <v>1607</v>
      </c>
      <c r="K575" t="s">
        <v>1608</v>
      </c>
    </row>
    <row r="576" spans="1:11" x14ac:dyDescent="0.2">
      <c r="A576" s="110">
        <v>4744</v>
      </c>
      <c r="B576" s="111">
        <v>4744</v>
      </c>
      <c r="C576" s="112" t="str">
        <f t="shared" si="17"/>
        <v>False</v>
      </c>
      <c r="D576" s="113">
        <v>184410.6</v>
      </c>
      <c r="E576" s="111">
        <v>184410.6</v>
      </c>
      <c r="F576" s="114">
        <f t="shared" si="16"/>
        <v>368821.2</v>
      </c>
      <c r="H576" t="s">
        <v>1681</v>
      </c>
      <c r="I576" t="s">
        <v>1500</v>
      </c>
      <c r="J576" t="s">
        <v>1682</v>
      </c>
      <c r="K576" t="s">
        <v>1683</v>
      </c>
    </row>
    <row r="577" spans="1:11" x14ac:dyDescent="0.2">
      <c r="A577" s="110">
        <v>5404</v>
      </c>
      <c r="B577" s="111">
        <v>5404</v>
      </c>
      <c r="C577" s="112" t="str">
        <f t="shared" si="17"/>
        <v>False</v>
      </c>
      <c r="D577" s="113">
        <v>427724.49</v>
      </c>
      <c r="E577" s="111">
        <v>427724.49</v>
      </c>
      <c r="F577" s="114">
        <f t="shared" si="16"/>
        <v>855448.98</v>
      </c>
      <c r="H577" t="s">
        <v>1790</v>
      </c>
      <c r="I577" t="s">
        <v>1791</v>
      </c>
      <c r="J577" t="s">
        <v>1792</v>
      </c>
      <c r="K577" t="s">
        <v>1793</v>
      </c>
    </row>
    <row r="578" spans="1:11" x14ac:dyDescent="0.2">
      <c r="A578" s="110">
        <v>4434</v>
      </c>
      <c r="B578" s="111">
        <v>4434</v>
      </c>
      <c r="C578" s="112" t="str">
        <f t="shared" si="17"/>
        <v>False</v>
      </c>
      <c r="D578" s="113">
        <v>0</v>
      </c>
      <c r="E578" s="111">
        <v>0</v>
      </c>
      <c r="F578" s="114">
        <f t="shared" si="16"/>
        <v>0</v>
      </c>
      <c r="H578" t="s">
        <v>1794</v>
      </c>
      <c r="I578" t="s">
        <v>1696</v>
      </c>
      <c r="J578" t="s">
        <v>1795</v>
      </c>
      <c r="K578" t="s">
        <v>1796</v>
      </c>
    </row>
    <row r="579" spans="1:11" x14ac:dyDescent="0.2">
      <c r="A579" s="110">
        <v>4607</v>
      </c>
      <c r="B579" s="111">
        <v>4607</v>
      </c>
      <c r="C579" s="112" t="str">
        <f t="shared" si="17"/>
        <v>False</v>
      </c>
      <c r="D579" s="113">
        <v>0</v>
      </c>
      <c r="E579" s="111">
        <v>0</v>
      </c>
      <c r="F579" s="114">
        <f t="shared" ref="F579:F642" si="18">SUM(D579:E579)</f>
        <v>0</v>
      </c>
      <c r="H579" t="s">
        <v>1794</v>
      </c>
      <c r="I579" t="s">
        <v>1696</v>
      </c>
      <c r="J579" t="s">
        <v>1795</v>
      </c>
      <c r="K579" t="s">
        <v>1796</v>
      </c>
    </row>
    <row r="580" spans="1:11" x14ac:dyDescent="0.2">
      <c r="A580" s="110">
        <v>4002</v>
      </c>
      <c r="B580" s="111">
        <v>4002</v>
      </c>
      <c r="C580" s="112" t="str">
        <f t="shared" ref="C580:C643" si="19">IF(SUM(D580:E580)&gt;F580, "True","False")</f>
        <v>False</v>
      </c>
      <c r="D580" s="113">
        <v>506262.19</v>
      </c>
      <c r="E580" s="111">
        <v>506262.19</v>
      </c>
      <c r="F580" s="114">
        <f t="shared" si="18"/>
        <v>1012524.38</v>
      </c>
      <c r="H580" t="s">
        <v>1535</v>
      </c>
      <c r="I580" t="s">
        <v>1536</v>
      </c>
      <c r="J580" t="s">
        <v>1537</v>
      </c>
      <c r="K580" t="s">
        <v>1754</v>
      </c>
    </row>
    <row r="581" spans="1:11" x14ac:dyDescent="0.2">
      <c r="A581" s="110">
        <v>106794</v>
      </c>
      <c r="B581" s="111">
        <v>106794</v>
      </c>
      <c r="C581" s="112" t="str">
        <f t="shared" si="19"/>
        <v>False</v>
      </c>
      <c r="D581" s="113">
        <v>311167.40000000002</v>
      </c>
      <c r="E581" s="111">
        <v>311167.40000000002</v>
      </c>
      <c r="F581" s="114">
        <f t="shared" si="18"/>
        <v>622334.80000000005</v>
      </c>
      <c r="H581" t="s">
        <v>1503</v>
      </c>
      <c r="I581" t="s">
        <v>1504</v>
      </c>
      <c r="J581" t="s">
        <v>1505</v>
      </c>
      <c r="K581" t="s">
        <v>1506</v>
      </c>
    </row>
    <row r="582" spans="1:11" x14ac:dyDescent="0.2">
      <c r="A582" s="110">
        <v>4074</v>
      </c>
      <c r="B582" s="111">
        <v>4074</v>
      </c>
      <c r="C582" s="112" t="str">
        <f t="shared" si="19"/>
        <v>False</v>
      </c>
      <c r="D582" s="113">
        <v>0</v>
      </c>
      <c r="E582" s="111">
        <v>0</v>
      </c>
      <c r="F582" s="114">
        <f t="shared" si="18"/>
        <v>0</v>
      </c>
      <c r="H582" t="s">
        <v>1794</v>
      </c>
      <c r="I582" t="s">
        <v>1696</v>
      </c>
      <c r="J582" t="s">
        <v>1795</v>
      </c>
      <c r="K582" t="s">
        <v>1796</v>
      </c>
    </row>
    <row r="583" spans="1:11" x14ac:dyDescent="0.2">
      <c r="A583" s="110">
        <v>104379</v>
      </c>
      <c r="B583" s="111">
        <v>104379</v>
      </c>
      <c r="C583" s="112" t="str">
        <f t="shared" si="19"/>
        <v>False</v>
      </c>
      <c r="D583" s="113">
        <v>454575.2</v>
      </c>
      <c r="E583" s="111">
        <v>454575.2</v>
      </c>
      <c r="F583" s="114">
        <f t="shared" si="18"/>
        <v>909150.4</v>
      </c>
      <c r="H583" t="s">
        <v>1535</v>
      </c>
      <c r="I583" t="s">
        <v>1536</v>
      </c>
      <c r="J583" t="s">
        <v>1537</v>
      </c>
      <c r="K583" t="s">
        <v>1754</v>
      </c>
    </row>
    <row r="584" spans="1:11" x14ac:dyDescent="0.2">
      <c r="A584" s="110">
        <v>4304</v>
      </c>
      <c r="B584" s="111">
        <v>4304</v>
      </c>
      <c r="C584" s="112" t="str">
        <f t="shared" si="19"/>
        <v>False</v>
      </c>
      <c r="D584" s="113">
        <v>277176.89</v>
      </c>
      <c r="E584" s="111">
        <v>277176.89</v>
      </c>
      <c r="F584" s="114">
        <f t="shared" si="18"/>
        <v>554353.78</v>
      </c>
      <c r="H584" t="s">
        <v>1681</v>
      </c>
      <c r="I584" t="s">
        <v>1500</v>
      </c>
      <c r="J584" t="s">
        <v>1682</v>
      </c>
      <c r="K584" t="s">
        <v>1683</v>
      </c>
    </row>
    <row r="585" spans="1:11" x14ac:dyDescent="0.2">
      <c r="A585" s="110">
        <v>5135</v>
      </c>
      <c r="B585" s="111">
        <v>5135</v>
      </c>
      <c r="C585" s="112" t="str">
        <f t="shared" si="19"/>
        <v>False</v>
      </c>
      <c r="D585" s="113">
        <v>285183.65999999997</v>
      </c>
      <c r="E585" s="111">
        <v>285183.65999999997</v>
      </c>
      <c r="F585" s="114">
        <f t="shared" si="18"/>
        <v>570367.31999999995</v>
      </c>
      <c r="H585" t="s">
        <v>1739</v>
      </c>
      <c r="I585" t="s">
        <v>1574</v>
      </c>
      <c r="J585" t="s">
        <v>1740</v>
      </c>
      <c r="K585" t="s">
        <v>1741</v>
      </c>
    </row>
    <row r="586" spans="1:11" x14ac:dyDescent="0.2">
      <c r="A586" s="110">
        <v>4379</v>
      </c>
      <c r="B586" s="111">
        <v>4379</v>
      </c>
      <c r="C586" s="112" t="str">
        <f t="shared" si="19"/>
        <v>False</v>
      </c>
      <c r="D586" s="113">
        <v>500499.36</v>
      </c>
      <c r="E586" s="111">
        <v>500499.36</v>
      </c>
      <c r="F586" s="114">
        <f t="shared" si="18"/>
        <v>1000998.72</v>
      </c>
      <c r="H586" t="s">
        <v>1739</v>
      </c>
      <c r="I586" t="s">
        <v>1574</v>
      </c>
      <c r="J586" t="s">
        <v>1740</v>
      </c>
      <c r="K586" t="s">
        <v>1741</v>
      </c>
    </row>
    <row r="587" spans="1:11" x14ac:dyDescent="0.2">
      <c r="A587" s="110">
        <v>5184</v>
      </c>
      <c r="B587" s="111">
        <v>5184</v>
      </c>
      <c r="C587" s="112" t="str">
        <f t="shared" si="19"/>
        <v>False</v>
      </c>
      <c r="D587" s="113">
        <v>192238.88</v>
      </c>
      <c r="E587" s="111">
        <v>192238.88</v>
      </c>
      <c r="F587" s="114">
        <f t="shared" si="18"/>
        <v>384477.76</v>
      </c>
      <c r="H587" t="s">
        <v>1503</v>
      </c>
      <c r="I587" t="s">
        <v>1504</v>
      </c>
      <c r="J587" t="s">
        <v>1505</v>
      </c>
      <c r="K587" t="s">
        <v>1506</v>
      </c>
    </row>
    <row r="588" spans="1:11" x14ac:dyDescent="0.2">
      <c r="A588" s="110">
        <v>4118</v>
      </c>
      <c r="B588" s="111">
        <v>4118</v>
      </c>
      <c r="C588" s="112" t="str">
        <f t="shared" si="19"/>
        <v>False</v>
      </c>
      <c r="D588" s="113">
        <v>396844.89</v>
      </c>
      <c r="E588" s="111">
        <v>396844.89</v>
      </c>
      <c r="F588" s="114">
        <f t="shared" si="18"/>
        <v>793689.78</v>
      </c>
      <c r="H588" t="s">
        <v>1503</v>
      </c>
      <c r="I588" t="s">
        <v>1504</v>
      </c>
      <c r="J588" t="s">
        <v>1505</v>
      </c>
      <c r="K588" t="s">
        <v>1506</v>
      </c>
    </row>
    <row r="589" spans="1:11" x14ac:dyDescent="0.2">
      <c r="A589" s="110">
        <v>4272</v>
      </c>
      <c r="B589" s="111">
        <v>4272</v>
      </c>
      <c r="C589" s="112" t="str">
        <f t="shared" si="19"/>
        <v>False</v>
      </c>
      <c r="D589" s="113">
        <v>472220.68</v>
      </c>
      <c r="E589" s="111">
        <v>472220.68</v>
      </c>
      <c r="F589" s="114">
        <f t="shared" si="18"/>
        <v>944441.36</v>
      </c>
      <c r="H589" t="s">
        <v>1581</v>
      </c>
      <c r="I589" t="s">
        <v>1504</v>
      </c>
      <c r="J589" t="s">
        <v>1582</v>
      </c>
      <c r="K589" t="s">
        <v>1583</v>
      </c>
    </row>
    <row r="590" spans="1:11" x14ac:dyDescent="0.2">
      <c r="A590" s="110">
        <v>4863</v>
      </c>
      <c r="B590" s="111">
        <v>4863</v>
      </c>
      <c r="C590" s="112" t="str">
        <f t="shared" si="19"/>
        <v>False</v>
      </c>
      <c r="D590" s="113">
        <v>308183.98</v>
      </c>
      <c r="E590" s="111">
        <v>308183.98</v>
      </c>
      <c r="F590" s="114">
        <f t="shared" si="18"/>
        <v>616367.96</v>
      </c>
      <c r="H590" t="s">
        <v>1516</v>
      </c>
      <c r="I590" t="s">
        <v>1517</v>
      </c>
      <c r="J590" t="s">
        <v>1518</v>
      </c>
      <c r="K590" t="s">
        <v>1519</v>
      </c>
    </row>
    <row r="591" spans="1:11" x14ac:dyDescent="0.2">
      <c r="A591" s="110">
        <v>5183</v>
      </c>
      <c r="B591" s="111">
        <v>5183</v>
      </c>
      <c r="C591" s="112" t="str">
        <f t="shared" si="19"/>
        <v>False</v>
      </c>
      <c r="D591" s="113">
        <v>201367.61</v>
      </c>
      <c r="E591" s="111">
        <v>201367.61</v>
      </c>
      <c r="F591" s="114">
        <f t="shared" si="18"/>
        <v>402735.22</v>
      </c>
      <c r="H591" t="s">
        <v>1584</v>
      </c>
      <c r="I591" t="s">
        <v>1504</v>
      </c>
      <c r="J591" t="s">
        <v>1585</v>
      </c>
      <c r="K591" t="s">
        <v>1586</v>
      </c>
    </row>
    <row r="592" spans="1:11" x14ac:dyDescent="0.2">
      <c r="A592" s="110">
        <v>4538</v>
      </c>
      <c r="B592" s="111">
        <v>4538</v>
      </c>
      <c r="C592" s="112" t="str">
        <f t="shared" si="19"/>
        <v>False</v>
      </c>
      <c r="D592" s="113">
        <v>328430.39</v>
      </c>
      <c r="E592" s="111">
        <v>328430.39</v>
      </c>
      <c r="F592" s="114">
        <f t="shared" si="18"/>
        <v>656860.78</v>
      </c>
      <c r="H592" t="s">
        <v>1581</v>
      </c>
      <c r="I592" t="s">
        <v>1504</v>
      </c>
      <c r="J592" t="s">
        <v>1582</v>
      </c>
      <c r="K592" t="s">
        <v>1583</v>
      </c>
    </row>
    <row r="593" spans="1:11" x14ac:dyDescent="0.2">
      <c r="A593" s="110">
        <v>5343</v>
      </c>
      <c r="B593" s="111">
        <v>5343</v>
      </c>
      <c r="C593" s="112" t="str">
        <f t="shared" si="19"/>
        <v>False</v>
      </c>
      <c r="D593" s="113">
        <v>373360.08</v>
      </c>
      <c r="E593" s="111">
        <v>373360.08</v>
      </c>
      <c r="F593" s="114">
        <f t="shared" si="18"/>
        <v>746720.16</v>
      </c>
      <c r="H593" t="s">
        <v>1581</v>
      </c>
      <c r="I593" t="s">
        <v>1504</v>
      </c>
      <c r="J593" t="s">
        <v>1582</v>
      </c>
      <c r="K593" t="s">
        <v>1583</v>
      </c>
    </row>
    <row r="594" spans="1:11" x14ac:dyDescent="0.2">
      <c r="A594" s="110">
        <v>102540</v>
      </c>
      <c r="B594" s="111">
        <v>102540</v>
      </c>
      <c r="C594" s="112" t="str">
        <f t="shared" si="19"/>
        <v>False</v>
      </c>
      <c r="D594" s="113">
        <v>603210.35</v>
      </c>
      <c r="E594" s="111">
        <v>603210.35</v>
      </c>
      <c r="F594" s="114">
        <f t="shared" si="18"/>
        <v>1206420.7</v>
      </c>
      <c r="H594" t="s">
        <v>1591</v>
      </c>
      <c r="I594" t="s">
        <v>1500</v>
      </c>
      <c r="J594" t="s">
        <v>1592</v>
      </c>
      <c r="K594" t="s">
        <v>1593</v>
      </c>
    </row>
    <row r="595" spans="1:11" x14ac:dyDescent="0.2">
      <c r="A595" s="110">
        <v>105581</v>
      </c>
      <c r="B595" s="111">
        <v>105581</v>
      </c>
      <c r="C595" s="112" t="str">
        <f t="shared" si="19"/>
        <v>False</v>
      </c>
      <c r="D595" s="113">
        <v>420610.19</v>
      </c>
      <c r="E595" s="111">
        <v>420610.19</v>
      </c>
      <c r="F595" s="114">
        <f t="shared" si="18"/>
        <v>841220.38</v>
      </c>
      <c r="H595" t="s">
        <v>1581</v>
      </c>
      <c r="I595" t="s">
        <v>1504</v>
      </c>
      <c r="J595" t="s">
        <v>1582</v>
      </c>
      <c r="K595" t="s">
        <v>1583</v>
      </c>
    </row>
    <row r="596" spans="1:11" x14ac:dyDescent="0.2">
      <c r="A596" s="110">
        <v>110356</v>
      </c>
      <c r="B596" s="111">
        <v>110356</v>
      </c>
      <c r="C596" s="112" t="str">
        <f t="shared" si="19"/>
        <v>False</v>
      </c>
      <c r="D596" s="113">
        <v>192391.87</v>
      </c>
      <c r="E596" s="111">
        <v>192391.87</v>
      </c>
      <c r="F596" s="114">
        <f t="shared" si="18"/>
        <v>384783.74</v>
      </c>
      <c r="H596" t="s">
        <v>1587</v>
      </c>
      <c r="I596" t="s">
        <v>1588</v>
      </c>
      <c r="J596" t="s">
        <v>1589</v>
      </c>
      <c r="K596" t="s">
        <v>1590</v>
      </c>
    </row>
    <row r="597" spans="1:11" x14ac:dyDescent="0.2">
      <c r="A597" s="110">
        <v>4059</v>
      </c>
      <c r="B597" s="111">
        <v>4059</v>
      </c>
      <c r="C597" s="112" t="str">
        <f t="shared" si="19"/>
        <v>False</v>
      </c>
      <c r="D597" s="113">
        <v>455467.67</v>
      </c>
      <c r="E597" s="111">
        <v>455467.67</v>
      </c>
      <c r="F597" s="114">
        <f t="shared" si="18"/>
        <v>910935.34</v>
      </c>
      <c r="H597" t="s">
        <v>1525</v>
      </c>
      <c r="I597" t="s">
        <v>1504</v>
      </c>
      <c r="J597" t="s">
        <v>1526</v>
      </c>
      <c r="K597" t="s">
        <v>1527</v>
      </c>
    </row>
    <row r="598" spans="1:11" x14ac:dyDescent="0.2">
      <c r="A598" s="110">
        <v>4641</v>
      </c>
      <c r="B598" s="111">
        <v>4641</v>
      </c>
      <c r="C598" s="112" t="str">
        <f t="shared" si="19"/>
        <v>False</v>
      </c>
      <c r="D598" s="113">
        <v>233955.65</v>
      </c>
      <c r="E598" s="111">
        <v>233955.65</v>
      </c>
      <c r="F598" s="114">
        <f t="shared" si="18"/>
        <v>467911.3</v>
      </c>
      <c r="H598" t="s">
        <v>1587</v>
      </c>
      <c r="I598" t="s">
        <v>1588</v>
      </c>
      <c r="J598" t="s">
        <v>1589</v>
      </c>
      <c r="K598" t="s">
        <v>1590</v>
      </c>
    </row>
    <row r="599" spans="1:11" x14ac:dyDescent="0.2">
      <c r="A599" s="110">
        <v>5271</v>
      </c>
      <c r="B599" s="111">
        <v>5271</v>
      </c>
      <c r="C599" s="112" t="str">
        <f t="shared" si="19"/>
        <v>False</v>
      </c>
      <c r="D599" s="113">
        <v>428642.46</v>
      </c>
      <c r="E599" s="111">
        <v>428642.46</v>
      </c>
      <c r="F599" s="114">
        <f t="shared" si="18"/>
        <v>857284.92</v>
      </c>
      <c r="H599" t="s">
        <v>1603</v>
      </c>
      <c r="I599" t="s">
        <v>1504</v>
      </c>
      <c r="J599" t="s">
        <v>1604</v>
      </c>
      <c r="K599" t="s">
        <v>1605</v>
      </c>
    </row>
    <row r="600" spans="1:11" x14ac:dyDescent="0.2">
      <c r="A600" s="110">
        <v>4741</v>
      </c>
      <c r="B600" s="111">
        <v>4741</v>
      </c>
      <c r="C600" s="112" t="str">
        <f t="shared" si="19"/>
        <v>False</v>
      </c>
      <c r="D600" s="113">
        <v>287376.59000000003</v>
      </c>
      <c r="E600" s="111">
        <v>287376.59000000003</v>
      </c>
      <c r="F600" s="114">
        <f t="shared" si="18"/>
        <v>574753.18000000005</v>
      </c>
      <c r="H600" t="s">
        <v>1603</v>
      </c>
      <c r="I600" t="s">
        <v>1504</v>
      </c>
      <c r="J600" t="s">
        <v>1604</v>
      </c>
      <c r="K600" t="s">
        <v>1605</v>
      </c>
    </row>
    <row r="601" spans="1:11" x14ac:dyDescent="0.2">
      <c r="A601" s="110">
        <v>4525</v>
      </c>
      <c r="B601" s="111">
        <v>4525</v>
      </c>
      <c r="C601" s="112" t="str">
        <f t="shared" si="19"/>
        <v>False</v>
      </c>
      <c r="D601" s="113">
        <v>615526.49</v>
      </c>
      <c r="E601" s="111">
        <v>615526.49</v>
      </c>
      <c r="F601" s="114">
        <f t="shared" si="18"/>
        <v>1231052.98</v>
      </c>
      <c r="H601" t="s">
        <v>1603</v>
      </c>
      <c r="I601" t="s">
        <v>1504</v>
      </c>
      <c r="J601" t="s">
        <v>1604</v>
      </c>
      <c r="K601" t="s">
        <v>1605</v>
      </c>
    </row>
    <row r="602" spans="1:11" x14ac:dyDescent="0.2">
      <c r="A602" s="110">
        <v>5208</v>
      </c>
      <c r="B602" s="111">
        <v>5208</v>
      </c>
      <c r="C602" s="112" t="str">
        <f t="shared" si="19"/>
        <v>False</v>
      </c>
      <c r="D602" s="113">
        <v>337584.62</v>
      </c>
      <c r="E602" s="111">
        <v>337584.62</v>
      </c>
      <c r="F602" s="114">
        <f t="shared" si="18"/>
        <v>675169.24</v>
      </c>
      <c r="H602" t="s">
        <v>1606</v>
      </c>
      <c r="I602" t="s">
        <v>1504</v>
      </c>
      <c r="J602" t="s">
        <v>1607</v>
      </c>
      <c r="K602" t="s">
        <v>1608</v>
      </c>
    </row>
    <row r="603" spans="1:11" x14ac:dyDescent="0.2">
      <c r="A603" s="110">
        <v>5179</v>
      </c>
      <c r="B603" s="111">
        <v>5179</v>
      </c>
      <c r="C603" s="112" t="str">
        <f t="shared" si="19"/>
        <v>False</v>
      </c>
      <c r="D603" s="113">
        <v>537218.28</v>
      </c>
      <c r="E603" s="111">
        <v>537218.28</v>
      </c>
      <c r="F603" s="114">
        <f t="shared" si="18"/>
        <v>1074436.56</v>
      </c>
      <c r="H603" t="s">
        <v>1587</v>
      </c>
      <c r="I603" t="s">
        <v>1588</v>
      </c>
      <c r="J603" t="s">
        <v>1589</v>
      </c>
      <c r="K603" t="s">
        <v>1590</v>
      </c>
    </row>
    <row r="604" spans="1:11" x14ac:dyDescent="0.2">
      <c r="A604" s="110">
        <v>103889</v>
      </c>
      <c r="B604" s="111">
        <v>103889</v>
      </c>
      <c r="C604" s="112" t="str">
        <f t="shared" si="19"/>
        <v>False</v>
      </c>
      <c r="D604" s="113">
        <v>172884.94</v>
      </c>
      <c r="E604" s="111">
        <v>172884.94</v>
      </c>
      <c r="F604" s="114">
        <f t="shared" si="18"/>
        <v>345769.88</v>
      </c>
      <c r="H604" t="s">
        <v>1603</v>
      </c>
      <c r="I604" t="s">
        <v>1504</v>
      </c>
      <c r="J604" t="s">
        <v>1604</v>
      </c>
      <c r="K604" t="s">
        <v>1605</v>
      </c>
    </row>
    <row r="605" spans="1:11" x14ac:dyDescent="0.2">
      <c r="A605" s="110">
        <v>4837</v>
      </c>
      <c r="B605" s="111">
        <v>4837</v>
      </c>
      <c r="C605" s="112" t="str">
        <f t="shared" si="19"/>
        <v>False</v>
      </c>
      <c r="D605" s="113">
        <v>307444.5</v>
      </c>
      <c r="E605" s="111">
        <v>307444.5</v>
      </c>
      <c r="F605" s="114">
        <f t="shared" si="18"/>
        <v>614889</v>
      </c>
      <c r="H605" t="s">
        <v>1603</v>
      </c>
      <c r="I605" t="s">
        <v>1504</v>
      </c>
      <c r="J605" t="s">
        <v>1604</v>
      </c>
      <c r="K605" t="s">
        <v>1605</v>
      </c>
    </row>
    <row r="606" spans="1:11" x14ac:dyDescent="0.2">
      <c r="A606" s="110">
        <v>105619</v>
      </c>
      <c r="B606" s="111">
        <v>105619</v>
      </c>
      <c r="C606" s="112" t="str">
        <f t="shared" si="19"/>
        <v>False</v>
      </c>
      <c r="D606" s="113">
        <v>271006.07</v>
      </c>
      <c r="E606" s="111">
        <v>271006.07</v>
      </c>
      <c r="F606" s="114">
        <f t="shared" si="18"/>
        <v>542012.14</v>
      </c>
      <c r="H606" t="s">
        <v>1587</v>
      </c>
      <c r="I606" t="s">
        <v>1588</v>
      </c>
      <c r="J606" t="s">
        <v>1589</v>
      </c>
      <c r="K606" t="s">
        <v>1590</v>
      </c>
    </row>
    <row r="607" spans="1:11" x14ac:dyDescent="0.2">
      <c r="A607" s="110">
        <v>103462</v>
      </c>
      <c r="B607" s="111">
        <v>103462</v>
      </c>
      <c r="C607" s="112" t="str">
        <f t="shared" si="19"/>
        <v>False</v>
      </c>
      <c r="D607" s="113">
        <v>295459.86</v>
      </c>
      <c r="E607" s="111">
        <v>295459.86</v>
      </c>
      <c r="F607" s="114">
        <f t="shared" si="18"/>
        <v>590919.72</v>
      </c>
      <c r="H607" t="s">
        <v>1591</v>
      </c>
      <c r="I607" t="s">
        <v>1500</v>
      </c>
      <c r="J607" t="s">
        <v>1592</v>
      </c>
      <c r="K607" t="s">
        <v>1593</v>
      </c>
    </row>
    <row r="608" spans="1:11" x14ac:dyDescent="0.2">
      <c r="A608" s="110">
        <v>5296</v>
      </c>
      <c r="B608" s="111">
        <v>5296</v>
      </c>
      <c r="C608" s="112" t="str">
        <f t="shared" si="19"/>
        <v>False</v>
      </c>
      <c r="D608" s="113">
        <v>373691.57</v>
      </c>
      <c r="E608" s="111">
        <v>373691.57</v>
      </c>
      <c r="F608" s="114">
        <f t="shared" si="18"/>
        <v>747383.14</v>
      </c>
      <c r="H608" t="s">
        <v>1603</v>
      </c>
      <c r="I608" t="s">
        <v>1504</v>
      </c>
      <c r="J608" t="s">
        <v>1604</v>
      </c>
      <c r="K608" t="s">
        <v>1605</v>
      </c>
    </row>
    <row r="609" spans="1:11" x14ac:dyDescent="0.2">
      <c r="A609" s="110">
        <v>4428</v>
      </c>
      <c r="B609" s="111">
        <v>4428</v>
      </c>
      <c r="C609" s="112" t="str">
        <f t="shared" si="19"/>
        <v>False</v>
      </c>
      <c r="D609" s="113">
        <v>225795.89</v>
      </c>
      <c r="E609" s="111">
        <v>225795.89</v>
      </c>
      <c r="F609" s="114">
        <f t="shared" si="18"/>
        <v>451591.78</v>
      </c>
      <c r="H609" t="s">
        <v>1603</v>
      </c>
      <c r="I609" t="s">
        <v>1504</v>
      </c>
      <c r="J609" t="s">
        <v>1604</v>
      </c>
      <c r="K609" t="s">
        <v>1605</v>
      </c>
    </row>
    <row r="610" spans="1:11" x14ac:dyDescent="0.2">
      <c r="A610" s="110">
        <v>5125</v>
      </c>
      <c r="B610" s="111">
        <v>5125</v>
      </c>
      <c r="C610" s="112" t="str">
        <f t="shared" si="19"/>
        <v>False</v>
      </c>
      <c r="D610" s="113">
        <v>311396.89</v>
      </c>
      <c r="E610" s="111">
        <v>311396.89</v>
      </c>
      <c r="F610" s="114">
        <f t="shared" si="18"/>
        <v>622793.78</v>
      </c>
      <c r="H610" t="s">
        <v>1603</v>
      </c>
      <c r="I610" t="s">
        <v>1504</v>
      </c>
      <c r="J610" t="s">
        <v>1604</v>
      </c>
      <c r="K610" t="s">
        <v>1605</v>
      </c>
    </row>
    <row r="611" spans="1:11" x14ac:dyDescent="0.2">
      <c r="A611" s="110">
        <v>110230</v>
      </c>
      <c r="B611" s="111">
        <v>110230</v>
      </c>
      <c r="C611" s="112" t="str">
        <f t="shared" si="19"/>
        <v>False</v>
      </c>
      <c r="D611" s="113">
        <v>425863.04</v>
      </c>
      <c r="E611" s="111">
        <v>425863.04</v>
      </c>
      <c r="F611" s="114">
        <f t="shared" si="18"/>
        <v>851726.08</v>
      </c>
      <c r="H611" t="s">
        <v>1603</v>
      </c>
      <c r="I611" t="s">
        <v>1504</v>
      </c>
      <c r="J611" t="s">
        <v>1604</v>
      </c>
      <c r="K611" t="s">
        <v>1605</v>
      </c>
    </row>
    <row r="612" spans="1:11" x14ac:dyDescent="0.2">
      <c r="A612" s="110">
        <v>4222</v>
      </c>
      <c r="B612" s="111">
        <v>4222</v>
      </c>
      <c r="C612" s="112" t="str">
        <f t="shared" si="19"/>
        <v>False</v>
      </c>
      <c r="D612" s="113">
        <v>100059.07</v>
      </c>
      <c r="E612" s="111">
        <v>100059.07</v>
      </c>
      <c r="F612" s="114">
        <f t="shared" si="18"/>
        <v>200118.14</v>
      </c>
      <c r="H612" t="s">
        <v>1606</v>
      </c>
      <c r="I612" t="s">
        <v>1504</v>
      </c>
      <c r="J612" t="s">
        <v>1607</v>
      </c>
      <c r="K612" t="s">
        <v>1608</v>
      </c>
    </row>
    <row r="613" spans="1:11" x14ac:dyDescent="0.2">
      <c r="A613" s="110">
        <v>103255</v>
      </c>
      <c r="B613" s="111">
        <v>103255</v>
      </c>
      <c r="C613" s="112" t="str">
        <f t="shared" si="19"/>
        <v>False</v>
      </c>
      <c r="D613" s="113">
        <v>473495.65</v>
      </c>
      <c r="E613" s="111">
        <v>473495.65</v>
      </c>
      <c r="F613" s="114">
        <f t="shared" si="18"/>
        <v>946991.3</v>
      </c>
      <c r="H613" t="s">
        <v>1600</v>
      </c>
      <c r="I613" t="s">
        <v>1797</v>
      </c>
      <c r="J613" t="s">
        <v>1798</v>
      </c>
      <c r="K613" t="s">
        <v>1654</v>
      </c>
    </row>
    <row r="614" spans="1:11" x14ac:dyDescent="0.2">
      <c r="A614" s="110">
        <v>5191</v>
      </c>
      <c r="B614" s="111">
        <v>5191</v>
      </c>
      <c r="C614" s="112" t="str">
        <f t="shared" si="19"/>
        <v>False</v>
      </c>
      <c r="D614" s="113">
        <v>0</v>
      </c>
      <c r="E614" s="111">
        <v>0</v>
      </c>
      <c r="F614" s="114">
        <f t="shared" si="18"/>
        <v>0</v>
      </c>
      <c r="H614" t="s">
        <v>1799</v>
      </c>
      <c r="I614" t="s">
        <v>1500</v>
      </c>
      <c r="J614" t="s">
        <v>1800</v>
      </c>
      <c r="K614" t="s">
        <v>1801</v>
      </c>
    </row>
    <row r="615" spans="1:11" x14ac:dyDescent="0.2">
      <c r="A615" s="110">
        <v>4552</v>
      </c>
      <c r="B615" s="111">
        <v>4552</v>
      </c>
      <c r="C615" s="112" t="str">
        <f t="shared" si="19"/>
        <v>False</v>
      </c>
      <c r="D615" s="113">
        <v>588675.78</v>
      </c>
      <c r="E615" s="111">
        <v>588675.78</v>
      </c>
      <c r="F615" s="114">
        <f t="shared" si="18"/>
        <v>1177351.56</v>
      </c>
      <c r="H615" t="s">
        <v>1606</v>
      </c>
      <c r="I615" t="s">
        <v>1504</v>
      </c>
      <c r="J615" t="s">
        <v>1607</v>
      </c>
      <c r="K615" t="s">
        <v>1608</v>
      </c>
    </row>
    <row r="616" spans="1:11" x14ac:dyDescent="0.2">
      <c r="A616" s="110">
        <v>4859</v>
      </c>
      <c r="B616" s="111">
        <v>4859</v>
      </c>
      <c r="C616" s="112" t="str">
        <f t="shared" si="19"/>
        <v>False</v>
      </c>
      <c r="D616" s="113">
        <v>311396.89</v>
      </c>
      <c r="E616" s="111">
        <v>311396.89</v>
      </c>
      <c r="F616" s="114">
        <f t="shared" si="18"/>
        <v>622793.78</v>
      </c>
      <c r="H616" t="s">
        <v>1790</v>
      </c>
      <c r="I616" t="s">
        <v>1791</v>
      </c>
      <c r="J616" t="s">
        <v>1792</v>
      </c>
      <c r="K616" t="s">
        <v>1793</v>
      </c>
    </row>
    <row r="617" spans="1:11" x14ac:dyDescent="0.2">
      <c r="A617" s="110">
        <v>103496</v>
      </c>
      <c r="B617" s="111">
        <v>103496</v>
      </c>
      <c r="C617" s="112" t="str">
        <f t="shared" si="19"/>
        <v>False</v>
      </c>
      <c r="D617" s="113">
        <v>138562.95000000001</v>
      </c>
      <c r="E617" s="111">
        <v>138562.95000000001</v>
      </c>
      <c r="F617" s="114">
        <f t="shared" si="18"/>
        <v>277125.90000000002</v>
      </c>
      <c r="H617" t="s">
        <v>1562</v>
      </c>
      <c r="I617" t="s">
        <v>1563</v>
      </c>
      <c r="J617" t="s">
        <v>1564</v>
      </c>
      <c r="K617" t="s">
        <v>1565</v>
      </c>
    </row>
    <row r="618" spans="1:11" x14ac:dyDescent="0.2">
      <c r="A618" s="110">
        <v>4746</v>
      </c>
      <c r="B618" s="111">
        <v>4746</v>
      </c>
      <c r="C618" s="112" t="str">
        <f t="shared" si="19"/>
        <v>False</v>
      </c>
      <c r="D618" s="113">
        <v>271592.55</v>
      </c>
      <c r="E618" s="111">
        <v>271592.55</v>
      </c>
      <c r="F618" s="114">
        <f t="shared" si="18"/>
        <v>543185.1</v>
      </c>
      <c r="H618" t="s">
        <v>1603</v>
      </c>
      <c r="I618" t="s">
        <v>1504</v>
      </c>
      <c r="J618" t="s">
        <v>1604</v>
      </c>
      <c r="K618" t="s">
        <v>1605</v>
      </c>
    </row>
    <row r="619" spans="1:11" x14ac:dyDescent="0.2">
      <c r="A619" s="110">
        <v>4230</v>
      </c>
      <c r="B619" s="111">
        <v>4230</v>
      </c>
      <c r="C619" s="112" t="str">
        <f t="shared" si="19"/>
        <v>False</v>
      </c>
      <c r="D619" s="113">
        <v>306883.52</v>
      </c>
      <c r="E619" s="111">
        <v>306883.52</v>
      </c>
      <c r="F619" s="114">
        <f t="shared" si="18"/>
        <v>613767.04</v>
      </c>
      <c r="H619" t="s">
        <v>1603</v>
      </c>
      <c r="I619" t="s">
        <v>1504</v>
      </c>
      <c r="J619" t="s">
        <v>1604</v>
      </c>
      <c r="K619" t="s">
        <v>1605</v>
      </c>
    </row>
    <row r="620" spans="1:11" x14ac:dyDescent="0.2">
      <c r="A620" s="110">
        <v>5262</v>
      </c>
      <c r="B620" s="111">
        <v>5262</v>
      </c>
      <c r="C620" s="112" t="str">
        <f t="shared" si="19"/>
        <v>False</v>
      </c>
      <c r="D620" s="113">
        <v>242497.9</v>
      </c>
      <c r="E620" s="111">
        <v>242497.9</v>
      </c>
      <c r="F620" s="114">
        <f t="shared" si="18"/>
        <v>484995.8</v>
      </c>
      <c r="H620" t="s">
        <v>1603</v>
      </c>
      <c r="I620" t="s">
        <v>1504</v>
      </c>
      <c r="J620" t="s">
        <v>1604</v>
      </c>
      <c r="K620" t="s">
        <v>1605</v>
      </c>
    </row>
    <row r="621" spans="1:11" x14ac:dyDescent="0.2">
      <c r="A621" s="110">
        <v>4653</v>
      </c>
      <c r="B621" s="111">
        <v>4653</v>
      </c>
      <c r="C621" s="112" t="str">
        <f t="shared" si="19"/>
        <v>False</v>
      </c>
      <c r="D621" s="113">
        <v>266926.19</v>
      </c>
      <c r="E621" s="111">
        <v>266926.19</v>
      </c>
      <c r="F621" s="114">
        <f t="shared" si="18"/>
        <v>533852.38</v>
      </c>
      <c r="H621" t="s">
        <v>1587</v>
      </c>
      <c r="I621" t="s">
        <v>1588</v>
      </c>
      <c r="J621" t="s">
        <v>1589</v>
      </c>
      <c r="K621" t="s">
        <v>1590</v>
      </c>
    </row>
    <row r="622" spans="1:11" x14ac:dyDescent="0.2">
      <c r="A622" s="110">
        <v>104266</v>
      </c>
      <c r="B622" s="111">
        <v>104266</v>
      </c>
      <c r="C622" s="112" t="str">
        <f t="shared" si="19"/>
        <v>False</v>
      </c>
      <c r="D622" s="113">
        <v>554965.76000000001</v>
      </c>
      <c r="E622" s="111">
        <v>554965.76000000001</v>
      </c>
      <c r="F622" s="114">
        <f t="shared" si="18"/>
        <v>1109931.52</v>
      </c>
      <c r="H622" t="s">
        <v>1587</v>
      </c>
      <c r="I622" t="s">
        <v>1588</v>
      </c>
      <c r="J622" t="s">
        <v>1589</v>
      </c>
      <c r="K622" t="s">
        <v>1590</v>
      </c>
    </row>
    <row r="623" spans="1:11" x14ac:dyDescent="0.2">
      <c r="A623" s="110">
        <v>104320</v>
      </c>
      <c r="B623" s="111">
        <v>104320</v>
      </c>
      <c r="C623" s="112" t="str">
        <f t="shared" si="19"/>
        <v>False</v>
      </c>
      <c r="D623" s="113">
        <v>301197.19</v>
      </c>
      <c r="E623" s="111">
        <v>301197.19</v>
      </c>
      <c r="F623" s="114">
        <f t="shared" si="18"/>
        <v>602394.38</v>
      </c>
      <c r="H623" t="s">
        <v>1802</v>
      </c>
      <c r="I623" t="s">
        <v>1803</v>
      </c>
      <c r="J623" t="s">
        <v>1804</v>
      </c>
      <c r="K623" t="s">
        <v>1805</v>
      </c>
    </row>
    <row r="624" spans="1:11" x14ac:dyDescent="0.2">
      <c r="A624" s="110">
        <v>5318</v>
      </c>
      <c r="B624" s="111">
        <v>5318</v>
      </c>
      <c r="C624" s="112" t="str">
        <f t="shared" si="19"/>
        <v>False</v>
      </c>
      <c r="D624" s="113">
        <v>0</v>
      </c>
      <c r="E624" s="111">
        <v>0</v>
      </c>
      <c r="F624" s="114">
        <f t="shared" si="18"/>
        <v>0</v>
      </c>
      <c r="H624" t="s">
        <v>1806</v>
      </c>
      <c r="I624" t="s">
        <v>1632</v>
      </c>
      <c r="J624" t="s">
        <v>1807</v>
      </c>
      <c r="K624" t="s">
        <v>1808</v>
      </c>
    </row>
    <row r="625" spans="1:11" x14ac:dyDescent="0.2">
      <c r="A625" s="110">
        <v>5394</v>
      </c>
      <c r="B625" s="111">
        <v>5394</v>
      </c>
      <c r="C625" s="112" t="str">
        <f t="shared" si="19"/>
        <v>False</v>
      </c>
      <c r="D625" s="113">
        <v>417346.29</v>
      </c>
      <c r="E625" s="111">
        <v>417346.29</v>
      </c>
      <c r="F625" s="114">
        <f t="shared" si="18"/>
        <v>834692.58</v>
      </c>
      <c r="H625" t="s">
        <v>1809</v>
      </c>
      <c r="I625" t="s">
        <v>1810</v>
      </c>
      <c r="J625" t="s">
        <v>1811</v>
      </c>
      <c r="K625" t="s">
        <v>1812</v>
      </c>
    </row>
    <row r="626" spans="1:11" x14ac:dyDescent="0.2">
      <c r="A626" s="110">
        <v>104663</v>
      </c>
      <c r="B626" s="111">
        <v>104663</v>
      </c>
      <c r="C626" s="112" t="str">
        <f t="shared" si="19"/>
        <v>False</v>
      </c>
      <c r="D626" s="113">
        <v>532551.92000000004</v>
      </c>
      <c r="E626" s="111">
        <v>532551.92000000004</v>
      </c>
      <c r="F626" s="114">
        <f t="shared" si="18"/>
        <v>1065103.8400000001</v>
      </c>
      <c r="H626" t="s">
        <v>1587</v>
      </c>
      <c r="I626" t="s">
        <v>1588</v>
      </c>
      <c r="J626" t="s">
        <v>1589</v>
      </c>
      <c r="K626" t="s">
        <v>1590</v>
      </c>
    </row>
    <row r="627" spans="1:11" x14ac:dyDescent="0.2">
      <c r="A627" s="110">
        <v>104451</v>
      </c>
      <c r="B627" s="111">
        <v>104451</v>
      </c>
      <c r="C627" s="112" t="str">
        <f t="shared" si="19"/>
        <v>False</v>
      </c>
      <c r="D627" s="113">
        <v>402837.21</v>
      </c>
      <c r="E627" s="111">
        <v>402837.21</v>
      </c>
      <c r="F627" s="114">
        <f t="shared" si="18"/>
        <v>805674.42</v>
      </c>
      <c r="H627" t="s">
        <v>1587</v>
      </c>
      <c r="I627" t="s">
        <v>1588</v>
      </c>
      <c r="J627" t="s">
        <v>1589</v>
      </c>
      <c r="K627" t="s">
        <v>1590</v>
      </c>
    </row>
    <row r="628" spans="1:11" x14ac:dyDescent="0.2">
      <c r="A628" s="110">
        <v>5352</v>
      </c>
      <c r="B628" s="111">
        <v>5352</v>
      </c>
      <c r="C628" s="112" t="str">
        <f t="shared" si="19"/>
        <v>False</v>
      </c>
      <c r="D628" s="113">
        <v>0</v>
      </c>
      <c r="E628" s="111">
        <v>0</v>
      </c>
      <c r="F628" s="114">
        <f t="shared" si="18"/>
        <v>0</v>
      </c>
      <c r="H628" t="s">
        <v>1813</v>
      </c>
      <c r="I628" t="s">
        <v>1814</v>
      </c>
      <c r="J628" t="s">
        <v>1815</v>
      </c>
      <c r="K628" t="s">
        <v>1816</v>
      </c>
    </row>
    <row r="629" spans="1:11" x14ac:dyDescent="0.2">
      <c r="A629" s="110">
        <v>105994</v>
      </c>
      <c r="B629" s="111">
        <v>105994</v>
      </c>
      <c r="C629" s="112" t="str">
        <f t="shared" si="19"/>
        <v>False</v>
      </c>
      <c r="D629" s="113">
        <v>431676.87</v>
      </c>
      <c r="E629" s="111">
        <v>431676.87</v>
      </c>
      <c r="F629" s="114">
        <f t="shared" si="18"/>
        <v>863353.74</v>
      </c>
      <c r="H629" t="s">
        <v>1587</v>
      </c>
      <c r="I629" t="s">
        <v>1588</v>
      </c>
      <c r="J629" t="s">
        <v>1589</v>
      </c>
      <c r="K629" t="s">
        <v>1817</v>
      </c>
    </row>
    <row r="630" spans="1:11" x14ac:dyDescent="0.2">
      <c r="A630" s="110">
        <v>5324</v>
      </c>
      <c r="B630" s="111">
        <v>5324</v>
      </c>
      <c r="C630" s="112" t="str">
        <f t="shared" si="19"/>
        <v>False</v>
      </c>
      <c r="D630" s="113">
        <v>371626.13</v>
      </c>
      <c r="E630" s="111">
        <v>371626.13</v>
      </c>
      <c r="F630" s="114">
        <f t="shared" si="18"/>
        <v>743252.26</v>
      </c>
      <c r="H630" t="s">
        <v>1587</v>
      </c>
      <c r="I630" t="s">
        <v>1588</v>
      </c>
      <c r="J630" t="s">
        <v>1589</v>
      </c>
      <c r="K630" t="s">
        <v>1590</v>
      </c>
    </row>
    <row r="631" spans="1:11" x14ac:dyDescent="0.2">
      <c r="A631" s="110">
        <v>101460</v>
      </c>
      <c r="B631" s="111">
        <v>101460</v>
      </c>
      <c r="C631" s="112" t="str">
        <f t="shared" si="19"/>
        <v>False</v>
      </c>
      <c r="D631" s="113">
        <v>388353.64</v>
      </c>
      <c r="E631" s="111">
        <v>388353.64</v>
      </c>
      <c r="F631" s="114">
        <f t="shared" si="18"/>
        <v>776707.28</v>
      </c>
      <c r="H631" t="s">
        <v>1587</v>
      </c>
      <c r="I631" t="s">
        <v>1588</v>
      </c>
      <c r="J631" t="s">
        <v>1589</v>
      </c>
      <c r="K631" t="s">
        <v>1590</v>
      </c>
    </row>
    <row r="632" spans="1:11" x14ac:dyDescent="0.2">
      <c r="A632" s="110">
        <v>102065</v>
      </c>
      <c r="B632" s="111">
        <v>102065</v>
      </c>
      <c r="C632" s="112" t="str">
        <f t="shared" si="19"/>
        <v>False</v>
      </c>
      <c r="D632" s="113">
        <v>194661.3</v>
      </c>
      <c r="E632" s="111">
        <v>194661.3</v>
      </c>
      <c r="F632" s="114">
        <f t="shared" si="18"/>
        <v>389322.6</v>
      </c>
      <c r="H632" t="s">
        <v>1562</v>
      </c>
      <c r="I632" t="s">
        <v>1563</v>
      </c>
      <c r="J632" t="s">
        <v>1564</v>
      </c>
      <c r="K632" t="s">
        <v>1565</v>
      </c>
    </row>
    <row r="633" spans="1:11" x14ac:dyDescent="0.2">
      <c r="A633" s="110">
        <v>5357</v>
      </c>
      <c r="B633" s="111">
        <v>5357</v>
      </c>
      <c r="C633" s="112" t="str">
        <f t="shared" si="19"/>
        <v>False</v>
      </c>
      <c r="D633" s="113">
        <v>0</v>
      </c>
      <c r="E633" s="111">
        <v>0</v>
      </c>
      <c r="F633" s="114">
        <f t="shared" si="18"/>
        <v>0</v>
      </c>
      <c r="H633" t="s">
        <v>1813</v>
      </c>
      <c r="I633" t="s">
        <v>1814</v>
      </c>
      <c r="J633" t="s">
        <v>1818</v>
      </c>
      <c r="K633" t="s">
        <v>1816</v>
      </c>
    </row>
    <row r="634" spans="1:11" x14ac:dyDescent="0.2">
      <c r="A634" s="110">
        <v>105595</v>
      </c>
      <c r="B634" s="111">
        <v>105595</v>
      </c>
      <c r="C634" s="112" t="str">
        <f t="shared" si="19"/>
        <v>False</v>
      </c>
      <c r="D634" s="113">
        <v>237755.04</v>
      </c>
      <c r="E634" s="111">
        <v>237755.04</v>
      </c>
      <c r="F634" s="114">
        <f t="shared" si="18"/>
        <v>475510.08</v>
      </c>
      <c r="H634" t="s">
        <v>1587</v>
      </c>
      <c r="I634" t="s">
        <v>1588</v>
      </c>
      <c r="J634" t="s">
        <v>1589</v>
      </c>
      <c r="K634" t="s">
        <v>1590</v>
      </c>
    </row>
    <row r="635" spans="1:11" x14ac:dyDescent="0.2">
      <c r="A635" s="110">
        <v>107180</v>
      </c>
      <c r="B635" s="111">
        <v>107180</v>
      </c>
      <c r="C635" s="112" t="str">
        <f t="shared" si="19"/>
        <v>False</v>
      </c>
      <c r="D635" s="113">
        <v>339369.57</v>
      </c>
      <c r="E635" s="111">
        <v>339369.57</v>
      </c>
      <c r="F635" s="114">
        <f t="shared" si="18"/>
        <v>678739.14</v>
      </c>
      <c r="H635" t="s">
        <v>1819</v>
      </c>
      <c r="I635" t="s">
        <v>1820</v>
      </c>
      <c r="J635" t="s">
        <v>1821</v>
      </c>
      <c r="K635" t="s">
        <v>1822</v>
      </c>
    </row>
    <row r="636" spans="1:11" x14ac:dyDescent="0.2">
      <c r="A636" s="110">
        <v>106281</v>
      </c>
      <c r="B636" s="111">
        <v>106281</v>
      </c>
      <c r="C636" s="112" t="str">
        <f t="shared" si="19"/>
        <v>False</v>
      </c>
      <c r="D636" s="113">
        <v>492237.6</v>
      </c>
      <c r="E636" s="111">
        <v>492237.6</v>
      </c>
      <c r="F636" s="114">
        <f t="shared" si="18"/>
        <v>984475.2</v>
      </c>
      <c r="H636" t="s">
        <v>1819</v>
      </c>
      <c r="I636" t="s">
        <v>1820</v>
      </c>
      <c r="J636" t="s">
        <v>1821</v>
      </c>
      <c r="K636" t="s">
        <v>1822</v>
      </c>
    </row>
    <row r="637" spans="1:11" x14ac:dyDescent="0.2">
      <c r="A637" s="110">
        <v>4354</v>
      </c>
      <c r="B637" s="111">
        <v>4354</v>
      </c>
      <c r="C637" s="112" t="str">
        <f t="shared" si="19"/>
        <v>False</v>
      </c>
      <c r="D637" s="113">
        <v>633911.44999999995</v>
      </c>
      <c r="E637" s="111">
        <v>633911.44999999995</v>
      </c>
      <c r="F637" s="114">
        <f t="shared" si="18"/>
        <v>1267822.8999999999</v>
      </c>
      <c r="H637" t="s">
        <v>1587</v>
      </c>
      <c r="I637" t="s">
        <v>1588</v>
      </c>
      <c r="J637" t="s">
        <v>1589</v>
      </c>
      <c r="K637" t="s">
        <v>1590</v>
      </c>
    </row>
    <row r="638" spans="1:11" x14ac:dyDescent="0.2">
      <c r="A638" s="110">
        <v>4555</v>
      </c>
      <c r="B638" s="111">
        <v>4555</v>
      </c>
      <c r="C638" s="112" t="str">
        <f t="shared" si="19"/>
        <v>False</v>
      </c>
      <c r="D638" s="113">
        <v>553257.31000000006</v>
      </c>
      <c r="E638" s="111">
        <v>553257.31000000006</v>
      </c>
      <c r="F638" s="114">
        <f t="shared" si="18"/>
        <v>1106514.6200000001</v>
      </c>
      <c r="H638" t="s">
        <v>1823</v>
      </c>
      <c r="I638" t="s">
        <v>1824</v>
      </c>
      <c r="J638" t="s">
        <v>1825</v>
      </c>
      <c r="K638" t="s">
        <v>1826</v>
      </c>
    </row>
    <row r="639" spans="1:11" x14ac:dyDescent="0.2">
      <c r="A639" s="110">
        <v>5303</v>
      </c>
      <c r="B639" s="111">
        <v>5303</v>
      </c>
      <c r="C639" s="112" t="str">
        <f t="shared" si="19"/>
        <v>False</v>
      </c>
      <c r="D639" s="113">
        <v>0</v>
      </c>
      <c r="E639" s="111">
        <v>0</v>
      </c>
      <c r="F639" s="114">
        <f t="shared" si="18"/>
        <v>0</v>
      </c>
      <c r="H639" t="s">
        <v>1827</v>
      </c>
      <c r="I639" t="s">
        <v>1828</v>
      </c>
      <c r="J639" t="s">
        <v>1829</v>
      </c>
      <c r="K639" t="s">
        <v>1830</v>
      </c>
    </row>
    <row r="640" spans="1:11" x14ac:dyDescent="0.2">
      <c r="A640" s="110">
        <v>5360</v>
      </c>
      <c r="B640" s="111">
        <v>5360</v>
      </c>
      <c r="C640" s="112" t="str">
        <f t="shared" si="19"/>
        <v>False</v>
      </c>
      <c r="D640" s="113">
        <v>649822.99</v>
      </c>
      <c r="E640" s="111">
        <v>649822.99</v>
      </c>
      <c r="F640" s="114">
        <f t="shared" si="18"/>
        <v>1299645.98</v>
      </c>
      <c r="H640" t="s">
        <v>1528</v>
      </c>
      <c r="I640" t="s">
        <v>1529</v>
      </c>
      <c r="J640" t="s">
        <v>1530</v>
      </c>
      <c r="K640" t="s">
        <v>1531</v>
      </c>
    </row>
    <row r="641" spans="1:11" x14ac:dyDescent="0.2">
      <c r="A641" s="110">
        <v>4740</v>
      </c>
      <c r="B641" s="111">
        <v>4740</v>
      </c>
      <c r="C641" s="112" t="str">
        <f t="shared" si="19"/>
        <v>False</v>
      </c>
      <c r="D641" s="113">
        <v>412169.94</v>
      </c>
      <c r="E641" s="111">
        <v>412169.94</v>
      </c>
      <c r="F641" s="114">
        <f t="shared" si="18"/>
        <v>824339.88</v>
      </c>
      <c r="H641" t="s">
        <v>1587</v>
      </c>
      <c r="I641" t="s">
        <v>1588</v>
      </c>
      <c r="J641" t="s">
        <v>1589</v>
      </c>
      <c r="K641" t="s">
        <v>1590</v>
      </c>
    </row>
    <row r="642" spans="1:11" x14ac:dyDescent="0.2">
      <c r="A642" s="110">
        <v>4495</v>
      </c>
      <c r="B642" s="111">
        <v>4495</v>
      </c>
      <c r="C642" s="112" t="str">
        <f t="shared" si="19"/>
        <v>False</v>
      </c>
      <c r="D642" s="113">
        <v>240789.45</v>
      </c>
      <c r="E642" s="111">
        <v>240789.45</v>
      </c>
      <c r="F642" s="114">
        <f t="shared" si="18"/>
        <v>481578.9</v>
      </c>
      <c r="H642" t="s">
        <v>1587</v>
      </c>
      <c r="I642" t="s">
        <v>1588</v>
      </c>
      <c r="J642" t="s">
        <v>1589</v>
      </c>
      <c r="K642" t="s">
        <v>1590</v>
      </c>
    </row>
    <row r="643" spans="1:11" x14ac:dyDescent="0.2">
      <c r="A643" s="110">
        <v>4742</v>
      </c>
      <c r="B643" s="111">
        <v>4742</v>
      </c>
      <c r="C643" s="112" t="str">
        <f t="shared" si="19"/>
        <v>False</v>
      </c>
      <c r="D643" s="113">
        <v>821854.86</v>
      </c>
      <c r="E643" s="111">
        <v>821854.86</v>
      </c>
      <c r="F643" s="114">
        <f t="shared" ref="F643:F706" si="20">SUM(D643:E643)</f>
        <v>1643709.72</v>
      </c>
      <c r="H643" t="s">
        <v>1587</v>
      </c>
      <c r="I643" t="s">
        <v>1588</v>
      </c>
      <c r="J643" t="s">
        <v>1589</v>
      </c>
      <c r="K643" t="s">
        <v>1590</v>
      </c>
    </row>
    <row r="644" spans="1:11" x14ac:dyDescent="0.2">
      <c r="A644" s="110">
        <v>104259</v>
      </c>
      <c r="B644" s="111">
        <v>104259</v>
      </c>
      <c r="C644" s="112" t="str">
        <f t="shared" ref="C644:C707" si="21">IF(SUM(D644:E644)&gt;F644, "True","False")</f>
        <v>False</v>
      </c>
      <c r="D644" s="113">
        <v>0</v>
      </c>
      <c r="E644" s="111">
        <v>0</v>
      </c>
      <c r="F644" s="114">
        <f t="shared" si="20"/>
        <v>0</v>
      </c>
      <c r="H644" t="s">
        <v>1831</v>
      </c>
      <c r="I644" t="s">
        <v>1832</v>
      </c>
      <c r="J644" t="s">
        <v>1833</v>
      </c>
      <c r="K644" t="s">
        <v>1834</v>
      </c>
    </row>
    <row r="645" spans="1:11" x14ac:dyDescent="0.2">
      <c r="A645" s="110">
        <v>110581</v>
      </c>
      <c r="B645" s="111">
        <v>110581</v>
      </c>
      <c r="C645" s="112" t="str">
        <f t="shared" si="21"/>
        <v>False</v>
      </c>
      <c r="D645" s="113">
        <v>85626.49</v>
      </c>
      <c r="E645" s="111">
        <v>85626.49</v>
      </c>
      <c r="F645" s="114">
        <f t="shared" si="20"/>
        <v>171252.98</v>
      </c>
      <c r="H645" t="s">
        <v>1577</v>
      </c>
      <c r="I645" t="s">
        <v>1578</v>
      </c>
      <c r="J645" t="s">
        <v>1579</v>
      </c>
      <c r="K645" t="s">
        <v>1580</v>
      </c>
    </row>
    <row r="646" spans="1:11" x14ac:dyDescent="0.2">
      <c r="A646" s="110">
        <v>5284</v>
      </c>
      <c r="B646" s="111">
        <v>5284</v>
      </c>
      <c r="C646" s="112" t="str">
        <f t="shared" si="21"/>
        <v>False</v>
      </c>
      <c r="D646" s="113">
        <v>17339.490000000002</v>
      </c>
      <c r="E646" s="111">
        <v>17339.490000000002</v>
      </c>
      <c r="F646" s="114">
        <f t="shared" si="20"/>
        <v>34678.980000000003</v>
      </c>
      <c r="H646" t="s">
        <v>1691</v>
      </c>
      <c r="I646" t="s">
        <v>1500</v>
      </c>
      <c r="J646" t="s">
        <v>1692</v>
      </c>
      <c r="K646" t="s">
        <v>1693</v>
      </c>
    </row>
    <row r="647" spans="1:11" x14ac:dyDescent="0.2">
      <c r="A647" s="110">
        <v>105330</v>
      </c>
      <c r="B647" s="111">
        <v>105330</v>
      </c>
      <c r="C647" s="112" t="str">
        <f t="shared" si="21"/>
        <v>False</v>
      </c>
      <c r="D647" s="113">
        <v>627332.65</v>
      </c>
      <c r="E647" s="111">
        <v>627332.65</v>
      </c>
      <c r="F647" s="114">
        <f t="shared" si="20"/>
        <v>1254665.3</v>
      </c>
      <c r="H647" t="s">
        <v>1751</v>
      </c>
      <c r="I647" t="s">
        <v>1504</v>
      </c>
      <c r="J647" t="s">
        <v>1752</v>
      </c>
      <c r="K647" t="s">
        <v>1753</v>
      </c>
    </row>
    <row r="648" spans="1:11" x14ac:dyDescent="0.2">
      <c r="A648" s="110">
        <v>4106</v>
      </c>
      <c r="B648" s="111">
        <v>4106</v>
      </c>
      <c r="C648" s="112" t="str">
        <f t="shared" si="21"/>
        <v>False</v>
      </c>
      <c r="D648" s="113">
        <v>315859.26</v>
      </c>
      <c r="E648" s="111">
        <v>315859.26</v>
      </c>
      <c r="F648" s="114">
        <f t="shared" si="20"/>
        <v>631718.52</v>
      </c>
      <c r="H648" t="s">
        <v>1577</v>
      </c>
      <c r="I648" t="s">
        <v>1578</v>
      </c>
      <c r="J648" t="s">
        <v>1579</v>
      </c>
      <c r="K648" t="s">
        <v>1580</v>
      </c>
    </row>
    <row r="649" spans="1:11" x14ac:dyDescent="0.2">
      <c r="A649" s="110">
        <v>5379</v>
      </c>
      <c r="B649" s="111">
        <v>5379</v>
      </c>
      <c r="C649" s="112" t="str">
        <f t="shared" si="21"/>
        <v>False</v>
      </c>
      <c r="D649" s="113">
        <v>0</v>
      </c>
      <c r="E649" s="111">
        <v>0</v>
      </c>
      <c r="F649" s="114">
        <f t="shared" si="20"/>
        <v>0</v>
      </c>
      <c r="H649" t="s">
        <v>1835</v>
      </c>
      <c r="I649" t="s">
        <v>1836</v>
      </c>
      <c r="J649" t="s">
        <v>1837</v>
      </c>
      <c r="K649" t="s">
        <v>1838</v>
      </c>
    </row>
    <row r="650" spans="1:11" x14ac:dyDescent="0.2">
      <c r="A650" s="110">
        <v>103557</v>
      </c>
      <c r="B650" s="111">
        <v>103557</v>
      </c>
      <c r="C650" s="112" t="str">
        <f t="shared" si="21"/>
        <v>False</v>
      </c>
      <c r="D650" s="113">
        <v>704926.87</v>
      </c>
      <c r="E650" s="111">
        <v>704926.87</v>
      </c>
      <c r="F650" s="114">
        <f t="shared" si="20"/>
        <v>1409853.74</v>
      </c>
      <c r="H650" t="s">
        <v>1839</v>
      </c>
      <c r="I650" t="s">
        <v>1504</v>
      </c>
      <c r="J650" t="s">
        <v>1840</v>
      </c>
      <c r="K650" t="s">
        <v>1841</v>
      </c>
    </row>
    <row r="651" spans="1:11" x14ac:dyDescent="0.2">
      <c r="A651" s="110">
        <v>5311</v>
      </c>
      <c r="B651" s="111">
        <v>5311</v>
      </c>
      <c r="C651" s="112" t="str">
        <f t="shared" si="21"/>
        <v>False</v>
      </c>
      <c r="D651" s="113">
        <v>417014.8</v>
      </c>
      <c r="E651" s="111">
        <v>417014.8</v>
      </c>
      <c r="F651" s="114">
        <f t="shared" si="20"/>
        <v>834029.6</v>
      </c>
      <c r="H651" t="s">
        <v>1751</v>
      </c>
      <c r="I651" t="s">
        <v>1504</v>
      </c>
      <c r="J651" t="s">
        <v>1752</v>
      </c>
      <c r="K651" t="s">
        <v>1753</v>
      </c>
    </row>
    <row r="652" spans="1:11" x14ac:dyDescent="0.2">
      <c r="A652" s="110">
        <v>4560</v>
      </c>
      <c r="B652" s="111">
        <v>4560</v>
      </c>
      <c r="C652" s="112" t="str">
        <f t="shared" si="21"/>
        <v>False</v>
      </c>
      <c r="D652" s="113">
        <v>381137.35</v>
      </c>
      <c r="E652" s="111">
        <v>381137.35</v>
      </c>
      <c r="F652" s="114">
        <f t="shared" si="20"/>
        <v>762274.7</v>
      </c>
      <c r="H652" t="s">
        <v>1603</v>
      </c>
      <c r="I652" t="s">
        <v>1504</v>
      </c>
      <c r="J652" t="s">
        <v>1604</v>
      </c>
      <c r="K652" t="s">
        <v>1605</v>
      </c>
    </row>
    <row r="653" spans="1:11" x14ac:dyDescent="0.2">
      <c r="A653" s="110">
        <v>4498</v>
      </c>
      <c r="B653" s="111">
        <v>4498</v>
      </c>
      <c r="C653" s="112" t="str">
        <f t="shared" si="21"/>
        <v>False</v>
      </c>
      <c r="D653" s="113">
        <v>68592.990000000005</v>
      </c>
      <c r="E653" s="111">
        <v>68592.990000000005</v>
      </c>
      <c r="F653" s="114">
        <f t="shared" si="20"/>
        <v>137185.98000000001</v>
      </c>
      <c r="H653" t="s">
        <v>1562</v>
      </c>
      <c r="I653" t="s">
        <v>1563</v>
      </c>
      <c r="J653" t="s">
        <v>1564</v>
      </c>
      <c r="K653" t="s">
        <v>1565</v>
      </c>
    </row>
    <row r="654" spans="1:11" x14ac:dyDescent="0.2">
      <c r="A654" s="110">
        <v>4094</v>
      </c>
      <c r="B654" s="111">
        <v>4094</v>
      </c>
      <c r="C654" s="112" t="str">
        <f t="shared" si="21"/>
        <v>False</v>
      </c>
      <c r="D654" s="113">
        <v>66782.55</v>
      </c>
      <c r="E654" s="111">
        <v>66782.55</v>
      </c>
      <c r="F654" s="114">
        <f t="shared" si="20"/>
        <v>133565.1</v>
      </c>
      <c r="H654" t="s">
        <v>1562</v>
      </c>
      <c r="I654" t="s">
        <v>1563</v>
      </c>
      <c r="J654" t="s">
        <v>1564</v>
      </c>
      <c r="K654" t="s">
        <v>1565</v>
      </c>
    </row>
    <row r="655" spans="1:11" x14ac:dyDescent="0.2">
      <c r="A655" s="110">
        <v>4946</v>
      </c>
      <c r="B655" s="111">
        <v>4946</v>
      </c>
      <c r="C655" s="112" t="str">
        <f t="shared" si="21"/>
        <v>False</v>
      </c>
      <c r="D655" s="113">
        <v>260449.38</v>
      </c>
      <c r="E655" s="111">
        <v>260449.38</v>
      </c>
      <c r="F655" s="114">
        <f t="shared" si="20"/>
        <v>520898.76</v>
      </c>
      <c r="H655" t="s">
        <v>1587</v>
      </c>
      <c r="I655" t="s">
        <v>1588</v>
      </c>
      <c r="J655" t="s">
        <v>1589</v>
      </c>
      <c r="K655" t="s">
        <v>1590</v>
      </c>
    </row>
    <row r="656" spans="1:11" x14ac:dyDescent="0.2">
      <c r="A656" s="110">
        <v>4800</v>
      </c>
      <c r="B656" s="111">
        <v>4800</v>
      </c>
      <c r="C656" s="112" t="str">
        <f t="shared" si="21"/>
        <v>False</v>
      </c>
      <c r="D656" s="113">
        <v>266671.2</v>
      </c>
      <c r="E656" s="111">
        <v>266671.2</v>
      </c>
      <c r="F656" s="114">
        <f t="shared" si="20"/>
        <v>533342.4</v>
      </c>
      <c r="H656" t="s">
        <v>1562</v>
      </c>
      <c r="I656" t="s">
        <v>1563</v>
      </c>
      <c r="J656" t="s">
        <v>1564</v>
      </c>
      <c r="K656" t="s">
        <v>1565</v>
      </c>
    </row>
    <row r="657" spans="1:11" x14ac:dyDescent="0.2">
      <c r="A657" s="110">
        <v>103508</v>
      </c>
      <c r="B657" s="111">
        <v>103508</v>
      </c>
      <c r="C657" s="112" t="str">
        <f t="shared" si="21"/>
        <v>False</v>
      </c>
      <c r="D657" s="113">
        <v>423440.61</v>
      </c>
      <c r="E657" s="111">
        <v>423440.61</v>
      </c>
      <c r="F657" s="114">
        <f t="shared" si="20"/>
        <v>846881.22</v>
      </c>
      <c r="H657" t="s">
        <v>1587</v>
      </c>
      <c r="I657" t="s">
        <v>1588</v>
      </c>
      <c r="J657" t="s">
        <v>1589</v>
      </c>
      <c r="K657" t="s">
        <v>1590</v>
      </c>
    </row>
    <row r="658" spans="1:11" x14ac:dyDescent="0.2">
      <c r="A658" s="110">
        <v>104118</v>
      </c>
      <c r="B658" s="111">
        <v>104118</v>
      </c>
      <c r="C658" s="112" t="str">
        <f t="shared" si="21"/>
        <v>False</v>
      </c>
      <c r="D658" s="113">
        <v>497235.45</v>
      </c>
      <c r="E658" s="111">
        <v>497235.45</v>
      </c>
      <c r="F658" s="114">
        <f t="shared" si="20"/>
        <v>994470.9</v>
      </c>
      <c r="H658" t="s">
        <v>1751</v>
      </c>
      <c r="I658" t="s">
        <v>1504</v>
      </c>
      <c r="J658" t="s">
        <v>1752</v>
      </c>
      <c r="K658" t="s">
        <v>1753</v>
      </c>
    </row>
    <row r="659" spans="1:11" x14ac:dyDescent="0.2">
      <c r="A659" s="110">
        <v>103443</v>
      </c>
      <c r="B659" s="111">
        <v>103443</v>
      </c>
      <c r="C659" s="112" t="str">
        <f t="shared" si="21"/>
        <v>False</v>
      </c>
      <c r="D659" s="113">
        <v>367214.76</v>
      </c>
      <c r="E659" s="111">
        <v>367214.76</v>
      </c>
      <c r="F659" s="114">
        <f t="shared" si="20"/>
        <v>734429.52</v>
      </c>
      <c r="H659" t="s">
        <v>1587</v>
      </c>
      <c r="I659" t="s">
        <v>1588</v>
      </c>
      <c r="J659" t="s">
        <v>1589</v>
      </c>
      <c r="K659" t="s">
        <v>1590</v>
      </c>
    </row>
    <row r="660" spans="1:11" x14ac:dyDescent="0.2">
      <c r="A660" s="110">
        <v>4390</v>
      </c>
      <c r="B660" s="111">
        <v>4390</v>
      </c>
      <c r="C660" s="112" t="str">
        <f t="shared" si="21"/>
        <v>False</v>
      </c>
      <c r="D660" s="113">
        <v>322463.57</v>
      </c>
      <c r="E660" s="111">
        <v>322463.57</v>
      </c>
      <c r="F660" s="114">
        <f t="shared" si="20"/>
        <v>644927.14</v>
      </c>
      <c r="H660" t="s">
        <v>1562</v>
      </c>
      <c r="I660" t="s">
        <v>1563</v>
      </c>
      <c r="J660" t="s">
        <v>1564</v>
      </c>
      <c r="K660" t="s">
        <v>1565</v>
      </c>
    </row>
    <row r="661" spans="1:11" x14ac:dyDescent="0.2">
      <c r="A661" s="110">
        <v>106546</v>
      </c>
      <c r="B661" s="111">
        <v>106546</v>
      </c>
      <c r="C661" s="112" t="str">
        <f t="shared" si="21"/>
        <v>False</v>
      </c>
      <c r="D661" s="113">
        <v>292107.44</v>
      </c>
      <c r="E661" s="111">
        <v>292107.44</v>
      </c>
      <c r="F661" s="114">
        <f t="shared" si="20"/>
        <v>584214.88</v>
      </c>
      <c r="H661" t="s">
        <v>1587</v>
      </c>
      <c r="I661" t="s">
        <v>1588</v>
      </c>
      <c r="J661" t="s">
        <v>1589</v>
      </c>
      <c r="K661" t="s">
        <v>1590</v>
      </c>
    </row>
    <row r="662" spans="1:11" x14ac:dyDescent="0.2">
      <c r="A662" s="110">
        <v>4328</v>
      </c>
      <c r="B662" s="111">
        <v>4328</v>
      </c>
      <c r="C662" s="112" t="str">
        <f t="shared" si="21"/>
        <v>False</v>
      </c>
      <c r="D662" s="113">
        <v>102660</v>
      </c>
      <c r="E662" s="111">
        <v>102660</v>
      </c>
      <c r="F662" s="114">
        <f t="shared" si="20"/>
        <v>205320</v>
      </c>
      <c r="H662" t="s">
        <v>1562</v>
      </c>
      <c r="I662" t="s">
        <v>1563</v>
      </c>
      <c r="J662" t="s">
        <v>1564</v>
      </c>
      <c r="K662" t="s">
        <v>1565</v>
      </c>
    </row>
    <row r="663" spans="1:11" x14ac:dyDescent="0.2">
      <c r="A663" s="110">
        <v>4564</v>
      </c>
      <c r="B663" s="111">
        <v>4564</v>
      </c>
      <c r="C663" s="112" t="str">
        <f t="shared" si="21"/>
        <v>False</v>
      </c>
      <c r="D663" s="113">
        <v>229263.79</v>
      </c>
      <c r="E663" s="111">
        <v>229263.79</v>
      </c>
      <c r="F663" s="114">
        <f t="shared" si="20"/>
        <v>458527.58</v>
      </c>
      <c r="H663" t="s">
        <v>1823</v>
      </c>
      <c r="I663" t="s">
        <v>1824</v>
      </c>
      <c r="J663" t="s">
        <v>1825</v>
      </c>
      <c r="K663" t="s">
        <v>1826</v>
      </c>
    </row>
    <row r="664" spans="1:11" x14ac:dyDescent="0.2">
      <c r="A664" s="110">
        <v>103936</v>
      </c>
      <c r="B664" s="111">
        <v>103936</v>
      </c>
      <c r="C664" s="112" t="str">
        <f t="shared" si="21"/>
        <v>False</v>
      </c>
      <c r="D664" s="113">
        <v>423746.6</v>
      </c>
      <c r="E664" s="111">
        <v>423746.6</v>
      </c>
      <c r="F664" s="114">
        <f t="shared" si="20"/>
        <v>847493.2</v>
      </c>
      <c r="H664" t="s">
        <v>1587</v>
      </c>
      <c r="I664" t="s">
        <v>1588</v>
      </c>
      <c r="J664" t="s">
        <v>1589</v>
      </c>
      <c r="K664" t="s">
        <v>1590</v>
      </c>
    </row>
    <row r="665" spans="1:11" x14ac:dyDescent="0.2">
      <c r="A665" s="110">
        <v>106667</v>
      </c>
      <c r="B665" s="111">
        <v>106667</v>
      </c>
      <c r="C665" s="112" t="str">
        <f t="shared" si="21"/>
        <v>False</v>
      </c>
      <c r="D665" s="113">
        <v>386007.71</v>
      </c>
      <c r="E665" s="111">
        <v>386007.71</v>
      </c>
      <c r="F665" s="114">
        <f t="shared" si="20"/>
        <v>772015.42</v>
      </c>
      <c r="H665" t="s">
        <v>1562</v>
      </c>
      <c r="I665" t="s">
        <v>1563</v>
      </c>
      <c r="J665" t="s">
        <v>1564</v>
      </c>
      <c r="K665" t="s">
        <v>1565</v>
      </c>
    </row>
    <row r="666" spans="1:11" x14ac:dyDescent="0.2">
      <c r="A666" s="110">
        <v>4705</v>
      </c>
      <c r="B666" s="111">
        <v>4705</v>
      </c>
      <c r="C666" s="112" t="str">
        <f t="shared" si="21"/>
        <v>False</v>
      </c>
      <c r="D666" s="113">
        <v>533622.89</v>
      </c>
      <c r="E666" s="111">
        <v>533622.89</v>
      </c>
      <c r="F666" s="114">
        <f t="shared" si="20"/>
        <v>1067245.78</v>
      </c>
      <c r="H666" t="s">
        <v>1839</v>
      </c>
      <c r="I666" t="s">
        <v>1504</v>
      </c>
      <c r="J666" t="s">
        <v>1840</v>
      </c>
      <c r="K666" t="s">
        <v>1841</v>
      </c>
    </row>
    <row r="667" spans="1:11" x14ac:dyDescent="0.2">
      <c r="A667" s="110">
        <v>4515</v>
      </c>
      <c r="B667" s="111">
        <v>4515</v>
      </c>
      <c r="C667" s="112" t="str">
        <f t="shared" si="21"/>
        <v>False</v>
      </c>
      <c r="D667" s="113">
        <v>250479.17</v>
      </c>
      <c r="E667" s="111">
        <v>250479.17</v>
      </c>
      <c r="F667" s="114">
        <f t="shared" si="20"/>
        <v>500958.34</v>
      </c>
      <c r="H667" t="s">
        <v>1587</v>
      </c>
      <c r="I667" t="s">
        <v>1588</v>
      </c>
      <c r="J667" t="s">
        <v>1589</v>
      </c>
      <c r="K667" t="s">
        <v>1590</v>
      </c>
    </row>
    <row r="668" spans="1:11" x14ac:dyDescent="0.2">
      <c r="A668" s="110">
        <v>110280</v>
      </c>
      <c r="B668" s="111">
        <v>110280</v>
      </c>
      <c r="C668" s="112" t="str">
        <f t="shared" si="21"/>
        <v>False</v>
      </c>
      <c r="D668" s="113">
        <v>459506.62</v>
      </c>
      <c r="E668" s="111">
        <v>459506.62</v>
      </c>
      <c r="F668" s="114">
        <f t="shared" si="20"/>
        <v>919013.24</v>
      </c>
      <c r="H668" t="s">
        <v>1562</v>
      </c>
      <c r="I668" t="s">
        <v>1563</v>
      </c>
      <c r="J668" t="s">
        <v>1564</v>
      </c>
      <c r="K668" t="s">
        <v>1565</v>
      </c>
    </row>
    <row r="669" spans="1:11" x14ac:dyDescent="0.2">
      <c r="A669" s="110">
        <v>102537</v>
      </c>
      <c r="B669" s="111">
        <v>102537</v>
      </c>
      <c r="C669" s="112" t="str">
        <f t="shared" si="21"/>
        <v>False</v>
      </c>
      <c r="D669" s="113">
        <v>496623.47</v>
      </c>
      <c r="E669" s="111">
        <v>496623.47</v>
      </c>
      <c r="F669" s="114">
        <f t="shared" si="20"/>
        <v>993246.94</v>
      </c>
      <c r="H669" t="s">
        <v>1587</v>
      </c>
      <c r="I669" t="s">
        <v>1588</v>
      </c>
      <c r="J669" t="s">
        <v>1589</v>
      </c>
      <c r="K669" t="s">
        <v>1590</v>
      </c>
    </row>
    <row r="670" spans="1:11" x14ac:dyDescent="0.2">
      <c r="A670" s="110">
        <v>103831</v>
      </c>
      <c r="B670" s="111">
        <v>103831</v>
      </c>
      <c r="C670" s="112" t="str">
        <f t="shared" si="21"/>
        <v>False</v>
      </c>
      <c r="D670" s="113">
        <v>313768.32000000001</v>
      </c>
      <c r="E670" s="111">
        <v>313768.32000000001</v>
      </c>
      <c r="F670" s="114">
        <f t="shared" si="20"/>
        <v>627536.64000000001</v>
      </c>
      <c r="H670" t="s">
        <v>1562</v>
      </c>
      <c r="I670" t="s">
        <v>1563</v>
      </c>
      <c r="J670" t="s">
        <v>1564</v>
      </c>
      <c r="K670" t="s">
        <v>1565</v>
      </c>
    </row>
    <row r="671" spans="1:11" x14ac:dyDescent="0.2">
      <c r="A671" s="110">
        <v>4860</v>
      </c>
      <c r="B671" s="111">
        <v>4860</v>
      </c>
      <c r="C671" s="112" t="str">
        <f t="shared" si="21"/>
        <v>False</v>
      </c>
      <c r="D671" s="113">
        <v>339012.58</v>
      </c>
      <c r="E671" s="111">
        <v>339012.58</v>
      </c>
      <c r="F671" s="114">
        <f t="shared" si="20"/>
        <v>678025.16</v>
      </c>
      <c r="H671" t="s">
        <v>1842</v>
      </c>
      <c r="I671" t="s">
        <v>1500</v>
      </c>
      <c r="J671" t="s">
        <v>1843</v>
      </c>
      <c r="K671" t="s">
        <v>1844</v>
      </c>
    </row>
    <row r="672" spans="1:11" x14ac:dyDescent="0.2">
      <c r="A672" s="110">
        <v>4357</v>
      </c>
      <c r="B672" s="111">
        <v>4357</v>
      </c>
      <c r="C672" s="112" t="str">
        <f t="shared" si="21"/>
        <v>False</v>
      </c>
      <c r="D672" s="113">
        <v>620218.35</v>
      </c>
      <c r="E672" s="111">
        <v>620218.35</v>
      </c>
      <c r="F672" s="114">
        <f t="shared" si="20"/>
        <v>1240436.7</v>
      </c>
      <c r="H672" t="s">
        <v>1587</v>
      </c>
      <c r="I672" t="s">
        <v>1588</v>
      </c>
      <c r="J672" t="s">
        <v>1589</v>
      </c>
      <c r="K672" t="s">
        <v>1590</v>
      </c>
    </row>
    <row r="673" spans="1:11" x14ac:dyDescent="0.2">
      <c r="A673" s="110">
        <v>5194</v>
      </c>
      <c r="B673" s="111">
        <v>5194</v>
      </c>
      <c r="C673" s="112" t="str">
        <f t="shared" si="21"/>
        <v>False</v>
      </c>
      <c r="D673" s="113">
        <v>84810.52</v>
      </c>
      <c r="E673" s="111">
        <v>84810.52</v>
      </c>
      <c r="F673" s="114">
        <f t="shared" si="20"/>
        <v>169621.04</v>
      </c>
      <c r="H673" t="s">
        <v>1587</v>
      </c>
      <c r="I673" t="s">
        <v>1588</v>
      </c>
      <c r="J673" t="s">
        <v>1589</v>
      </c>
      <c r="K673" t="s">
        <v>1590</v>
      </c>
    </row>
    <row r="674" spans="1:11" x14ac:dyDescent="0.2">
      <c r="A674" s="110">
        <v>5246</v>
      </c>
      <c r="B674" s="111">
        <v>5246</v>
      </c>
      <c r="C674" s="112" t="str">
        <f t="shared" si="21"/>
        <v>False</v>
      </c>
      <c r="D674" s="113">
        <v>174159.9</v>
      </c>
      <c r="E674" s="111">
        <v>174159.9</v>
      </c>
      <c r="F674" s="114">
        <f t="shared" si="20"/>
        <v>348319.8</v>
      </c>
      <c r="H674" t="s">
        <v>1845</v>
      </c>
      <c r="I674" t="s">
        <v>1846</v>
      </c>
      <c r="J674" t="s">
        <v>1847</v>
      </c>
      <c r="K674" t="s">
        <v>1848</v>
      </c>
    </row>
    <row r="675" spans="1:11" x14ac:dyDescent="0.2">
      <c r="A675" s="110">
        <v>5134</v>
      </c>
      <c r="B675" s="111">
        <v>5134</v>
      </c>
      <c r="C675" s="112" t="str">
        <f t="shared" si="21"/>
        <v>False</v>
      </c>
      <c r="D675" s="113">
        <v>327410.42</v>
      </c>
      <c r="E675" s="111">
        <v>327410.42</v>
      </c>
      <c r="F675" s="114">
        <f t="shared" si="20"/>
        <v>654820.84</v>
      </c>
      <c r="H675" t="s">
        <v>1562</v>
      </c>
      <c r="I675" t="s">
        <v>1563</v>
      </c>
      <c r="J675" t="s">
        <v>1564</v>
      </c>
      <c r="K675" t="s">
        <v>1565</v>
      </c>
    </row>
    <row r="676" spans="1:11" x14ac:dyDescent="0.2">
      <c r="A676" s="110">
        <v>5105</v>
      </c>
      <c r="B676" s="111">
        <v>5105</v>
      </c>
      <c r="C676" s="112" t="str">
        <f t="shared" si="21"/>
        <v>False</v>
      </c>
      <c r="D676" s="113">
        <v>517889.85</v>
      </c>
      <c r="E676" s="111">
        <v>517889.85</v>
      </c>
      <c r="F676" s="114">
        <f t="shared" si="20"/>
        <v>1035779.7</v>
      </c>
      <c r="H676" t="s">
        <v>1587</v>
      </c>
      <c r="I676" t="s">
        <v>1588</v>
      </c>
      <c r="J676" t="s">
        <v>1589</v>
      </c>
      <c r="K676" t="s">
        <v>1590</v>
      </c>
    </row>
    <row r="677" spans="1:11" x14ac:dyDescent="0.2">
      <c r="A677" s="110">
        <v>4865</v>
      </c>
      <c r="B677" s="111">
        <v>4865</v>
      </c>
      <c r="C677" s="112" t="str">
        <f t="shared" si="21"/>
        <v>False</v>
      </c>
      <c r="D677" s="113">
        <v>124818.85</v>
      </c>
      <c r="E677" s="111">
        <v>124818.85</v>
      </c>
      <c r="F677" s="114">
        <f t="shared" si="20"/>
        <v>249637.7</v>
      </c>
      <c r="H677" t="s">
        <v>1562</v>
      </c>
      <c r="I677" t="s">
        <v>1563</v>
      </c>
      <c r="J677" t="s">
        <v>1564</v>
      </c>
      <c r="K677" t="s">
        <v>1565</v>
      </c>
    </row>
    <row r="678" spans="1:11" x14ac:dyDescent="0.2">
      <c r="A678" s="110">
        <v>4903</v>
      </c>
      <c r="B678" s="111">
        <v>4903</v>
      </c>
      <c r="C678" s="112" t="str">
        <f t="shared" si="21"/>
        <v>False</v>
      </c>
      <c r="D678" s="113">
        <v>218452.11</v>
      </c>
      <c r="E678" s="111">
        <v>218452.11</v>
      </c>
      <c r="F678" s="114">
        <f t="shared" si="20"/>
        <v>436904.22</v>
      </c>
      <c r="H678" t="s">
        <v>1587</v>
      </c>
      <c r="I678" t="s">
        <v>1588</v>
      </c>
      <c r="J678" t="s">
        <v>1589</v>
      </c>
      <c r="K678" t="s">
        <v>1590</v>
      </c>
    </row>
    <row r="679" spans="1:11" x14ac:dyDescent="0.2">
      <c r="A679" s="110">
        <v>4848</v>
      </c>
      <c r="B679" s="111">
        <v>4848</v>
      </c>
      <c r="C679" s="112" t="str">
        <f t="shared" si="21"/>
        <v>False</v>
      </c>
      <c r="D679" s="113">
        <v>286892.11</v>
      </c>
      <c r="E679" s="111">
        <v>286892.11</v>
      </c>
      <c r="F679" s="114">
        <f t="shared" si="20"/>
        <v>573784.22</v>
      </c>
      <c r="H679" t="s">
        <v>1562</v>
      </c>
      <c r="I679" t="s">
        <v>1563</v>
      </c>
      <c r="J679" t="s">
        <v>1564</v>
      </c>
      <c r="K679" t="s">
        <v>1565</v>
      </c>
    </row>
    <row r="680" spans="1:11" x14ac:dyDescent="0.2">
      <c r="A680" s="110">
        <v>4896</v>
      </c>
      <c r="B680" s="111">
        <v>4896</v>
      </c>
      <c r="C680" s="112" t="str">
        <f t="shared" si="21"/>
        <v>False</v>
      </c>
      <c r="D680" s="113">
        <v>199888.65</v>
      </c>
      <c r="E680" s="111">
        <v>199888.65</v>
      </c>
      <c r="F680" s="114">
        <f t="shared" si="20"/>
        <v>399777.3</v>
      </c>
      <c r="H680" t="s">
        <v>1845</v>
      </c>
      <c r="I680" t="s">
        <v>1500</v>
      </c>
      <c r="J680" t="s">
        <v>1849</v>
      </c>
      <c r="K680" t="s">
        <v>1850</v>
      </c>
    </row>
    <row r="681" spans="1:11" x14ac:dyDescent="0.2">
      <c r="A681" s="110">
        <v>103338</v>
      </c>
      <c r="B681" s="111">
        <v>103338</v>
      </c>
      <c r="C681" s="112" t="str">
        <f t="shared" si="21"/>
        <v>False</v>
      </c>
      <c r="D681" s="113">
        <v>219548.58</v>
      </c>
      <c r="E681" s="111">
        <v>219548.58</v>
      </c>
      <c r="F681" s="114">
        <f t="shared" si="20"/>
        <v>439097.16</v>
      </c>
      <c r="H681" t="s">
        <v>1587</v>
      </c>
      <c r="I681" t="s">
        <v>1588</v>
      </c>
      <c r="J681" t="s">
        <v>1589</v>
      </c>
      <c r="K681" t="s">
        <v>1590</v>
      </c>
    </row>
    <row r="682" spans="1:11" x14ac:dyDescent="0.2">
      <c r="A682" s="110">
        <v>4626</v>
      </c>
      <c r="B682" s="111">
        <v>4626</v>
      </c>
      <c r="C682" s="112" t="str">
        <f t="shared" si="21"/>
        <v>False</v>
      </c>
      <c r="D682" s="113">
        <v>238622.02</v>
      </c>
      <c r="E682" s="111">
        <v>238622.02</v>
      </c>
      <c r="F682" s="114">
        <f t="shared" si="20"/>
        <v>477244.04</v>
      </c>
      <c r="H682" t="s">
        <v>1851</v>
      </c>
      <c r="I682" t="s">
        <v>1500</v>
      </c>
      <c r="J682" t="s">
        <v>1849</v>
      </c>
      <c r="K682" t="s">
        <v>1850</v>
      </c>
    </row>
    <row r="683" spans="1:11" x14ac:dyDescent="0.2">
      <c r="A683" s="110">
        <v>4320</v>
      </c>
      <c r="B683" s="111">
        <v>4320</v>
      </c>
      <c r="C683" s="112" t="str">
        <f t="shared" si="21"/>
        <v>False</v>
      </c>
      <c r="D683" s="113">
        <v>179642.23999999999</v>
      </c>
      <c r="E683" s="111">
        <v>179642.23999999999</v>
      </c>
      <c r="F683" s="114">
        <f t="shared" si="20"/>
        <v>359284.47999999998</v>
      </c>
      <c r="H683" t="s">
        <v>1562</v>
      </c>
      <c r="I683" t="s">
        <v>1563</v>
      </c>
      <c r="J683" t="s">
        <v>1564</v>
      </c>
      <c r="K683" t="s">
        <v>1565</v>
      </c>
    </row>
    <row r="684" spans="1:11" x14ac:dyDescent="0.2">
      <c r="A684" s="110">
        <v>5242</v>
      </c>
      <c r="B684" s="111">
        <v>5242</v>
      </c>
      <c r="C684" s="112" t="str">
        <f t="shared" si="21"/>
        <v>False</v>
      </c>
      <c r="D684" s="113">
        <v>617285.93999999994</v>
      </c>
      <c r="E684" s="111">
        <v>617285.93999999994</v>
      </c>
      <c r="F684" s="114">
        <f t="shared" si="20"/>
        <v>1234571.8799999999</v>
      </c>
      <c r="H684" t="s">
        <v>1603</v>
      </c>
      <c r="I684" t="s">
        <v>1504</v>
      </c>
      <c r="J684" t="s">
        <v>1604</v>
      </c>
      <c r="K684" t="s">
        <v>1605</v>
      </c>
    </row>
    <row r="685" spans="1:11" x14ac:dyDescent="0.2">
      <c r="A685" s="110">
        <v>106940</v>
      </c>
      <c r="B685" s="111">
        <v>106940</v>
      </c>
      <c r="C685" s="112" t="str">
        <f t="shared" si="21"/>
        <v>False</v>
      </c>
      <c r="D685" s="113">
        <v>494048.04</v>
      </c>
      <c r="E685" s="111">
        <v>494048.04</v>
      </c>
      <c r="F685" s="114">
        <f t="shared" si="20"/>
        <v>988096.08</v>
      </c>
      <c r="H685" t="s">
        <v>1587</v>
      </c>
      <c r="I685" t="s">
        <v>1588</v>
      </c>
      <c r="J685" t="s">
        <v>1589</v>
      </c>
      <c r="K685" t="s">
        <v>1590</v>
      </c>
    </row>
    <row r="686" spans="1:11" x14ac:dyDescent="0.2">
      <c r="A686" s="110">
        <v>103323</v>
      </c>
      <c r="B686" s="111">
        <v>103323</v>
      </c>
      <c r="C686" s="112" t="str">
        <f t="shared" si="21"/>
        <v>False</v>
      </c>
      <c r="D686" s="113">
        <v>125991.81</v>
      </c>
      <c r="E686" s="111">
        <v>125991.81</v>
      </c>
      <c r="F686" s="114">
        <f t="shared" si="20"/>
        <v>251983.62</v>
      </c>
      <c r="H686" t="s">
        <v>1562</v>
      </c>
      <c r="I686" t="s">
        <v>1563</v>
      </c>
      <c r="J686" t="s">
        <v>1564</v>
      </c>
      <c r="K686" t="s">
        <v>1565</v>
      </c>
    </row>
    <row r="687" spans="1:11" x14ac:dyDescent="0.2">
      <c r="A687" s="110">
        <v>4998</v>
      </c>
      <c r="B687" s="111">
        <v>4998</v>
      </c>
      <c r="C687" s="112" t="str">
        <f t="shared" si="21"/>
        <v>False</v>
      </c>
      <c r="D687" s="113">
        <v>469262.77</v>
      </c>
      <c r="E687" s="111">
        <v>469262.77</v>
      </c>
      <c r="F687" s="114">
        <f t="shared" si="20"/>
        <v>938525.54</v>
      </c>
      <c r="H687" t="s">
        <v>1587</v>
      </c>
      <c r="I687" t="s">
        <v>1588</v>
      </c>
      <c r="J687" t="s">
        <v>1589</v>
      </c>
      <c r="K687" t="s">
        <v>1590</v>
      </c>
    </row>
    <row r="688" spans="1:11" x14ac:dyDescent="0.2">
      <c r="A688" s="110">
        <v>4783</v>
      </c>
      <c r="B688" s="111">
        <v>4783</v>
      </c>
      <c r="C688" s="112" t="str">
        <f t="shared" si="21"/>
        <v>False</v>
      </c>
      <c r="D688" s="113">
        <v>452152.77</v>
      </c>
      <c r="E688" s="111">
        <v>452152.77</v>
      </c>
      <c r="F688" s="114">
        <f t="shared" si="20"/>
        <v>904305.54</v>
      </c>
      <c r="H688" t="s">
        <v>1562</v>
      </c>
      <c r="I688" t="s">
        <v>1563</v>
      </c>
      <c r="J688" t="s">
        <v>1564</v>
      </c>
      <c r="K688" t="s">
        <v>1565</v>
      </c>
    </row>
    <row r="689" spans="1:11" x14ac:dyDescent="0.2">
      <c r="A689" s="110">
        <v>203</v>
      </c>
      <c r="B689" s="111">
        <v>203</v>
      </c>
      <c r="C689" s="112" t="str">
        <f t="shared" si="21"/>
        <v>False</v>
      </c>
      <c r="D689" s="113">
        <v>215825.69</v>
      </c>
      <c r="E689" s="111">
        <v>215825.69</v>
      </c>
      <c r="F689" s="114">
        <f t="shared" si="20"/>
        <v>431651.38</v>
      </c>
      <c r="H689" t="s">
        <v>1587</v>
      </c>
      <c r="I689" t="s">
        <v>1588</v>
      </c>
      <c r="J689" t="s">
        <v>1589</v>
      </c>
      <c r="K689" t="s">
        <v>1590</v>
      </c>
    </row>
    <row r="690" spans="1:11" x14ac:dyDescent="0.2">
      <c r="A690" s="110">
        <v>4898</v>
      </c>
      <c r="B690" s="111">
        <v>4898</v>
      </c>
      <c r="C690" s="112" t="str">
        <f t="shared" si="21"/>
        <v>False</v>
      </c>
      <c r="D690" s="113">
        <v>440397.61</v>
      </c>
      <c r="E690" s="111">
        <v>440397.61</v>
      </c>
      <c r="F690" s="114">
        <f t="shared" si="20"/>
        <v>880795.22</v>
      </c>
      <c r="H690" t="s">
        <v>1562</v>
      </c>
      <c r="I690" t="s">
        <v>1563</v>
      </c>
      <c r="J690" t="s">
        <v>1564</v>
      </c>
      <c r="K690" t="s">
        <v>1565</v>
      </c>
    </row>
    <row r="691" spans="1:11" x14ac:dyDescent="0.2">
      <c r="A691" s="110">
        <v>5087</v>
      </c>
      <c r="B691" s="111">
        <v>5087</v>
      </c>
      <c r="C691" s="112" t="str">
        <f t="shared" si="21"/>
        <v>False</v>
      </c>
      <c r="D691" s="113">
        <v>509551.59</v>
      </c>
      <c r="E691" s="111">
        <v>509551.59</v>
      </c>
      <c r="F691" s="114">
        <f t="shared" si="20"/>
        <v>1019103.18</v>
      </c>
      <c r="H691" t="s">
        <v>1587</v>
      </c>
      <c r="I691" t="s">
        <v>1588</v>
      </c>
      <c r="J691" t="s">
        <v>1589</v>
      </c>
      <c r="K691" t="s">
        <v>1590</v>
      </c>
    </row>
    <row r="692" spans="1:11" x14ac:dyDescent="0.2">
      <c r="A692" s="110">
        <v>4983</v>
      </c>
      <c r="B692" s="111">
        <v>4983</v>
      </c>
      <c r="C692" s="112" t="str">
        <f t="shared" si="21"/>
        <v>False</v>
      </c>
      <c r="D692" s="113">
        <v>524366.66</v>
      </c>
      <c r="E692" s="111">
        <v>524366.66</v>
      </c>
      <c r="F692" s="114">
        <f t="shared" si="20"/>
        <v>1048733.32</v>
      </c>
      <c r="H692" t="s">
        <v>1562</v>
      </c>
      <c r="I692" t="s">
        <v>1563</v>
      </c>
      <c r="J692" t="s">
        <v>1564</v>
      </c>
      <c r="K692" t="s">
        <v>1565</v>
      </c>
    </row>
    <row r="693" spans="1:11" x14ac:dyDescent="0.2">
      <c r="A693" s="110">
        <v>4700</v>
      </c>
      <c r="B693" s="111">
        <v>4700</v>
      </c>
      <c r="C693" s="112" t="str">
        <f t="shared" si="21"/>
        <v>False</v>
      </c>
      <c r="D693" s="113">
        <v>615144</v>
      </c>
      <c r="E693" s="111">
        <v>615144</v>
      </c>
      <c r="F693" s="114">
        <f t="shared" si="20"/>
        <v>1230288</v>
      </c>
      <c r="H693" t="s">
        <v>1562</v>
      </c>
      <c r="I693" t="s">
        <v>1563</v>
      </c>
      <c r="J693" t="s">
        <v>1564</v>
      </c>
      <c r="K693" t="s">
        <v>1565</v>
      </c>
    </row>
    <row r="694" spans="1:11" x14ac:dyDescent="0.2">
      <c r="A694" s="110">
        <v>5356</v>
      </c>
      <c r="B694" s="111">
        <v>5356</v>
      </c>
      <c r="C694" s="112" t="str">
        <f t="shared" si="21"/>
        <v>False</v>
      </c>
      <c r="D694" s="113">
        <v>579139.06000000006</v>
      </c>
      <c r="E694" s="111">
        <v>579139.06000000006</v>
      </c>
      <c r="F694" s="114">
        <f t="shared" si="20"/>
        <v>1158278.1200000001</v>
      </c>
      <c r="H694" t="s">
        <v>1603</v>
      </c>
      <c r="I694" t="s">
        <v>1504</v>
      </c>
      <c r="J694" t="s">
        <v>1604</v>
      </c>
      <c r="K694" t="s">
        <v>1605</v>
      </c>
    </row>
    <row r="695" spans="1:11" x14ac:dyDescent="0.2">
      <c r="A695" s="110">
        <v>4363</v>
      </c>
      <c r="B695" s="111">
        <v>4363</v>
      </c>
      <c r="C695" s="112" t="str">
        <f t="shared" si="21"/>
        <v>False</v>
      </c>
      <c r="D695" s="113">
        <v>305685.06</v>
      </c>
      <c r="E695" s="111">
        <v>305685.06</v>
      </c>
      <c r="F695" s="114">
        <f t="shared" si="20"/>
        <v>611370.12</v>
      </c>
      <c r="H695" t="s">
        <v>1562</v>
      </c>
      <c r="I695" t="s">
        <v>1563</v>
      </c>
      <c r="J695" t="s">
        <v>1564</v>
      </c>
      <c r="K695" t="s">
        <v>1565</v>
      </c>
    </row>
    <row r="696" spans="1:11" x14ac:dyDescent="0.2">
      <c r="A696" s="110">
        <v>101801</v>
      </c>
      <c r="B696" s="111">
        <v>101801</v>
      </c>
      <c r="C696" s="112" t="str">
        <f t="shared" si="21"/>
        <v>False</v>
      </c>
      <c r="D696" s="113">
        <v>425557.05</v>
      </c>
      <c r="E696" s="111">
        <v>425557.05</v>
      </c>
      <c r="F696" s="114">
        <f t="shared" si="20"/>
        <v>851114.1</v>
      </c>
      <c r="H696" t="s">
        <v>1587</v>
      </c>
      <c r="I696" t="s">
        <v>1588</v>
      </c>
      <c r="J696" t="s">
        <v>1589</v>
      </c>
      <c r="K696" t="s">
        <v>1590</v>
      </c>
    </row>
    <row r="697" spans="1:11" x14ac:dyDescent="0.2">
      <c r="A697" s="110">
        <v>4361</v>
      </c>
      <c r="B697" s="111">
        <v>4361</v>
      </c>
      <c r="C697" s="112" t="str">
        <f t="shared" si="21"/>
        <v>False</v>
      </c>
      <c r="D697" s="113">
        <v>89400.38</v>
      </c>
      <c r="E697" s="111">
        <v>89400.38</v>
      </c>
      <c r="F697" s="114">
        <f t="shared" si="20"/>
        <v>178800.76</v>
      </c>
      <c r="H697" t="s">
        <v>1562</v>
      </c>
      <c r="I697" t="s">
        <v>1563</v>
      </c>
      <c r="J697" t="s">
        <v>1564</v>
      </c>
      <c r="K697" t="s">
        <v>1565</v>
      </c>
    </row>
    <row r="698" spans="1:11" x14ac:dyDescent="0.2">
      <c r="A698" s="110">
        <v>4562</v>
      </c>
      <c r="B698" s="111">
        <v>4562</v>
      </c>
      <c r="C698" s="112" t="str">
        <f t="shared" si="21"/>
        <v>False</v>
      </c>
      <c r="D698" s="113">
        <v>36540.43</v>
      </c>
      <c r="E698" s="111">
        <v>36540.43</v>
      </c>
      <c r="F698" s="114">
        <f t="shared" si="20"/>
        <v>73080.86</v>
      </c>
      <c r="H698" t="s">
        <v>1851</v>
      </c>
      <c r="I698" t="s">
        <v>1500</v>
      </c>
      <c r="J698" t="s">
        <v>1849</v>
      </c>
      <c r="K698" t="s">
        <v>1850</v>
      </c>
    </row>
    <row r="699" spans="1:11" x14ac:dyDescent="0.2">
      <c r="A699" s="110">
        <v>4727</v>
      </c>
      <c r="B699" s="111">
        <v>4727</v>
      </c>
      <c r="C699" s="112" t="str">
        <f t="shared" si="21"/>
        <v>False</v>
      </c>
      <c r="D699" s="113">
        <v>134942.04999999999</v>
      </c>
      <c r="E699" s="111">
        <v>134942.04999999999</v>
      </c>
      <c r="F699" s="114">
        <f t="shared" si="20"/>
        <v>269884.09999999998</v>
      </c>
      <c r="H699" t="s">
        <v>1587</v>
      </c>
      <c r="I699" t="s">
        <v>1588</v>
      </c>
      <c r="J699" t="s">
        <v>1589</v>
      </c>
      <c r="K699" t="s">
        <v>1590</v>
      </c>
    </row>
    <row r="700" spans="1:11" x14ac:dyDescent="0.2">
      <c r="A700" s="110">
        <v>4594</v>
      </c>
      <c r="B700" s="111">
        <v>4594</v>
      </c>
      <c r="C700" s="112" t="str">
        <f t="shared" si="21"/>
        <v>False</v>
      </c>
      <c r="D700" s="113">
        <v>147513.18</v>
      </c>
      <c r="E700" s="111">
        <v>147513.18</v>
      </c>
      <c r="F700" s="114">
        <f t="shared" si="20"/>
        <v>295026.36</v>
      </c>
      <c r="H700" t="s">
        <v>1562</v>
      </c>
      <c r="I700" t="s">
        <v>1563</v>
      </c>
      <c r="J700" t="s">
        <v>1564</v>
      </c>
      <c r="K700" t="s">
        <v>1565</v>
      </c>
    </row>
    <row r="701" spans="1:11" x14ac:dyDescent="0.2">
      <c r="A701" s="110">
        <v>104756</v>
      </c>
      <c r="B701" s="111">
        <v>104756</v>
      </c>
      <c r="C701" s="112" t="str">
        <f t="shared" si="21"/>
        <v>False</v>
      </c>
      <c r="D701" s="113">
        <v>644136.65</v>
      </c>
      <c r="E701" s="111">
        <v>644136.65</v>
      </c>
      <c r="F701" s="114">
        <f t="shared" si="20"/>
        <v>1288273.3</v>
      </c>
      <c r="H701" t="s">
        <v>1852</v>
      </c>
      <c r="I701" t="s">
        <v>1563</v>
      </c>
      <c r="J701" t="s">
        <v>1853</v>
      </c>
      <c r="K701" t="s">
        <v>1854</v>
      </c>
    </row>
    <row r="702" spans="1:11" x14ac:dyDescent="0.2">
      <c r="A702" s="110">
        <v>4370</v>
      </c>
      <c r="B702" s="111">
        <v>4370</v>
      </c>
      <c r="C702" s="112" t="str">
        <f t="shared" si="21"/>
        <v>False</v>
      </c>
      <c r="D702" s="113">
        <v>101767.52</v>
      </c>
      <c r="E702" s="111">
        <v>101767.52</v>
      </c>
      <c r="F702" s="114">
        <f t="shared" si="20"/>
        <v>203535.04</v>
      </c>
      <c r="H702" t="s">
        <v>1667</v>
      </c>
      <c r="I702" t="s">
        <v>1632</v>
      </c>
      <c r="J702" t="s">
        <v>1668</v>
      </c>
      <c r="K702" t="s">
        <v>1669</v>
      </c>
    </row>
    <row r="703" spans="1:11" x14ac:dyDescent="0.2">
      <c r="A703" s="110">
        <v>5241</v>
      </c>
      <c r="B703" s="111">
        <v>5241</v>
      </c>
      <c r="C703" s="112" t="str">
        <f t="shared" si="21"/>
        <v>False</v>
      </c>
      <c r="D703" s="113">
        <v>414770.86</v>
      </c>
      <c r="E703" s="111">
        <v>414770.86</v>
      </c>
      <c r="F703" s="114">
        <f t="shared" si="20"/>
        <v>829541.72</v>
      </c>
      <c r="H703" t="s">
        <v>1851</v>
      </c>
      <c r="I703" t="s">
        <v>1500</v>
      </c>
      <c r="J703" t="s">
        <v>1849</v>
      </c>
      <c r="K703" t="s">
        <v>1850</v>
      </c>
    </row>
    <row r="704" spans="1:11" x14ac:dyDescent="0.2">
      <c r="A704" s="110">
        <v>105223</v>
      </c>
      <c r="B704" s="111">
        <v>105223</v>
      </c>
      <c r="C704" s="112" t="str">
        <f t="shared" si="21"/>
        <v>False</v>
      </c>
      <c r="D704" s="113">
        <v>579368.55000000005</v>
      </c>
      <c r="E704" s="111">
        <v>579368.55000000005</v>
      </c>
      <c r="F704" s="114">
        <f t="shared" si="20"/>
        <v>1158737.1000000001</v>
      </c>
      <c r="H704" t="s">
        <v>1495</v>
      </c>
      <c r="I704" t="s">
        <v>1496</v>
      </c>
      <c r="J704" t="s">
        <v>1497</v>
      </c>
      <c r="K704" t="s">
        <v>1855</v>
      </c>
    </row>
    <row r="705" spans="1:11" x14ac:dyDescent="0.2">
      <c r="A705" s="110">
        <v>4894</v>
      </c>
      <c r="B705" s="111">
        <v>4894</v>
      </c>
      <c r="C705" s="112" t="str">
        <f t="shared" si="21"/>
        <v>False</v>
      </c>
      <c r="D705" s="113">
        <v>574294.19999999995</v>
      </c>
      <c r="E705" s="111">
        <v>574294.19999999995</v>
      </c>
      <c r="F705" s="114">
        <f t="shared" si="20"/>
        <v>1148588.3999999999</v>
      </c>
      <c r="H705" t="s">
        <v>1495</v>
      </c>
      <c r="I705" t="s">
        <v>1496</v>
      </c>
      <c r="J705" t="s">
        <v>1497</v>
      </c>
      <c r="K705" t="s">
        <v>1855</v>
      </c>
    </row>
    <row r="706" spans="1:11" x14ac:dyDescent="0.2">
      <c r="A706" s="110">
        <v>5112</v>
      </c>
      <c r="B706" s="111">
        <v>5112</v>
      </c>
      <c r="C706" s="112" t="str">
        <f t="shared" si="21"/>
        <v>False</v>
      </c>
      <c r="D706" s="113">
        <v>499683.38</v>
      </c>
      <c r="E706" s="111">
        <v>499683.38</v>
      </c>
      <c r="F706" s="114">
        <f t="shared" si="20"/>
        <v>999366.76</v>
      </c>
      <c r="H706" t="s">
        <v>1587</v>
      </c>
      <c r="I706" t="s">
        <v>1588</v>
      </c>
      <c r="J706" t="s">
        <v>1589</v>
      </c>
      <c r="K706" t="s">
        <v>1590</v>
      </c>
    </row>
    <row r="707" spans="1:11" x14ac:dyDescent="0.2">
      <c r="A707" s="110">
        <v>5329</v>
      </c>
      <c r="B707" s="111">
        <v>5329</v>
      </c>
      <c r="C707" s="112" t="str">
        <f t="shared" si="21"/>
        <v>False</v>
      </c>
      <c r="D707" s="113">
        <v>420584.69</v>
      </c>
      <c r="E707" s="111">
        <v>420584.69</v>
      </c>
      <c r="F707" s="114">
        <f t="shared" ref="F707:F770" si="22">SUM(D707:E707)</f>
        <v>841169.38</v>
      </c>
      <c r="H707" t="s">
        <v>1528</v>
      </c>
      <c r="I707" t="s">
        <v>1529</v>
      </c>
      <c r="J707" t="s">
        <v>1530</v>
      </c>
      <c r="K707" t="s">
        <v>1531</v>
      </c>
    </row>
    <row r="708" spans="1:11" x14ac:dyDescent="0.2">
      <c r="A708" s="110">
        <v>4170</v>
      </c>
      <c r="B708" s="111">
        <v>4170</v>
      </c>
      <c r="C708" s="112" t="str">
        <f t="shared" ref="C708:C771" si="23">IF(SUM(D708:E708)&gt;F708, "True","False")</f>
        <v>False</v>
      </c>
      <c r="D708" s="113">
        <v>389246.11</v>
      </c>
      <c r="E708" s="111">
        <v>389246.11</v>
      </c>
      <c r="F708" s="114">
        <f t="shared" si="22"/>
        <v>778492.22</v>
      </c>
      <c r="H708" t="s">
        <v>1528</v>
      </c>
      <c r="I708" t="s">
        <v>1529</v>
      </c>
      <c r="J708" t="s">
        <v>1530</v>
      </c>
      <c r="K708" t="s">
        <v>1531</v>
      </c>
    </row>
    <row r="709" spans="1:11" x14ac:dyDescent="0.2">
      <c r="A709" s="110">
        <v>5222</v>
      </c>
      <c r="B709" s="111">
        <v>5222</v>
      </c>
      <c r="C709" s="112" t="str">
        <f t="shared" si="23"/>
        <v>False</v>
      </c>
      <c r="D709" s="113">
        <v>428132.47</v>
      </c>
      <c r="E709" s="111">
        <v>428132.47</v>
      </c>
      <c r="F709" s="114">
        <f t="shared" si="22"/>
        <v>856264.94</v>
      </c>
      <c r="H709" t="s">
        <v>1528</v>
      </c>
      <c r="I709" t="s">
        <v>1529</v>
      </c>
      <c r="J709" t="s">
        <v>1530</v>
      </c>
      <c r="K709" t="s">
        <v>1531</v>
      </c>
    </row>
    <row r="710" spans="1:11" x14ac:dyDescent="0.2">
      <c r="A710" s="110">
        <v>5107</v>
      </c>
      <c r="B710" s="111">
        <v>5107</v>
      </c>
      <c r="C710" s="112" t="str">
        <f t="shared" si="23"/>
        <v>False</v>
      </c>
      <c r="D710" s="113">
        <v>541221.66</v>
      </c>
      <c r="E710" s="111">
        <v>541221.66</v>
      </c>
      <c r="F710" s="114">
        <f t="shared" si="22"/>
        <v>1082443.32</v>
      </c>
      <c r="H710" t="s">
        <v>1587</v>
      </c>
      <c r="I710" t="s">
        <v>1588</v>
      </c>
      <c r="J710" t="s">
        <v>1589</v>
      </c>
      <c r="K710" t="s">
        <v>1590</v>
      </c>
    </row>
    <row r="711" spans="1:11" x14ac:dyDescent="0.2">
      <c r="A711" s="110">
        <v>5019</v>
      </c>
      <c r="B711" s="111">
        <v>5019</v>
      </c>
      <c r="C711" s="112" t="str">
        <f t="shared" si="23"/>
        <v>False</v>
      </c>
      <c r="D711" s="113">
        <v>427953.98</v>
      </c>
      <c r="E711" s="111">
        <v>427953.98</v>
      </c>
      <c r="F711" s="114">
        <f t="shared" si="22"/>
        <v>855907.96</v>
      </c>
      <c r="H711" t="s">
        <v>1587</v>
      </c>
      <c r="I711" t="s">
        <v>1588</v>
      </c>
      <c r="J711" t="s">
        <v>1589</v>
      </c>
      <c r="K711" t="s">
        <v>1590</v>
      </c>
    </row>
    <row r="712" spans="1:11" x14ac:dyDescent="0.2">
      <c r="A712" s="110">
        <v>5396</v>
      </c>
      <c r="B712" s="111">
        <v>5396</v>
      </c>
      <c r="C712" s="112" t="str">
        <f t="shared" si="23"/>
        <v>False</v>
      </c>
      <c r="D712" s="113">
        <v>217585.13</v>
      </c>
      <c r="E712" s="111">
        <v>217585.13</v>
      </c>
      <c r="F712" s="114">
        <f t="shared" si="22"/>
        <v>435170.26</v>
      </c>
      <c r="H712" t="s">
        <v>1655</v>
      </c>
      <c r="I712" t="s">
        <v>1656</v>
      </c>
      <c r="J712" t="s">
        <v>1657</v>
      </c>
      <c r="K712" t="s">
        <v>1658</v>
      </c>
    </row>
    <row r="713" spans="1:11" x14ac:dyDescent="0.2">
      <c r="A713" s="110">
        <v>4540</v>
      </c>
      <c r="B713" s="111">
        <v>4540</v>
      </c>
      <c r="C713" s="112" t="str">
        <f t="shared" si="23"/>
        <v>False</v>
      </c>
      <c r="D713" s="113">
        <v>0</v>
      </c>
      <c r="E713" s="111">
        <v>0</v>
      </c>
      <c r="F713" s="114">
        <f t="shared" si="22"/>
        <v>0</v>
      </c>
      <c r="H713" t="s">
        <v>1856</v>
      </c>
      <c r="I713" t="s">
        <v>1632</v>
      </c>
      <c r="J713" t="s">
        <v>1857</v>
      </c>
      <c r="K713" t="s">
        <v>1858</v>
      </c>
    </row>
    <row r="714" spans="1:11" x14ac:dyDescent="0.2">
      <c r="A714" s="110">
        <v>5012</v>
      </c>
      <c r="B714" s="111">
        <v>5012</v>
      </c>
      <c r="C714" s="112" t="str">
        <f t="shared" si="23"/>
        <v>False</v>
      </c>
      <c r="D714" s="113">
        <v>258383.94</v>
      </c>
      <c r="E714" s="111">
        <v>258383.94</v>
      </c>
      <c r="F714" s="114">
        <f t="shared" si="22"/>
        <v>516767.88</v>
      </c>
      <c r="H714" t="s">
        <v>1859</v>
      </c>
      <c r="I714" t="s">
        <v>1860</v>
      </c>
      <c r="J714" t="s">
        <v>1861</v>
      </c>
      <c r="K714" t="s">
        <v>1862</v>
      </c>
    </row>
    <row r="715" spans="1:11" x14ac:dyDescent="0.2">
      <c r="A715" s="110">
        <v>4401</v>
      </c>
      <c r="B715" s="111">
        <v>4401</v>
      </c>
      <c r="C715" s="112" t="str">
        <f t="shared" si="23"/>
        <v>False</v>
      </c>
      <c r="D715" s="113">
        <v>492059.1</v>
      </c>
      <c r="E715" s="111">
        <v>492059.1</v>
      </c>
      <c r="F715" s="114">
        <f t="shared" si="22"/>
        <v>984118.2</v>
      </c>
      <c r="H715" t="s">
        <v>1613</v>
      </c>
      <c r="I715" t="s">
        <v>1614</v>
      </c>
      <c r="J715" t="s">
        <v>1615</v>
      </c>
      <c r="K715" t="s">
        <v>1616</v>
      </c>
    </row>
    <row r="716" spans="1:11" x14ac:dyDescent="0.2">
      <c r="A716" s="110">
        <v>50680</v>
      </c>
      <c r="B716" s="111">
        <v>50680</v>
      </c>
      <c r="C716" s="112" t="str">
        <f t="shared" si="23"/>
        <v>False</v>
      </c>
      <c r="D716" s="113">
        <v>426679.02</v>
      </c>
      <c r="E716" s="111">
        <v>426679.02</v>
      </c>
      <c r="F716" s="114">
        <f t="shared" si="22"/>
        <v>853358.04</v>
      </c>
      <c r="H716" t="s">
        <v>1603</v>
      </c>
      <c r="I716" t="s">
        <v>1504</v>
      </c>
      <c r="J716" t="s">
        <v>1604</v>
      </c>
      <c r="K716" t="s">
        <v>1605</v>
      </c>
    </row>
    <row r="717" spans="1:11" x14ac:dyDescent="0.2">
      <c r="A717" s="110">
        <v>106146</v>
      </c>
      <c r="B717" s="111">
        <v>106146</v>
      </c>
      <c r="C717" s="112" t="str">
        <f t="shared" si="23"/>
        <v>False</v>
      </c>
      <c r="D717" s="113">
        <v>425608.05</v>
      </c>
      <c r="E717" s="111">
        <v>425608.05</v>
      </c>
      <c r="F717" s="114">
        <f t="shared" si="22"/>
        <v>851216.1</v>
      </c>
      <c r="H717" t="s">
        <v>1613</v>
      </c>
      <c r="I717" t="s">
        <v>1614</v>
      </c>
      <c r="J717" t="s">
        <v>1615</v>
      </c>
      <c r="K717" t="s">
        <v>1616</v>
      </c>
    </row>
    <row r="718" spans="1:11" x14ac:dyDescent="0.2">
      <c r="A718" s="110">
        <v>105009</v>
      </c>
      <c r="B718" s="111">
        <v>105009</v>
      </c>
      <c r="C718" s="112" t="str">
        <f t="shared" si="23"/>
        <v>False</v>
      </c>
      <c r="D718" s="113">
        <v>527787.05000000005</v>
      </c>
      <c r="E718" s="111">
        <v>527787.05000000005</v>
      </c>
      <c r="F718" s="114">
        <f t="shared" si="22"/>
        <v>1055574.1000000001</v>
      </c>
      <c r="H718" t="s">
        <v>1613</v>
      </c>
      <c r="I718" t="s">
        <v>1614</v>
      </c>
      <c r="J718" t="s">
        <v>1615</v>
      </c>
      <c r="K718" t="s">
        <v>1616</v>
      </c>
    </row>
    <row r="719" spans="1:11" x14ac:dyDescent="0.2">
      <c r="A719" s="110">
        <v>4593</v>
      </c>
      <c r="B719" s="111">
        <v>4593</v>
      </c>
      <c r="C719" s="112" t="str">
        <f t="shared" si="23"/>
        <v>False</v>
      </c>
      <c r="D719" s="113">
        <v>597243.53</v>
      </c>
      <c r="E719" s="111">
        <v>597243.53</v>
      </c>
      <c r="F719" s="114">
        <f t="shared" si="22"/>
        <v>1194487.06</v>
      </c>
      <c r="H719" t="s">
        <v>1528</v>
      </c>
      <c r="I719" t="s">
        <v>1529</v>
      </c>
      <c r="J719" t="s">
        <v>1530</v>
      </c>
      <c r="K719" t="s">
        <v>1531</v>
      </c>
    </row>
    <row r="720" spans="1:11" x14ac:dyDescent="0.2">
      <c r="A720" s="110">
        <v>5201</v>
      </c>
      <c r="B720" s="111">
        <v>5201</v>
      </c>
      <c r="C720" s="112" t="str">
        <f t="shared" si="23"/>
        <v>False</v>
      </c>
      <c r="D720" s="113">
        <v>413215.41</v>
      </c>
      <c r="E720" s="111">
        <v>413215.41</v>
      </c>
      <c r="F720" s="114">
        <f t="shared" si="22"/>
        <v>826430.82</v>
      </c>
      <c r="H720" t="s">
        <v>1528</v>
      </c>
      <c r="I720" t="s">
        <v>1529</v>
      </c>
      <c r="J720" t="s">
        <v>1530</v>
      </c>
      <c r="K720" t="s">
        <v>1531</v>
      </c>
    </row>
    <row r="721" spans="1:11" x14ac:dyDescent="0.2">
      <c r="A721" s="110">
        <v>4907</v>
      </c>
      <c r="B721" s="111">
        <v>4907</v>
      </c>
      <c r="C721" s="112" t="str">
        <f t="shared" si="23"/>
        <v>False</v>
      </c>
      <c r="D721" s="113">
        <v>174593.39</v>
      </c>
      <c r="E721" s="111">
        <v>174593.39</v>
      </c>
      <c r="F721" s="114">
        <f t="shared" si="22"/>
        <v>349186.78</v>
      </c>
      <c r="H721" t="s">
        <v>1528</v>
      </c>
      <c r="I721" t="s">
        <v>1529</v>
      </c>
      <c r="J721" t="s">
        <v>1530</v>
      </c>
      <c r="K721" t="s">
        <v>1531</v>
      </c>
    </row>
    <row r="722" spans="1:11" x14ac:dyDescent="0.2">
      <c r="A722" s="110">
        <v>4868</v>
      </c>
      <c r="B722" s="111">
        <v>4868</v>
      </c>
      <c r="C722" s="112" t="str">
        <f t="shared" si="23"/>
        <v>False</v>
      </c>
      <c r="D722" s="113">
        <v>250836.16</v>
      </c>
      <c r="E722" s="111">
        <v>250836.16</v>
      </c>
      <c r="F722" s="114">
        <f t="shared" si="22"/>
        <v>501672.32</v>
      </c>
      <c r="H722" t="s">
        <v>1613</v>
      </c>
      <c r="I722" t="s">
        <v>1614</v>
      </c>
      <c r="J722" t="s">
        <v>1615</v>
      </c>
      <c r="K722" t="s">
        <v>1616</v>
      </c>
    </row>
    <row r="723" spans="1:11" x14ac:dyDescent="0.2">
      <c r="A723" s="110">
        <v>103739</v>
      </c>
      <c r="B723" s="111">
        <v>103739</v>
      </c>
      <c r="C723" s="112" t="str">
        <f t="shared" si="23"/>
        <v>False</v>
      </c>
      <c r="D723" s="113">
        <v>383687.27</v>
      </c>
      <c r="E723" s="111">
        <v>383687.27</v>
      </c>
      <c r="F723" s="114">
        <f t="shared" si="22"/>
        <v>767374.54</v>
      </c>
      <c r="H723" t="s">
        <v>1528</v>
      </c>
      <c r="I723" t="s">
        <v>1529</v>
      </c>
      <c r="J723" t="s">
        <v>1530</v>
      </c>
      <c r="K723" t="s">
        <v>1531</v>
      </c>
    </row>
    <row r="724" spans="1:11" x14ac:dyDescent="0.2">
      <c r="A724" s="110">
        <v>5196</v>
      </c>
      <c r="B724" s="111">
        <v>5196</v>
      </c>
      <c r="C724" s="112" t="str">
        <f t="shared" si="23"/>
        <v>False</v>
      </c>
      <c r="D724" s="113">
        <v>299947.71999999997</v>
      </c>
      <c r="E724" s="111">
        <v>299947.71999999997</v>
      </c>
      <c r="F724" s="114">
        <f t="shared" si="22"/>
        <v>599895.43999999994</v>
      </c>
      <c r="H724" t="s">
        <v>1606</v>
      </c>
      <c r="I724" t="s">
        <v>1504</v>
      </c>
      <c r="J724" t="s">
        <v>1607</v>
      </c>
      <c r="K724" t="s">
        <v>1608</v>
      </c>
    </row>
    <row r="725" spans="1:11" x14ac:dyDescent="0.2">
      <c r="A725" s="110">
        <v>186</v>
      </c>
      <c r="B725" s="111">
        <v>186</v>
      </c>
      <c r="C725" s="112" t="str">
        <f t="shared" si="23"/>
        <v>False</v>
      </c>
      <c r="D725" s="113">
        <v>350538.23999999999</v>
      </c>
      <c r="E725" s="111">
        <v>350538.23999999999</v>
      </c>
      <c r="F725" s="114">
        <f t="shared" si="22"/>
        <v>701076.47999999998</v>
      </c>
      <c r="H725" t="s">
        <v>1863</v>
      </c>
      <c r="I725" t="s">
        <v>1588</v>
      </c>
      <c r="J725" t="s">
        <v>1864</v>
      </c>
      <c r="K725" t="s">
        <v>1865</v>
      </c>
    </row>
    <row r="726" spans="1:11" x14ac:dyDescent="0.2">
      <c r="A726" s="110">
        <v>110116</v>
      </c>
      <c r="B726" s="111">
        <v>110116</v>
      </c>
      <c r="C726" s="112" t="str">
        <f t="shared" si="23"/>
        <v>False</v>
      </c>
      <c r="D726" s="113">
        <v>832601.64</v>
      </c>
      <c r="E726" s="111">
        <v>832601.64</v>
      </c>
      <c r="F726" s="114">
        <f t="shared" si="22"/>
        <v>1665203.28</v>
      </c>
      <c r="H726" t="s">
        <v>1587</v>
      </c>
      <c r="I726" t="s">
        <v>1588</v>
      </c>
      <c r="J726" t="s">
        <v>1589</v>
      </c>
      <c r="K726" t="s">
        <v>1590</v>
      </c>
    </row>
    <row r="727" spans="1:11" x14ac:dyDescent="0.2">
      <c r="A727" s="110">
        <v>4919</v>
      </c>
      <c r="B727" s="111">
        <v>4919</v>
      </c>
      <c r="C727" s="112" t="str">
        <f t="shared" si="23"/>
        <v>False</v>
      </c>
      <c r="D727" s="113">
        <v>253258.59</v>
      </c>
      <c r="E727" s="111">
        <v>253258.59</v>
      </c>
      <c r="F727" s="114">
        <f t="shared" si="22"/>
        <v>506517.18</v>
      </c>
      <c r="H727" t="s">
        <v>1587</v>
      </c>
      <c r="I727" t="s">
        <v>1588</v>
      </c>
      <c r="J727" t="s">
        <v>1589</v>
      </c>
      <c r="K727" t="s">
        <v>1590</v>
      </c>
    </row>
    <row r="728" spans="1:11" x14ac:dyDescent="0.2">
      <c r="A728" s="110">
        <v>4547</v>
      </c>
      <c r="B728" s="111">
        <v>4547</v>
      </c>
      <c r="C728" s="112" t="str">
        <f t="shared" si="23"/>
        <v>False</v>
      </c>
      <c r="D728" s="113">
        <v>687459.89</v>
      </c>
      <c r="E728" s="111">
        <v>687459.89</v>
      </c>
      <c r="F728" s="114">
        <f t="shared" si="22"/>
        <v>1374919.78</v>
      </c>
      <c r="H728" t="s">
        <v>1587</v>
      </c>
      <c r="I728" t="s">
        <v>1588</v>
      </c>
      <c r="J728" t="s">
        <v>1589</v>
      </c>
      <c r="K728" t="s">
        <v>1590</v>
      </c>
    </row>
    <row r="729" spans="1:11" x14ac:dyDescent="0.2">
      <c r="A729" s="110">
        <v>105682</v>
      </c>
      <c r="B729" s="111">
        <v>105682</v>
      </c>
      <c r="C729" s="112" t="str">
        <f t="shared" si="23"/>
        <v>False</v>
      </c>
      <c r="D729" s="113">
        <v>563584.51</v>
      </c>
      <c r="E729" s="111">
        <v>563584.51</v>
      </c>
      <c r="F729" s="114">
        <f t="shared" si="22"/>
        <v>1127169.02</v>
      </c>
      <c r="H729" t="s">
        <v>1528</v>
      </c>
      <c r="I729" t="s">
        <v>1529</v>
      </c>
      <c r="J729" t="s">
        <v>1530</v>
      </c>
      <c r="K729" t="s">
        <v>1531</v>
      </c>
    </row>
    <row r="730" spans="1:11" x14ac:dyDescent="0.2">
      <c r="A730" s="110">
        <v>105652</v>
      </c>
      <c r="B730" s="111">
        <v>105652</v>
      </c>
      <c r="C730" s="112" t="str">
        <f t="shared" si="23"/>
        <v>False</v>
      </c>
      <c r="D730" s="113">
        <v>495399.51</v>
      </c>
      <c r="E730" s="111">
        <v>495399.51</v>
      </c>
      <c r="F730" s="114">
        <f t="shared" si="22"/>
        <v>990799.02</v>
      </c>
      <c r="H730" t="s">
        <v>1528</v>
      </c>
      <c r="I730" t="s">
        <v>1529</v>
      </c>
      <c r="J730" t="s">
        <v>1530</v>
      </c>
      <c r="K730" t="s">
        <v>1531</v>
      </c>
    </row>
    <row r="731" spans="1:11" x14ac:dyDescent="0.2">
      <c r="A731" s="110">
        <v>104599</v>
      </c>
      <c r="B731" s="111">
        <v>104599</v>
      </c>
      <c r="C731" s="112" t="str">
        <f t="shared" si="23"/>
        <v>False</v>
      </c>
      <c r="D731" s="113">
        <v>48244.59</v>
      </c>
      <c r="E731" s="111">
        <v>48244.59</v>
      </c>
      <c r="F731" s="114">
        <f t="shared" si="22"/>
        <v>96489.18</v>
      </c>
      <c r="H731" t="s">
        <v>1528</v>
      </c>
      <c r="I731" t="s">
        <v>1529</v>
      </c>
      <c r="J731" t="s">
        <v>1530</v>
      </c>
      <c r="K731" t="s">
        <v>1531</v>
      </c>
    </row>
    <row r="732" spans="1:11" x14ac:dyDescent="0.2">
      <c r="A732" s="110">
        <v>5161</v>
      </c>
      <c r="B732" s="111">
        <v>5161</v>
      </c>
      <c r="C732" s="112" t="str">
        <f t="shared" si="23"/>
        <v>False</v>
      </c>
      <c r="D732" s="113">
        <v>206569.46</v>
      </c>
      <c r="E732" s="111">
        <v>206569.46</v>
      </c>
      <c r="F732" s="114">
        <f t="shared" si="22"/>
        <v>413138.92</v>
      </c>
      <c r="H732" t="s">
        <v>1528</v>
      </c>
      <c r="I732" t="s">
        <v>1529</v>
      </c>
      <c r="J732" t="s">
        <v>1530</v>
      </c>
      <c r="K732" t="s">
        <v>1531</v>
      </c>
    </row>
    <row r="733" spans="1:11" x14ac:dyDescent="0.2">
      <c r="A733" s="110">
        <v>105594</v>
      </c>
      <c r="B733" s="111">
        <v>105594</v>
      </c>
      <c r="C733" s="112" t="str">
        <f t="shared" si="23"/>
        <v>False</v>
      </c>
      <c r="D733" s="113">
        <v>511999.52</v>
      </c>
      <c r="E733" s="111">
        <v>511999.52</v>
      </c>
      <c r="F733" s="114">
        <f t="shared" si="22"/>
        <v>1023999.04</v>
      </c>
      <c r="H733" t="s">
        <v>1528</v>
      </c>
      <c r="I733" t="s">
        <v>1529</v>
      </c>
      <c r="J733" t="s">
        <v>1530</v>
      </c>
      <c r="K733" t="s">
        <v>1531</v>
      </c>
    </row>
    <row r="734" spans="1:11" x14ac:dyDescent="0.2">
      <c r="A734" s="110">
        <v>103086</v>
      </c>
      <c r="B734" s="111">
        <v>103086</v>
      </c>
      <c r="C734" s="112" t="str">
        <f t="shared" si="23"/>
        <v>False</v>
      </c>
      <c r="D734" s="113">
        <v>456564.14</v>
      </c>
      <c r="E734" s="111">
        <v>456564.14</v>
      </c>
      <c r="F734" s="114">
        <f t="shared" si="22"/>
        <v>913128.28</v>
      </c>
      <c r="H734" t="s">
        <v>1528</v>
      </c>
      <c r="I734" t="s">
        <v>1529</v>
      </c>
      <c r="J734" t="s">
        <v>1530</v>
      </c>
      <c r="K734" t="s">
        <v>1531</v>
      </c>
    </row>
    <row r="735" spans="1:11" x14ac:dyDescent="0.2">
      <c r="A735" s="110">
        <v>5325</v>
      </c>
      <c r="B735" s="111">
        <v>5325</v>
      </c>
      <c r="C735" s="112" t="str">
        <f t="shared" si="23"/>
        <v>False</v>
      </c>
      <c r="D735" s="113">
        <v>459241.56</v>
      </c>
      <c r="E735" s="111">
        <v>459241.56</v>
      </c>
      <c r="F735" s="114">
        <f t="shared" si="22"/>
        <v>918483.12</v>
      </c>
      <c r="H735" t="s">
        <v>1528</v>
      </c>
      <c r="I735" t="s">
        <v>1529</v>
      </c>
      <c r="J735" t="s">
        <v>1530</v>
      </c>
      <c r="K735" t="s">
        <v>1531</v>
      </c>
    </row>
    <row r="736" spans="1:11" x14ac:dyDescent="0.2">
      <c r="A736" s="110">
        <v>5048</v>
      </c>
      <c r="B736" s="111">
        <v>5048</v>
      </c>
      <c r="C736" s="112" t="str">
        <f t="shared" si="23"/>
        <v>False</v>
      </c>
      <c r="D736" s="113">
        <v>326594.44</v>
      </c>
      <c r="E736" s="111">
        <v>326594.44</v>
      </c>
      <c r="F736" s="114">
        <f t="shared" si="22"/>
        <v>653188.88</v>
      </c>
      <c r="H736" t="s">
        <v>1528</v>
      </c>
      <c r="I736" t="s">
        <v>1529</v>
      </c>
      <c r="J736" t="s">
        <v>1530</v>
      </c>
      <c r="K736" t="s">
        <v>1531</v>
      </c>
    </row>
    <row r="737" spans="1:11" x14ac:dyDescent="0.2">
      <c r="A737" s="110">
        <v>5383</v>
      </c>
      <c r="B737" s="111">
        <v>5383</v>
      </c>
      <c r="C737" s="112" t="str">
        <f t="shared" si="23"/>
        <v>False</v>
      </c>
      <c r="D737" s="113">
        <v>1392565.26</v>
      </c>
      <c r="E737" s="111">
        <v>1392565.26</v>
      </c>
      <c r="F737" s="114">
        <f t="shared" si="22"/>
        <v>2785130.52</v>
      </c>
      <c r="H737" t="s">
        <v>1528</v>
      </c>
      <c r="I737" t="s">
        <v>1529</v>
      </c>
      <c r="J737" t="s">
        <v>1530</v>
      </c>
      <c r="K737" t="s">
        <v>1531</v>
      </c>
    </row>
    <row r="738" spans="1:11" x14ac:dyDescent="0.2">
      <c r="A738" s="110">
        <v>5264</v>
      </c>
      <c r="B738" s="111">
        <v>5264</v>
      </c>
      <c r="C738" s="112" t="str">
        <f t="shared" si="23"/>
        <v>False</v>
      </c>
      <c r="D738" s="113">
        <v>301579.68</v>
      </c>
      <c r="E738" s="111">
        <v>301579.68</v>
      </c>
      <c r="F738" s="114">
        <f t="shared" si="22"/>
        <v>603159.36</v>
      </c>
      <c r="H738" t="s">
        <v>1573</v>
      </c>
      <c r="I738" t="s">
        <v>1574</v>
      </c>
      <c r="J738" t="s">
        <v>1575</v>
      </c>
      <c r="K738" t="s">
        <v>1576</v>
      </c>
    </row>
    <row r="739" spans="1:11" x14ac:dyDescent="0.2">
      <c r="A739" s="110">
        <v>100244</v>
      </c>
      <c r="B739" s="111">
        <v>100244</v>
      </c>
      <c r="C739" s="112" t="str">
        <f t="shared" si="23"/>
        <v>False</v>
      </c>
      <c r="D739" s="113">
        <v>650638.96</v>
      </c>
      <c r="E739" s="111">
        <v>650638.96</v>
      </c>
      <c r="F739" s="114">
        <f t="shared" si="22"/>
        <v>1301277.92</v>
      </c>
      <c r="H739" t="s">
        <v>1573</v>
      </c>
      <c r="I739" t="s">
        <v>1574</v>
      </c>
      <c r="J739" t="s">
        <v>1575</v>
      </c>
      <c r="K739" t="s">
        <v>1576</v>
      </c>
    </row>
    <row r="740" spans="1:11" x14ac:dyDescent="0.2">
      <c r="A740" s="110">
        <v>5310</v>
      </c>
      <c r="B740" s="111">
        <v>5310</v>
      </c>
      <c r="C740" s="112" t="str">
        <f t="shared" si="23"/>
        <v>False</v>
      </c>
      <c r="D740" s="113">
        <v>470435.74</v>
      </c>
      <c r="E740" s="111">
        <v>470435.74</v>
      </c>
      <c r="F740" s="114">
        <f t="shared" si="22"/>
        <v>940871.48</v>
      </c>
      <c r="H740" t="s">
        <v>1859</v>
      </c>
      <c r="I740" t="s">
        <v>1860</v>
      </c>
      <c r="J740" t="s">
        <v>1861</v>
      </c>
      <c r="K740" t="s">
        <v>1862</v>
      </c>
    </row>
    <row r="741" spans="1:11" x14ac:dyDescent="0.2">
      <c r="A741" s="110">
        <v>4280</v>
      </c>
      <c r="B741" s="111">
        <v>4280</v>
      </c>
      <c r="C741" s="112" t="str">
        <f t="shared" si="23"/>
        <v>False</v>
      </c>
      <c r="D741" s="113">
        <v>376063</v>
      </c>
      <c r="E741" s="111">
        <v>376063</v>
      </c>
      <c r="F741" s="114">
        <f t="shared" si="22"/>
        <v>752126</v>
      </c>
      <c r="H741" t="s">
        <v>1859</v>
      </c>
      <c r="I741" t="s">
        <v>1860</v>
      </c>
      <c r="J741" t="s">
        <v>1861</v>
      </c>
      <c r="K741" t="s">
        <v>1862</v>
      </c>
    </row>
    <row r="742" spans="1:11" x14ac:dyDescent="0.2">
      <c r="A742" s="110">
        <v>4982</v>
      </c>
      <c r="B742" s="111">
        <v>4982</v>
      </c>
      <c r="C742" s="112" t="str">
        <f t="shared" si="23"/>
        <v>False</v>
      </c>
      <c r="D742" s="113">
        <v>595025.09</v>
      </c>
      <c r="E742" s="111">
        <v>595025.09</v>
      </c>
      <c r="F742" s="114">
        <f t="shared" si="22"/>
        <v>1190050.18</v>
      </c>
      <c r="H742" t="s">
        <v>1859</v>
      </c>
      <c r="I742" t="s">
        <v>1860</v>
      </c>
      <c r="J742" t="s">
        <v>1861</v>
      </c>
      <c r="K742" t="s">
        <v>1862</v>
      </c>
    </row>
    <row r="743" spans="1:11" x14ac:dyDescent="0.2">
      <c r="A743" s="110">
        <v>5202</v>
      </c>
      <c r="B743" s="111">
        <v>5202</v>
      </c>
      <c r="C743" s="112" t="str">
        <f t="shared" si="23"/>
        <v>False</v>
      </c>
      <c r="D743" s="113">
        <v>477524.53</v>
      </c>
      <c r="E743" s="111">
        <v>477524.53</v>
      </c>
      <c r="F743" s="114">
        <f t="shared" si="22"/>
        <v>955049.06</v>
      </c>
      <c r="H743" t="s">
        <v>1863</v>
      </c>
      <c r="I743" t="s">
        <v>1588</v>
      </c>
      <c r="J743" t="s">
        <v>1864</v>
      </c>
      <c r="K743" t="s">
        <v>1865</v>
      </c>
    </row>
    <row r="744" spans="1:11" x14ac:dyDescent="0.2">
      <c r="A744" s="110">
        <v>5164</v>
      </c>
      <c r="B744" s="111">
        <v>5164</v>
      </c>
      <c r="C744" s="112" t="str">
        <f t="shared" si="23"/>
        <v>False</v>
      </c>
      <c r="D744" s="113">
        <v>277023.89</v>
      </c>
      <c r="E744" s="111">
        <v>277023.89</v>
      </c>
      <c r="F744" s="114">
        <f t="shared" si="22"/>
        <v>554047.78</v>
      </c>
      <c r="H744" t="s">
        <v>1859</v>
      </c>
      <c r="I744" t="s">
        <v>1860</v>
      </c>
      <c r="J744" t="s">
        <v>1861</v>
      </c>
      <c r="K744" t="s">
        <v>1862</v>
      </c>
    </row>
    <row r="745" spans="1:11" x14ac:dyDescent="0.2">
      <c r="A745" s="110">
        <v>106965</v>
      </c>
      <c r="B745" s="111">
        <v>106965</v>
      </c>
      <c r="C745" s="112" t="str">
        <f t="shared" si="23"/>
        <v>False</v>
      </c>
      <c r="D745" s="113">
        <v>577150.11</v>
      </c>
      <c r="E745" s="111">
        <v>577150.11</v>
      </c>
      <c r="F745" s="114">
        <f t="shared" si="22"/>
        <v>1154300.22</v>
      </c>
      <c r="H745" t="s">
        <v>1859</v>
      </c>
      <c r="I745" t="s">
        <v>1860</v>
      </c>
      <c r="J745" t="s">
        <v>1861</v>
      </c>
      <c r="K745" t="s">
        <v>1862</v>
      </c>
    </row>
    <row r="746" spans="1:11" x14ac:dyDescent="0.2">
      <c r="A746" s="110">
        <v>5370</v>
      </c>
      <c r="B746" s="111">
        <v>5370</v>
      </c>
      <c r="C746" s="112" t="str">
        <f t="shared" si="23"/>
        <v>False</v>
      </c>
      <c r="D746" s="113">
        <v>355026.11</v>
      </c>
      <c r="E746" s="111">
        <v>355026.11</v>
      </c>
      <c r="F746" s="114">
        <f t="shared" si="22"/>
        <v>710052.22</v>
      </c>
      <c r="H746" t="s">
        <v>1573</v>
      </c>
      <c r="I746" t="s">
        <v>1574</v>
      </c>
      <c r="J746" t="s">
        <v>1575</v>
      </c>
      <c r="K746" t="s">
        <v>1576</v>
      </c>
    </row>
    <row r="747" spans="1:11" x14ac:dyDescent="0.2">
      <c r="A747" s="110">
        <v>5064</v>
      </c>
      <c r="B747" s="111">
        <v>5064</v>
      </c>
      <c r="C747" s="112" t="str">
        <f t="shared" si="23"/>
        <v>False</v>
      </c>
      <c r="D747" s="113">
        <v>123416.39</v>
      </c>
      <c r="E747" s="111">
        <v>123416.39</v>
      </c>
      <c r="F747" s="114">
        <f t="shared" si="22"/>
        <v>246832.78</v>
      </c>
      <c r="H747" t="s">
        <v>1866</v>
      </c>
      <c r="I747" t="s">
        <v>1632</v>
      </c>
      <c r="J747" t="s">
        <v>1867</v>
      </c>
      <c r="K747" t="s">
        <v>1868</v>
      </c>
    </row>
    <row r="748" spans="1:11" x14ac:dyDescent="0.2">
      <c r="A748" s="110">
        <v>5170</v>
      </c>
      <c r="B748" s="111">
        <v>5170</v>
      </c>
      <c r="C748" s="112" t="str">
        <f t="shared" si="23"/>
        <v>False</v>
      </c>
      <c r="D748" s="113">
        <v>713010.14</v>
      </c>
      <c r="E748" s="111">
        <v>713010.14</v>
      </c>
      <c r="F748" s="114">
        <f t="shared" si="22"/>
        <v>1426020.28</v>
      </c>
      <c r="H748" t="s">
        <v>1863</v>
      </c>
      <c r="I748" t="s">
        <v>1588</v>
      </c>
      <c r="J748" t="s">
        <v>1864</v>
      </c>
      <c r="K748" t="s">
        <v>1865</v>
      </c>
    </row>
    <row r="749" spans="1:11" x14ac:dyDescent="0.2">
      <c r="A749" s="110">
        <v>101151</v>
      </c>
      <c r="B749" s="111">
        <v>101151</v>
      </c>
      <c r="C749" s="112" t="str">
        <f t="shared" si="23"/>
        <v>False</v>
      </c>
      <c r="D749" s="113">
        <v>591510.42000000004</v>
      </c>
      <c r="E749" s="111">
        <v>591510.42000000004</v>
      </c>
      <c r="F749" s="114">
        <f t="shared" si="22"/>
        <v>1183020.8400000001</v>
      </c>
      <c r="H749" t="s">
        <v>1573</v>
      </c>
      <c r="I749" t="s">
        <v>1574</v>
      </c>
      <c r="J749" t="s">
        <v>1575</v>
      </c>
      <c r="K749" t="s">
        <v>1576</v>
      </c>
    </row>
    <row r="750" spans="1:11" x14ac:dyDescent="0.2">
      <c r="A750" s="110">
        <v>4529</v>
      </c>
      <c r="B750" s="111">
        <v>4529</v>
      </c>
      <c r="C750" s="112" t="str">
        <f t="shared" si="23"/>
        <v>False</v>
      </c>
      <c r="D750" s="113">
        <v>0</v>
      </c>
      <c r="E750" s="111">
        <v>0</v>
      </c>
      <c r="F750" s="114">
        <f t="shared" si="22"/>
        <v>0</v>
      </c>
      <c r="H750" t="s">
        <v>1842</v>
      </c>
      <c r="I750" t="s">
        <v>1500</v>
      </c>
      <c r="J750" t="s">
        <v>1843</v>
      </c>
      <c r="K750" t="s">
        <v>1844</v>
      </c>
    </row>
    <row r="751" spans="1:11" x14ac:dyDescent="0.2">
      <c r="A751" s="110">
        <v>4215</v>
      </c>
      <c r="B751" s="111">
        <v>4215</v>
      </c>
      <c r="C751" s="112" t="str">
        <f t="shared" si="23"/>
        <v>False</v>
      </c>
      <c r="D751" s="113">
        <v>357142.55</v>
      </c>
      <c r="E751" s="111">
        <v>357142.55</v>
      </c>
      <c r="F751" s="114">
        <f t="shared" si="22"/>
        <v>714285.1</v>
      </c>
      <c r="H751" t="s">
        <v>1573</v>
      </c>
      <c r="I751" t="s">
        <v>1574</v>
      </c>
      <c r="J751" t="s">
        <v>1575</v>
      </c>
      <c r="K751" t="s">
        <v>1576</v>
      </c>
    </row>
    <row r="752" spans="1:11" x14ac:dyDescent="0.2">
      <c r="A752" s="110">
        <v>5395</v>
      </c>
      <c r="B752" s="111">
        <v>5395</v>
      </c>
      <c r="C752" s="112" t="str">
        <f t="shared" si="23"/>
        <v>False</v>
      </c>
      <c r="D752" s="113">
        <v>381213.85</v>
      </c>
      <c r="E752" s="111">
        <v>381213.85</v>
      </c>
      <c r="F752" s="114">
        <f t="shared" si="22"/>
        <v>762427.7</v>
      </c>
      <c r="H752" t="s">
        <v>1573</v>
      </c>
      <c r="I752" t="s">
        <v>1574</v>
      </c>
      <c r="J752" t="s">
        <v>1575</v>
      </c>
      <c r="K752" t="s">
        <v>1576</v>
      </c>
    </row>
    <row r="753" spans="1:11" x14ac:dyDescent="0.2">
      <c r="A753" s="110">
        <v>5074</v>
      </c>
      <c r="B753" s="111">
        <v>5074</v>
      </c>
      <c r="C753" s="112" t="str">
        <f t="shared" si="23"/>
        <v>False</v>
      </c>
      <c r="D753" s="113">
        <v>436521.73</v>
      </c>
      <c r="E753" s="111">
        <v>436521.73</v>
      </c>
      <c r="F753" s="114">
        <f t="shared" si="22"/>
        <v>873043.46</v>
      </c>
      <c r="H753" t="s">
        <v>1869</v>
      </c>
      <c r="I753" t="s">
        <v>1588</v>
      </c>
      <c r="J753" t="s">
        <v>1870</v>
      </c>
      <c r="K753" t="s">
        <v>1817</v>
      </c>
    </row>
    <row r="754" spans="1:11" x14ac:dyDescent="0.2">
      <c r="A754" s="110">
        <v>4445</v>
      </c>
      <c r="B754" s="111">
        <v>4445</v>
      </c>
      <c r="C754" s="112" t="str">
        <f t="shared" si="23"/>
        <v>False</v>
      </c>
      <c r="D754" s="113">
        <v>12494.63</v>
      </c>
      <c r="E754" s="111">
        <v>12494.63</v>
      </c>
      <c r="F754" s="114">
        <f t="shared" si="22"/>
        <v>24989.26</v>
      </c>
      <c r="H754" t="s">
        <v>1871</v>
      </c>
      <c r="I754" t="s">
        <v>1872</v>
      </c>
      <c r="J754" t="s">
        <v>1873</v>
      </c>
      <c r="K754" t="s">
        <v>1874</v>
      </c>
    </row>
    <row r="755" spans="1:11" x14ac:dyDescent="0.2">
      <c r="A755" s="110">
        <v>110386</v>
      </c>
      <c r="B755" s="111">
        <v>110386</v>
      </c>
      <c r="C755" s="112" t="str">
        <f t="shared" si="23"/>
        <v>False</v>
      </c>
      <c r="D755" s="113">
        <v>426628.02</v>
      </c>
      <c r="E755" s="111">
        <v>426628.02</v>
      </c>
      <c r="F755" s="114">
        <f t="shared" si="22"/>
        <v>853256.04</v>
      </c>
      <c r="H755" t="s">
        <v>1869</v>
      </c>
      <c r="I755" t="s">
        <v>1588</v>
      </c>
      <c r="J755" t="s">
        <v>1870</v>
      </c>
      <c r="K755" t="s">
        <v>1817</v>
      </c>
    </row>
    <row r="756" spans="1:11" x14ac:dyDescent="0.2">
      <c r="A756" s="110">
        <v>5270</v>
      </c>
      <c r="B756" s="111">
        <v>5270</v>
      </c>
      <c r="C756" s="112" t="str">
        <f t="shared" si="23"/>
        <v>False</v>
      </c>
      <c r="D756" s="113">
        <v>559173.14</v>
      </c>
      <c r="E756" s="111">
        <v>559173.14</v>
      </c>
      <c r="F756" s="114">
        <f t="shared" si="22"/>
        <v>1118346.28</v>
      </c>
      <c r="H756" t="s">
        <v>1603</v>
      </c>
      <c r="I756" t="s">
        <v>1504</v>
      </c>
      <c r="J756" t="s">
        <v>1604</v>
      </c>
      <c r="K756" t="s">
        <v>1605</v>
      </c>
    </row>
    <row r="757" spans="1:11" x14ac:dyDescent="0.2">
      <c r="A757" s="110">
        <v>103626</v>
      </c>
      <c r="B757" s="111">
        <v>103626</v>
      </c>
      <c r="C757" s="112" t="str">
        <f t="shared" si="23"/>
        <v>False</v>
      </c>
      <c r="D757" s="113">
        <v>364817.83</v>
      </c>
      <c r="E757" s="111">
        <v>364817.83</v>
      </c>
      <c r="F757" s="114">
        <f t="shared" si="22"/>
        <v>729635.66</v>
      </c>
      <c r="H757" t="s">
        <v>1627</v>
      </c>
      <c r="I757" t="s">
        <v>1875</v>
      </c>
      <c r="J757" t="s">
        <v>1629</v>
      </c>
      <c r="K757" t="s">
        <v>1630</v>
      </c>
    </row>
    <row r="758" spans="1:11" x14ac:dyDescent="0.2">
      <c r="A758" s="110">
        <v>4980</v>
      </c>
      <c r="B758" s="111">
        <v>4980</v>
      </c>
      <c r="C758" s="112" t="str">
        <f t="shared" si="23"/>
        <v>False</v>
      </c>
      <c r="D758" s="113">
        <v>556291.72</v>
      </c>
      <c r="E758" s="111">
        <v>556291.72</v>
      </c>
      <c r="F758" s="114">
        <f t="shared" si="22"/>
        <v>1112583.44</v>
      </c>
      <c r="H758" t="s">
        <v>1863</v>
      </c>
      <c r="I758" t="s">
        <v>1588</v>
      </c>
      <c r="J758" t="s">
        <v>1864</v>
      </c>
      <c r="K758" t="s">
        <v>1865</v>
      </c>
    </row>
    <row r="759" spans="1:11" x14ac:dyDescent="0.2">
      <c r="A759" s="110">
        <v>104747</v>
      </c>
      <c r="B759" s="111">
        <v>104747</v>
      </c>
      <c r="C759" s="112" t="str">
        <f t="shared" si="23"/>
        <v>False</v>
      </c>
      <c r="D759" s="113">
        <v>475076.6</v>
      </c>
      <c r="E759" s="111">
        <v>475076.6</v>
      </c>
      <c r="F759" s="114">
        <f t="shared" si="22"/>
        <v>950153.2</v>
      </c>
      <c r="H759" t="s">
        <v>1748</v>
      </c>
      <c r="I759" t="s">
        <v>1504</v>
      </c>
      <c r="J759" t="s">
        <v>1749</v>
      </c>
      <c r="K759" t="s">
        <v>1750</v>
      </c>
    </row>
    <row r="760" spans="1:11" x14ac:dyDescent="0.2">
      <c r="A760" s="110">
        <v>103448</v>
      </c>
      <c r="B760" s="111">
        <v>103448</v>
      </c>
      <c r="C760" s="112" t="str">
        <f t="shared" si="23"/>
        <v>False</v>
      </c>
      <c r="D760" s="113">
        <v>503865.26</v>
      </c>
      <c r="E760" s="111">
        <v>503865.26</v>
      </c>
      <c r="F760" s="114">
        <f t="shared" si="22"/>
        <v>1007730.52</v>
      </c>
      <c r="H760" t="s">
        <v>1627</v>
      </c>
      <c r="I760" t="s">
        <v>1875</v>
      </c>
      <c r="J760" t="s">
        <v>1629</v>
      </c>
      <c r="K760" t="s">
        <v>1630</v>
      </c>
    </row>
    <row r="761" spans="1:11" x14ac:dyDescent="0.2">
      <c r="A761" s="110">
        <v>4200</v>
      </c>
      <c r="B761" s="111">
        <v>4200</v>
      </c>
      <c r="C761" s="112" t="str">
        <f t="shared" si="23"/>
        <v>False</v>
      </c>
      <c r="D761" s="113">
        <v>0</v>
      </c>
      <c r="E761" s="111">
        <v>0</v>
      </c>
      <c r="F761" s="114">
        <f t="shared" si="22"/>
        <v>0</v>
      </c>
      <c r="H761" t="s">
        <v>1876</v>
      </c>
      <c r="I761" t="s">
        <v>1877</v>
      </c>
      <c r="J761" t="s">
        <v>1878</v>
      </c>
      <c r="K761" t="s">
        <v>1879</v>
      </c>
    </row>
    <row r="762" spans="1:11" x14ac:dyDescent="0.2">
      <c r="A762" s="110">
        <v>103751</v>
      </c>
      <c r="B762" s="111">
        <v>103751</v>
      </c>
      <c r="C762" s="112" t="str">
        <f t="shared" si="23"/>
        <v>False</v>
      </c>
      <c r="D762" s="113">
        <v>421936.15</v>
      </c>
      <c r="E762" s="111">
        <v>421936.15</v>
      </c>
      <c r="F762" s="114">
        <f t="shared" si="22"/>
        <v>843872.3</v>
      </c>
      <c r="H762" t="s">
        <v>1748</v>
      </c>
      <c r="I762" t="s">
        <v>1504</v>
      </c>
      <c r="J762" t="s">
        <v>1749</v>
      </c>
      <c r="K762" t="s">
        <v>1750</v>
      </c>
    </row>
    <row r="763" spans="1:11" x14ac:dyDescent="0.2">
      <c r="A763" s="110">
        <v>104224</v>
      </c>
      <c r="B763" s="111">
        <v>104224</v>
      </c>
      <c r="C763" s="112" t="str">
        <f t="shared" si="23"/>
        <v>False</v>
      </c>
      <c r="D763" s="113">
        <v>318664.18</v>
      </c>
      <c r="E763" s="111">
        <v>318664.18</v>
      </c>
      <c r="F763" s="114">
        <f t="shared" si="22"/>
        <v>637328.36</v>
      </c>
      <c r="H763" t="s">
        <v>1627</v>
      </c>
      <c r="I763" t="s">
        <v>1875</v>
      </c>
      <c r="J763" t="s">
        <v>1629</v>
      </c>
      <c r="K763" t="s">
        <v>1630</v>
      </c>
    </row>
    <row r="764" spans="1:11" x14ac:dyDescent="0.2">
      <c r="A764" s="110">
        <v>4177</v>
      </c>
      <c r="B764" s="111">
        <v>4177</v>
      </c>
      <c r="C764" s="112" t="str">
        <f t="shared" si="23"/>
        <v>False</v>
      </c>
      <c r="D764" s="113">
        <v>317083.21999999997</v>
      </c>
      <c r="E764" s="111">
        <v>317083.21999999997</v>
      </c>
      <c r="F764" s="114">
        <f t="shared" si="22"/>
        <v>634166.43999999994</v>
      </c>
      <c r="H764" t="s">
        <v>1748</v>
      </c>
      <c r="I764" t="s">
        <v>1504</v>
      </c>
      <c r="J764" t="s">
        <v>1749</v>
      </c>
      <c r="K764" t="s">
        <v>1750</v>
      </c>
    </row>
    <row r="765" spans="1:11" x14ac:dyDescent="0.2">
      <c r="A765" s="110">
        <v>4048</v>
      </c>
      <c r="B765" s="111">
        <v>4048</v>
      </c>
      <c r="C765" s="112" t="str">
        <f t="shared" si="23"/>
        <v>False</v>
      </c>
      <c r="D765" s="113">
        <v>282633.73</v>
      </c>
      <c r="E765" s="111">
        <v>282633.73</v>
      </c>
      <c r="F765" s="114">
        <f t="shared" si="22"/>
        <v>565267.46</v>
      </c>
      <c r="H765" t="s">
        <v>1748</v>
      </c>
      <c r="I765" t="s">
        <v>1504</v>
      </c>
      <c r="J765" t="s">
        <v>1749</v>
      </c>
      <c r="K765" t="s">
        <v>1750</v>
      </c>
    </row>
    <row r="766" spans="1:11" x14ac:dyDescent="0.2">
      <c r="A766" s="110">
        <v>106614</v>
      </c>
      <c r="B766" s="111">
        <v>106614</v>
      </c>
      <c r="C766" s="112" t="str">
        <f t="shared" si="23"/>
        <v>False</v>
      </c>
      <c r="D766" s="113">
        <v>289952.02</v>
      </c>
      <c r="E766" s="111">
        <v>289952.02</v>
      </c>
      <c r="F766" s="114">
        <f t="shared" si="22"/>
        <v>579904.04</v>
      </c>
      <c r="H766" t="s">
        <v>1513</v>
      </c>
      <c r="I766" t="s">
        <v>1500</v>
      </c>
      <c r="J766" t="s">
        <v>1514</v>
      </c>
      <c r="K766" t="s">
        <v>1880</v>
      </c>
    </row>
    <row r="767" spans="1:11" x14ac:dyDescent="0.2">
      <c r="A767" s="110">
        <v>106222</v>
      </c>
      <c r="B767" s="111">
        <v>106222</v>
      </c>
      <c r="C767" s="112" t="str">
        <f t="shared" si="23"/>
        <v>False</v>
      </c>
      <c r="D767" s="113">
        <v>410792.98</v>
      </c>
      <c r="E767" s="111">
        <v>410792.98</v>
      </c>
      <c r="F767" s="114">
        <f t="shared" si="22"/>
        <v>821585.96</v>
      </c>
      <c r="H767" t="s">
        <v>1748</v>
      </c>
      <c r="I767" t="s">
        <v>1504</v>
      </c>
      <c r="J767" t="s">
        <v>1749</v>
      </c>
      <c r="K767" t="s">
        <v>1750</v>
      </c>
    </row>
    <row r="768" spans="1:11" x14ac:dyDescent="0.2">
      <c r="A768" s="110">
        <v>4561</v>
      </c>
      <c r="B768" s="111">
        <v>4561</v>
      </c>
      <c r="C768" s="112" t="str">
        <f t="shared" si="23"/>
        <v>False</v>
      </c>
      <c r="D768" s="113">
        <v>266161.21000000002</v>
      </c>
      <c r="E768" s="111">
        <v>266161.21000000002</v>
      </c>
      <c r="F768" s="114">
        <f t="shared" si="22"/>
        <v>532322.42000000004</v>
      </c>
      <c r="H768" t="s">
        <v>1871</v>
      </c>
      <c r="I768" t="s">
        <v>1872</v>
      </c>
      <c r="J768" t="s">
        <v>1873</v>
      </c>
      <c r="K768" t="s">
        <v>1874</v>
      </c>
    </row>
    <row r="769" spans="1:11" x14ac:dyDescent="0.2">
      <c r="A769" s="110">
        <v>4481</v>
      </c>
      <c r="B769" s="111">
        <v>4481</v>
      </c>
      <c r="C769" s="112" t="str">
        <f t="shared" si="23"/>
        <v>False</v>
      </c>
      <c r="D769" s="113">
        <v>423542.61</v>
      </c>
      <c r="E769" s="111">
        <v>423542.61</v>
      </c>
      <c r="F769" s="114">
        <f t="shared" si="22"/>
        <v>847085.22</v>
      </c>
      <c r="H769" t="s">
        <v>1748</v>
      </c>
      <c r="I769" t="s">
        <v>1504</v>
      </c>
      <c r="J769" t="s">
        <v>1749</v>
      </c>
      <c r="K769" t="s">
        <v>1750</v>
      </c>
    </row>
    <row r="770" spans="1:11" x14ac:dyDescent="0.2">
      <c r="A770" s="110">
        <v>5115</v>
      </c>
      <c r="B770" s="111">
        <v>5115</v>
      </c>
      <c r="C770" s="112" t="str">
        <f t="shared" si="23"/>
        <v>False</v>
      </c>
      <c r="D770" s="113">
        <v>0</v>
      </c>
      <c r="E770" s="111">
        <v>0</v>
      </c>
      <c r="F770" s="114">
        <f t="shared" si="22"/>
        <v>0</v>
      </c>
      <c r="H770" t="s">
        <v>1881</v>
      </c>
      <c r="I770" t="s">
        <v>1500</v>
      </c>
      <c r="J770" t="s">
        <v>1882</v>
      </c>
      <c r="K770" t="s">
        <v>1883</v>
      </c>
    </row>
    <row r="771" spans="1:11" x14ac:dyDescent="0.2">
      <c r="A771" s="110">
        <v>104642</v>
      </c>
      <c r="B771" s="111">
        <v>104642</v>
      </c>
      <c r="C771" s="112" t="str">
        <f t="shared" si="23"/>
        <v>False</v>
      </c>
      <c r="D771" s="113">
        <v>525845.61</v>
      </c>
      <c r="E771" s="111">
        <v>525845.61</v>
      </c>
      <c r="F771" s="114">
        <f t="shared" ref="F771:F834" si="24">SUM(D771:E771)</f>
        <v>1051691.22</v>
      </c>
      <c r="H771" t="s">
        <v>1748</v>
      </c>
      <c r="I771" t="s">
        <v>1504</v>
      </c>
      <c r="J771" t="s">
        <v>1749</v>
      </c>
      <c r="K771" t="s">
        <v>1750</v>
      </c>
    </row>
    <row r="772" spans="1:11" x14ac:dyDescent="0.2">
      <c r="A772" s="110">
        <v>5116</v>
      </c>
      <c r="B772" s="111">
        <v>5116</v>
      </c>
      <c r="C772" s="112" t="str">
        <f t="shared" ref="C772:C835" si="25">IF(SUM(D772:E772)&gt;F772, "True","False")</f>
        <v>False</v>
      </c>
      <c r="D772" s="113">
        <v>0</v>
      </c>
      <c r="E772" s="111">
        <v>0</v>
      </c>
      <c r="F772" s="114">
        <f t="shared" si="24"/>
        <v>0</v>
      </c>
      <c r="H772" t="s">
        <v>1881</v>
      </c>
      <c r="I772" t="s">
        <v>1500</v>
      </c>
      <c r="J772" t="s">
        <v>1882</v>
      </c>
      <c r="K772" t="s">
        <v>1883</v>
      </c>
    </row>
    <row r="773" spans="1:11" x14ac:dyDescent="0.2">
      <c r="A773" s="110">
        <v>4612</v>
      </c>
      <c r="B773" s="111">
        <v>4612</v>
      </c>
      <c r="C773" s="112" t="str">
        <f t="shared" si="25"/>
        <v>False</v>
      </c>
      <c r="D773" s="113">
        <v>0</v>
      </c>
      <c r="E773" s="111">
        <v>0</v>
      </c>
      <c r="F773" s="114">
        <f t="shared" si="24"/>
        <v>0</v>
      </c>
      <c r="H773" t="s">
        <v>1881</v>
      </c>
      <c r="I773" t="s">
        <v>1500</v>
      </c>
      <c r="J773" t="s">
        <v>1882</v>
      </c>
      <c r="K773" t="s">
        <v>1883</v>
      </c>
    </row>
    <row r="774" spans="1:11" x14ac:dyDescent="0.2">
      <c r="A774" s="110">
        <v>4979</v>
      </c>
      <c r="B774" s="111">
        <v>4979</v>
      </c>
      <c r="C774" s="112" t="str">
        <f t="shared" si="25"/>
        <v>False</v>
      </c>
      <c r="D774" s="113">
        <v>0</v>
      </c>
      <c r="E774" s="111">
        <v>0</v>
      </c>
      <c r="F774" s="114">
        <f t="shared" si="24"/>
        <v>0</v>
      </c>
      <c r="H774" t="s">
        <v>1881</v>
      </c>
      <c r="I774" t="s">
        <v>1500</v>
      </c>
      <c r="J774" t="s">
        <v>1882</v>
      </c>
      <c r="K774" t="s">
        <v>1883</v>
      </c>
    </row>
    <row r="775" spans="1:11" x14ac:dyDescent="0.2">
      <c r="A775" s="110">
        <v>4421</v>
      </c>
      <c r="B775" s="111">
        <v>4421</v>
      </c>
      <c r="C775" s="112" t="str">
        <f t="shared" si="25"/>
        <v>False</v>
      </c>
      <c r="D775" s="113">
        <v>220109.56</v>
      </c>
      <c r="E775" s="111">
        <v>220109.56</v>
      </c>
      <c r="F775" s="114">
        <f t="shared" si="24"/>
        <v>440219.12</v>
      </c>
      <c r="H775" t="s">
        <v>1681</v>
      </c>
      <c r="I775" t="s">
        <v>1500</v>
      </c>
      <c r="J775" t="s">
        <v>1682</v>
      </c>
      <c r="K775" t="s">
        <v>1683</v>
      </c>
    </row>
    <row r="776" spans="1:11" x14ac:dyDescent="0.2">
      <c r="A776" s="110">
        <v>5265</v>
      </c>
      <c r="B776" s="111">
        <v>5265</v>
      </c>
      <c r="C776" s="112" t="str">
        <f t="shared" si="25"/>
        <v>False</v>
      </c>
      <c r="D776" s="113">
        <v>442590.55</v>
      </c>
      <c r="E776" s="111">
        <v>442590.55</v>
      </c>
      <c r="F776" s="114">
        <f t="shared" si="24"/>
        <v>885181.1</v>
      </c>
      <c r="H776" t="s">
        <v>1748</v>
      </c>
      <c r="I776" t="s">
        <v>1504</v>
      </c>
      <c r="J776" t="s">
        <v>1749</v>
      </c>
      <c r="K776" t="s">
        <v>1750</v>
      </c>
    </row>
    <row r="777" spans="1:11" x14ac:dyDescent="0.2">
      <c r="A777" s="110">
        <v>4455</v>
      </c>
      <c r="B777" s="111">
        <v>4455</v>
      </c>
      <c r="C777" s="112" t="str">
        <f t="shared" si="25"/>
        <v>False</v>
      </c>
      <c r="D777" s="113">
        <v>307087.52</v>
      </c>
      <c r="E777" s="111">
        <v>307087.52</v>
      </c>
      <c r="F777" s="114">
        <f t="shared" si="24"/>
        <v>614175.04</v>
      </c>
      <c r="H777" t="s">
        <v>1718</v>
      </c>
      <c r="I777" t="s">
        <v>1719</v>
      </c>
      <c r="J777" t="s">
        <v>1720</v>
      </c>
      <c r="K777" t="s">
        <v>1721</v>
      </c>
    </row>
    <row r="778" spans="1:11" x14ac:dyDescent="0.2">
      <c r="A778" s="110">
        <v>5045</v>
      </c>
      <c r="B778" s="111">
        <v>5045</v>
      </c>
      <c r="C778" s="112" t="str">
        <f t="shared" si="25"/>
        <v>False</v>
      </c>
      <c r="D778" s="113">
        <v>493461.56</v>
      </c>
      <c r="E778" s="111">
        <v>493461.56</v>
      </c>
      <c r="F778" s="114">
        <f t="shared" si="24"/>
        <v>986923.12</v>
      </c>
      <c r="H778" t="s">
        <v>1718</v>
      </c>
      <c r="I778" t="s">
        <v>1719</v>
      </c>
      <c r="J778" t="s">
        <v>1720</v>
      </c>
      <c r="K778" t="s">
        <v>1721</v>
      </c>
    </row>
    <row r="779" spans="1:11" x14ac:dyDescent="0.2">
      <c r="A779" s="110">
        <v>4914</v>
      </c>
      <c r="B779" s="111">
        <v>4914</v>
      </c>
      <c r="C779" s="112" t="str">
        <f t="shared" si="25"/>
        <v>False</v>
      </c>
      <c r="D779" s="113">
        <v>615883.48</v>
      </c>
      <c r="E779" s="111">
        <v>615883.48</v>
      </c>
      <c r="F779" s="114">
        <f t="shared" si="24"/>
        <v>1231766.96</v>
      </c>
      <c r="H779" t="s">
        <v>1748</v>
      </c>
      <c r="I779" t="s">
        <v>1504</v>
      </c>
      <c r="J779" t="s">
        <v>1749</v>
      </c>
      <c r="K779" t="s">
        <v>1750</v>
      </c>
    </row>
    <row r="780" spans="1:11" x14ac:dyDescent="0.2">
      <c r="A780" s="110">
        <v>4813</v>
      </c>
      <c r="B780" s="111">
        <v>4813</v>
      </c>
      <c r="C780" s="112" t="str">
        <f t="shared" si="25"/>
        <v>False</v>
      </c>
      <c r="D780" s="113">
        <v>207716.92</v>
      </c>
      <c r="E780" s="111">
        <v>207716.92</v>
      </c>
      <c r="F780" s="114">
        <f t="shared" si="24"/>
        <v>415433.84</v>
      </c>
      <c r="H780" t="s">
        <v>1748</v>
      </c>
      <c r="I780" t="s">
        <v>1504</v>
      </c>
      <c r="J780" t="s">
        <v>1749</v>
      </c>
      <c r="K780" t="s">
        <v>1750</v>
      </c>
    </row>
    <row r="781" spans="1:11" x14ac:dyDescent="0.2">
      <c r="A781" s="110">
        <v>5093</v>
      </c>
      <c r="B781" s="111">
        <v>5093</v>
      </c>
      <c r="C781" s="112" t="str">
        <f t="shared" si="25"/>
        <v>False</v>
      </c>
      <c r="D781" s="113">
        <v>201418.61</v>
      </c>
      <c r="E781" s="111">
        <v>201418.61</v>
      </c>
      <c r="F781" s="114">
        <f t="shared" si="24"/>
        <v>402837.22</v>
      </c>
      <c r="H781" t="s">
        <v>1884</v>
      </c>
      <c r="I781" t="s">
        <v>1885</v>
      </c>
      <c r="J781" t="s">
        <v>1886</v>
      </c>
      <c r="K781" t="s">
        <v>1887</v>
      </c>
    </row>
    <row r="782" spans="1:11" x14ac:dyDescent="0.2">
      <c r="A782" s="110">
        <v>4541</v>
      </c>
      <c r="B782" s="111">
        <v>4541</v>
      </c>
      <c r="C782" s="112" t="str">
        <f t="shared" si="25"/>
        <v>False</v>
      </c>
      <c r="D782" s="113">
        <v>243135.39</v>
      </c>
      <c r="E782" s="111">
        <v>243135.39</v>
      </c>
      <c r="F782" s="114">
        <f t="shared" si="24"/>
        <v>486270.78</v>
      </c>
      <c r="H782" t="s">
        <v>1613</v>
      </c>
      <c r="I782" t="s">
        <v>1614</v>
      </c>
      <c r="J782" t="s">
        <v>1615</v>
      </c>
      <c r="K782" t="s">
        <v>1616</v>
      </c>
    </row>
    <row r="783" spans="1:11" x14ac:dyDescent="0.2">
      <c r="A783" s="110">
        <v>110342</v>
      </c>
      <c r="B783" s="111">
        <v>110342</v>
      </c>
      <c r="C783" s="112" t="str">
        <f t="shared" si="25"/>
        <v>False</v>
      </c>
      <c r="D783" s="113">
        <v>462352.47</v>
      </c>
      <c r="E783" s="111">
        <v>462352.47</v>
      </c>
      <c r="F783" s="114">
        <f t="shared" si="24"/>
        <v>924704.94</v>
      </c>
      <c r="H783" t="s">
        <v>1739</v>
      </c>
      <c r="I783" t="s">
        <v>1574</v>
      </c>
      <c r="J783" t="s">
        <v>1740</v>
      </c>
      <c r="K783" t="s">
        <v>1741</v>
      </c>
    </row>
    <row r="784" spans="1:11" x14ac:dyDescent="0.2">
      <c r="A784" s="110">
        <v>4969</v>
      </c>
      <c r="B784" s="111">
        <v>4969</v>
      </c>
      <c r="C784" s="112" t="str">
        <f t="shared" si="25"/>
        <v>False</v>
      </c>
      <c r="D784" s="113">
        <v>0</v>
      </c>
      <c r="E784" s="111">
        <v>0</v>
      </c>
      <c r="F784" s="114">
        <f t="shared" si="24"/>
        <v>0</v>
      </c>
      <c r="H784" t="s">
        <v>1888</v>
      </c>
      <c r="I784" t="s">
        <v>1889</v>
      </c>
      <c r="J784" t="s">
        <v>1890</v>
      </c>
      <c r="K784" t="s">
        <v>1891</v>
      </c>
    </row>
    <row r="785" spans="1:11" x14ac:dyDescent="0.2">
      <c r="A785" s="110">
        <v>4590</v>
      </c>
      <c r="B785" s="111">
        <v>4590</v>
      </c>
      <c r="C785" s="112" t="str">
        <f t="shared" si="25"/>
        <v>False</v>
      </c>
      <c r="D785" s="113">
        <v>377694.95</v>
      </c>
      <c r="E785" s="111">
        <v>377694.95</v>
      </c>
      <c r="F785" s="114">
        <f t="shared" si="24"/>
        <v>755389.9</v>
      </c>
      <c r="H785" t="s">
        <v>1748</v>
      </c>
      <c r="I785" t="s">
        <v>1504</v>
      </c>
      <c r="J785" t="s">
        <v>1749</v>
      </c>
      <c r="K785" t="s">
        <v>1750</v>
      </c>
    </row>
    <row r="786" spans="1:11" x14ac:dyDescent="0.2">
      <c r="A786" s="110">
        <v>4306</v>
      </c>
      <c r="B786" s="111">
        <v>4306</v>
      </c>
      <c r="C786" s="112" t="str">
        <f t="shared" si="25"/>
        <v>False</v>
      </c>
      <c r="D786" s="113">
        <v>302293.65999999997</v>
      </c>
      <c r="E786" s="111">
        <v>302293.65999999997</v>
      </c>
      <c r="F786" s="114">
        <f t="shared" si="24"/>
        <v>604587.31999999995</v>
      </c>
      <c r="H786" t="s">
        <v>1739</v>
      </c>
      <c r="I786" t="s">
        <v>1574</v>
      </c>
      <c r="J786" t="s">
        <v>1740</v>
      </c>
      <c r="K786" t="s">
        <v>1741</v>
      </c>
    </row>
    <row r="787" spans="1:11" x14ac:dyDescent="0.2">
      <c r="A787" s="110">
        <v>5033</v>
      </c>
      <c r="B787" s="111">
        <v>5033</v>
      </c>
      <c r="C787" s="112" t="str">
        <f t="shared" si="25"/>
        <v>False</v>
      </c>
      <c r="D787" s="113">
        <v>480099.95</v>
      </c>
      <c r="E787" s="111">
        <v>480099.95</v>
      </c>
      <c r="F787" s="114">
        <f t="shared" si="24"/>
        <v>960199.9</v>
      </c>
      <c r="H787" t="s">
        <v>1892</v>
      </c>
      <c r="I787" t="s">
        <v>1893</v>
      </c>
      <c r="J787" t="s">
        <v>1894</v>
      </c>
      <c r="K787" t="s">
        <v>1895</v>
      </c>
    </row>
    <row r="788" spans="1:11" x14ac:dyDescent="0.2">
      <c r="A788" s="110">
        <v>101740</v>
      </c>
      <c r="B788" s="111">
        <v>101740</v>
      </c>
      <c r="C788" s="112" t="str">
        <f t="shared" si="25"/>
        <v>False</v>
      </c>
      <c r="D788" s="113">
        <v>458196.09</v>
      </c>
      <c r="E788" s="111">
        <v>458196.09</v>
      </c>
      <c r="F788" s="114">
        <f t="shared" si="24"/>
        <v>916392.18</v>
      </c>
      <c r="H788" t="s">
        <v>1603</v>
      </c>
      <c r="I788" t="s">
        <v>1504</v>
      </c>
      <c r="J788" t="s">
        <v>1604</v>
      </c>
      <c r="K788" t="s">
        <v>1605</v>
      </c>
    </row>
    <row r="789" spans="1:11" x14ac:dyDescent="0.2">
      <c r="A789" s="110">
        <v>4900</v>
      </c>
      <c r="B789" s="111">
        <v>4900</v>
      </c>
      <c r="C789" s="112" t="str">
        <f t="shared" si="25"/>
        <v>False</v>
      </c>
      <c r="D789" s="113">
        <v>114874.14</v>
      </c>
      <c r="E789" s="111">
        <v>114874.14</v>
      </c>
      <c r="F789" s="114">
        <f t="shared" si="24"/>
        <v>229748.28</v>
      </c>
      <c r="H789" t="s">
        <v>1896</v>
      </c>
      <c r="I789" t="s">
        <v>1496</v>
      </c>
      <c r="J789" t="s">
        <v>1897</v>
      </c>
      <c r="K789" t="s">
        <v>1898</v>
      </c>
    </row>
    <row r="790" spans="1:11" x14ac:dyDescent="0.2">
      <c r="A790" s="110">
        <v>5067</v>
      </c>
      <c r="B790" s="111">
        <v>5067</v>
      </c>
      <c r="C790" s="112" t="str">
        <f t="shared" si="25"/>
        <v>False</v>
      </c>
      <c r="D790" s="113">
        <v>393325.99</v>
      </c>
      <c r="E790" s="111">
        <v>393325.99</v>
      </c>
      <c r="F790" s="114">
        <f t="shared" si="24"/>
        <v>786651.98</v>
      </c>
      <c r="H790" t="s">
        <v>1739</v>
      </c>
      <c r="I790" t="s">
        <v>1574</v>
      </c>
      <c r="J790" t="s">
        <v>1740</v>
      </c>
      <c r="K790" t="s">
        <v>1741</v>
      </c>
    </row>
    <row r="791" spans="1:11" x14ac:dyDescent="0.2">
      <c r="A791" s="110">
        <v>4355</v>
      </c>
      <c r="B791" s="111">
        <v>4355</v>
      </c>
      <c r="C791" s="112" t="str">
        <f t="shared" si="25"/>
        <v>False</v>
      </c>
      <c r="D791" s="113">
        <v>329807.34999999998</v>
      </c>
      <c r="E791" s="111">
        <v>329807.34999999998</v>
      </c>
      <c r="F791" s="114">
        <f t="shared" si="24"/>
        <v>659614.69999999995</v>
      </c>
      <c r="H791" t="s">
        <v>1739</v>
      </c>
      <c r="I791" t="s">
        <v>1574</v>
      </c>
      <c r="J791" t="s">
        <v>1740</v>
      </c>
      <c r="K791" t="s">
        <v>1741</v>
      </c>
    </row>
    <row r="792" spans="1:11" x14ac:dyDescent="0.2">
      <c r="A792" s="110">
        <v>4870</v>
      </c>
      <c r="B792" s="111">
        <v>4870</v>
      </c>
      <c r="C792" s="112" t="str">
        <f t="shared" si="25"/>
        <v>False</v>
      </c>
      <c r="D792" s="113">
        <v>188617.98</v>
      </c>
      <c r="E792" s="111">
        <v>188617.98</v>
      </c>
      <c r="F792" s="114">
        <f t="shared" si="24"/>
        <v>377235.96</v>
      </c>
      <c r="H792" t="s">
        <v>1863</v>
      </c>
      <c r="I792" t="s">
        <v>1588</v>
      </c>
      <c r="J792" t="s">
        <v>1864</v>
      </c>
      <c r="K792" t="s">
        <v>1865</v>
      </c>
    </row>
    <row r="793" spans="1:11" x14ac:dyDescent="0.2">
      <c r="A793" s="110">
        <v>5235</v>
      </c>
      <c r="B793" s="111">
        <v>5235</v>
      </c>
      <c r="C793" s="112" t="str">
        <f t="shared" si="25"/>
        <v>False</v>
      </c>
      <c r="D793" s="113">
        <v>455799.16</v>
      </c>
      <c r="E793" s="111">
        <v>455799.16</v>
      </c>
      <c r="F793" s="114">
        <f t="shared" si="24"/>
        <v>911598.32</v>
      </c>
      <c r="H793" t="s">
        <v>1613</v>
      </c>
      <c r="I793" t="s">
        <v>1614</v>
      </c>
      <c r="J793" t="s">
        <v>1615</v>
      </c>
      <c r="K793" t="s">
        <v>1616</v>
      </c>
    </row>
    <row r="794" spans="1:11" x14ac:dyDescent="0.2">
      <c r="A794" s="110">
        <v>4807</v>
      </c>
      <c r="B794" s="111">
        <v>4807</v>
      </c>
      <c r="C794" s="112" t="str">
        <f t="shared" si="25"/>
        <v>False</v>
      </c>
      <c r="D794" s="113">
        <v>426883.01</v>
      </c>
      <c r="E794" s="111">
        <v>426883.01</v>
      </c>
      <c r="F794" s="114">
        <f t="shared" si="24"/>
        <v>853766.02</v>
      </c>
      <c r="H794" t="s">
        <v>1739</v>
      </c>
      <c r="I794" t="s">
        <v>1574</v>
      </c>
      <c r="J794" t="s">
        <v>1740</v>
      </c>
      <c r="K794" t="s">
        <v>1741</v>
      </c>
    </row>
    <row r="795" spans="1:11" x14ac:dyDescent="0.2">
      <c r="A795" s="110">
        <v>5166</v>
      </c>
      <c r="B795" s="111">
        <v>5166</v>
      </c>
      <c r="C795" s="112" t="str">
        <f t="shared" si="25"/>
        <v>False</v>
      </c>
      <c r="D795" s="113">
        <v>150573.09</v>
      </c>
      <c r="E795" s="111">
        <v>150573.09</v>
      </c>
      <c r="F795" s="114">
        <f t="shared" si="24"/>
        <v>301146.18</v>
      </c>
      <c r="H795" t="s">
        <v>1739</v>
      </c>
      <c r="I795" t="s">
        <v>1574</v>
      </c>
      <c r="J795" t="s">
        <v>1740</v>
      </c>
      <c r="K795" t="s">
        <v>1741</v>
      </c>
    </row>
    <row r="796" spans="1:11" x14ac:dyDescent="0.2">
      <c r="A796" s="110">
        <v>106680</v>
      </c>
      <c r="B796" s="111">
        <v>106680</v>
      </c>
      <c r="C796" s="112" t="str">
        <f t="shared" si="25"/>
        <v>False</v>
      </c>
      <c r="D796" s="113">
        <v>201928.59</v>
      </c>
      <c r="E796" s="111">
        <v>201928.59</v>
      </c>
      <c r="F796" s="114">
        <f t="shared" si="24"/>
        <v>403857.18</v>
      </c>
      <c r="H796" t="s">
        <v>1782</v>
      </c>
      <c r="I796" t="s">
        <v>1783</v>
      </c>
      <c r="J796" t="s">
        <v>1784</v>
      </c>
      <c r="K796" t="s">
        <v>1899</v>
      </c>
    </row>
    <row r="797" spans="1:11" x14ac:dyDescent="0.2">
      <c r="A797" s="110">
        <v>107125</v>
      </c>
      <c r="B797" s="111">
        <v>107125</v>
      </c>
      <c r="C797" s="112" t="str">
        <f t="shared" si="25"/>
        <v>False</v>
      </c>
      <c r="D797" s="113">
        <v>727570.21</v>
      </c>
      <c r="E797" s="111">
        <v>727570.21</v>
      </c>
      <c r="F797" s="114">
        <f t="shared" si="24"/>
        <v>1455140.42</v>
      </c>
      <c r="H797" t="s">
        <v>1613</v>
      </c>
      <c r="I797" t="s">
        <v>1614</v>
      </c>
      <c r="J797" t="s">
        <v>1615</v>
      </c>
      <c r="K797" t="s">
        <v>1616</v>
      </c>
    </row>
    <row r="798" spans="1:11" x14ac:dyDescent="0.2">
      <c r="A798" s="110">
        <v>110118</v>
      </c>
      <c r="B798" s="111">
        <v>110118</v>
      </c>
      <c r="C798" s="112" t="str">
        <f t="shared" si="25"/>
        <v>False</v>
      </c>
      <c r="D798" s="113">
        <v>589899.74</v>
      </c>
      <c r="E798" s="111">
        <v>589899.74</v>
      </c>
      <c r="F798" s="114">
        <f t="shared" si="24"/>
        <v>1179799.48</v>
      </c>
      <c r="H798" t="s">
        <v>1613</v>
      </c>
      <c r="I798" t="s">
        <v>1614</v>
      </c>
      <c r="J798" t="s">
        <v>1615</v>
      </c>
      <c r="K798" t="s">
        <v>1616</v>
      </c>
    </row>
    <row r="799" spans="1:11" x14ac:dyDescent="0.2">
      <c r="A799" s="110">
        <v>5297</v>
      </c>
      <c r="B799" s="111">
        <v>5297</v>
      </c>
      <c r="C799" s="112" t="str">
        <f t="shared" si="25"/>
        <v>False</v>
      </c>
      <c r="D799" s="113">
        <v>365123.82</v>
      </c>
      <c r="E799" s="111">
        <v>365123.82</v>
      </c>
      <c r="F799" s="114">
        <f t="shared" si="24"/>
        <v>730247.64</v>
      </c>
      <c r="H799" t="s">
        <v>1739</v>
      </c>
      <c r="I799" t="s">
        <v>1574</v>
      </c>
      <c r="J799" t="s">
        <v>1740</v>
      </c>
      <c r="K799" t="s">
        <v>1741</v>
      </c>
    </row>
    <row r="800" spans="1:11" x14ac:dyDescent="0.2">
      <c r="A800" s="110">
        <v>5234</v>
      </c>
      <c r="B800" s="111">
        <v>5234</v>
      </c>
      <c r="C800" s="112" t="str">
        <f t="shared" si="25"/>
        <v>False</v>
      </c>
      <c r="D800" s="113">
        <v>276998.40000000002</v>
      </c>
      <c r="E800" s="111">
        <v>276998.40000000002</v>
      </c>
      <c r="F800" s="114">
        <f t="shared" si="24"/>
        <v>553996.80000000005</v>
      </c>
      <c r="H800" t="s">
        <v>1739</v>
      </c>
      <c r="I800" t="s">
        <v>1574</v>
      </c>
      <c r="J800" t="s">
        <v>1740</v>
      </c>
      <c r="K800" t="s">
        <v>1741</v>
      </c>
    </row>
    <row r="801" spans="1:11" x14ac:dyDescent="0.2">
      <c r="A801" s="110">
        <v>5215</v>
      </c>
      <c r="B801" s="111">
        <v>5215</v>
      </c>
      <c r="C801" s="112" t="str">
        <f t="shared" si="25"/>
        <v>False</v>
      </c>
      <c r="D801" s="113">
        <v>352157.8</v>
      </c>
      <c r="E801" s="111">
        <v>352157.8</v>
      </c>
      <c r="F801" s="114">
        <f t="shared" si="24"/>
        <v>704315.6</v>
      </c>
      <c r="H801" t="s">
        <v>1782</v>
      </c>
      <c r="I801" t="s">
        <v>1783</v>
      </c>
      <c r="J801" t="s">
        <v>1784</v>
      </c>
      <c r="K801" t="s">
        <v>1899</v>
      </c>
    </row>
    <row r="802" spans="1:11" x14ac:dyDescent="0.2">
      <c r="A802" s="110">
        <v>5256</v>
      </c>
      <c r="B802" s="111">
        <v>5256</v>
      </c>
      <c r="C802" s="112" t="str">
        <f t="shared" si="25"/>
        <v>False</v>
      </c>
      <c r="D802" s="113">
        <v>542777.12</v>
      </c>
      <c r="E802" s="111">
        <v>542777.12</v>
      </c>
      <c r="F802" s="114">
        <f t="shared" si="24"/>
        <v>1085554.24</v>
      </c>
      <c r="H802" t="s">
        <v>1739</v>
      </c>
      <c r="I802" t="s">
        <v>1574</v>
      </c>
      <c r="J802" t="s">
        <v>1740</v>
      </c>
      <c r="K802" t="s">
        <v>1741</v>
      </c>
    </row>
    <row r="803" spans="1:11" x14ac:dyDescent="0.2">
      <c r="A803" s="110">
        <v>5291</v>
      </c>
      <c r="B803" s="111">
        <v>5291</v>
      </c>
      <c r="C803" s="112" t="str">
        <f t="shared" si="25"/>
        <v>False</v>
      </c>
      <c r="D803" s="113">
        <v>415637.84</v>
      </c>
      <c r="E803" s="111">
        <v>415637.84</v>
      </c>
      <c r="F803" s="114">
        <f t="shared" si="24"/>
        <v>831275.68</v>
      </c>
      <c r="H803" t="s">
        <v>1839</v>
      </c>
      <c r="I803" t="s">
        <v>1504</v>
      </c>
      <c r="J803" t="s">
        <v>1840</v>
      </c>
      <c r="K803" t="s">
        <v>1841</v>
      </c>
    </row>
    <row r="804" spans="1:11" x14ac:dyDescent="0.2">
      <c r="A804" s="110">
        <v>5139</v>
      </c>
      <c r="B804" s="111">
        <v>5139</v>
      </c>
      <c r="C804" s="112" t="str">
        <f t="shared" si="25"/>
        <v>False</v>
      </c>
      <c r="D804" s="113">
        <v>266875.19</v>
      </c>
      <c r="E804" s="111">
        <v>266875.19</v>
      </c>
      <c r="F804" s="114">
        <f t="shared" si="24"/>
        <v>533750.38</v>
      </c>
      <c r="H804" t="s">
        <v>1839</v>
      </c>
      <c r="I804" t="s">
        <v>1900</v>
      </c>
      <c r="J804" t="s">
        <v>1840</v>
      </c>
      <c r="K804" t="s">
        <v>1841</v>
      </c>
    </row>
    <row r="805" spans="1:11" x14ac:dyDescent="0.2">
      <c r="A805" s="110">
        <v>4430</v>
      </c>
      <c r="B805" s="111">
        <v>4430</v>
      </c>
      <c r="C805" s="112" t="str">
        <f t="shared" si="25"/>
        <v>False</v>
      </c>
      <c r="D805" s="113">
        <v>314558.8</v>
      </c>
      <c r="E805" s="111">
        <v>314558.8</v>
      </c>
      <c r="F805" s="114">
        <f t="shared" si="24"/>
        <v>629117.6</v>
      </c>
      <c r="H805" t="s">
        <v>1839</v>
      </c>
      <c r="I805" t="s">
        <v>1900</v>
      </c>
      <c r="J805" t="s">
        <v>1840</v>
      </c>
      <c r="K805" t="s">
        <v>1841</v>
      </c>
    </row>
    <row r="806" spans="1:11" x14ac:dyDescent="0.2">
      <c r="A806" s="110">
        <v>5066</v>
      </c>
      <c r="B806" s="111">
        <v>5066</v>
      </c>
      <c r="C806" s="112" t="str">
        <f t="shared" si="25"/>
        <v>False</v>
      </c>
      <c r="D806" s="113">
        <v>166612.13</v>
      </c>
      <c r="E806" s="111">
        <v>166612.13</v>
      </c>
      <c r="F806" s="114">
        <f t="shared" si="24"/>
        <v>333224.26</v>
      </c>
      <c r="H806" t="s">
        <v>1901</v>
      </c>
      <c r="I806" t="s">
        <v>1632</v>
      </c>
      <c r="J806" t="s">
        <v>1902</v>
      </c>
      <c r="K806" t="s">
        <v>1903</v>
      </c>
    </row>
    <row r="807" spans="1:11" x14ac:dyDescent="0.2">
      <c r="A807" s="110">
        <v>5203</v>
      </c>
      <c r="B807" s="111">
        <v>5203</v>
      </c>
      <c r="C807" s="112" t="str">
        <f t="shared" si="25"/>
        <v>False</v>
      </c>
      <c r="D807" s="113">
        <v>784025.56</v>
      </c>
      <c r="E807" s="111">
        <v>784025.56</v>
      </c>
      <c r="F807" s="114">
        <f t="shared" si="24"/>
        <v>1568051.12</v>
      </c>
      <c r="H807" t="s">
        <v>1739</v>
      </c>
      <c r="I807" t="s">
        <v>1574</v>
      </c>
      <c r="J807" t="s">
        <v>1740</v>
      </c>
      <c r="K807" t="s">
        <v>1741</v>
      </c>
    </row>
    <row r="808" spans="1:11" x14ac:dyDescent="0.2">
      <c r="A808" s="110">
        <v>5307</v>
      </c>
      <c r="B808" s="111">
        <v>5307</v>
      </c>
      <c r="C808" s="112" t="str">
        <f t="shared" si="25"/>
        <v>False</v>
      </c>
      <c r="D808" s="113">
        <v>320984.61</v>
      </c>
      <c r="E808" s="111">
        <v>320984.61</v>
      </c>
      <c r="F808" s="114">
        <f t="shared" si="24"/>
        <v>641969.22</v>
      </c>
      <c r="H808" t="s">
        <v>1739</v>
      </c>
      <c r="I808" t="s">
        <v>1574</v>
      </c>
      <c r="J808" t="s">
        <v>1740</v>
      </c>
      <c r="K808" t="s">
        <v>1741</v>
      </c>
    </row>
    <row r="809" spans="1:11" x14ac:dyDescent="0.2">
      <c r="A809" s="110">
        <v>104541</v>
      </c>
      <c r="B809" s="111">
        <v>104541</v>
      </c>
      <c r="C809" s="112" t="str">
        <f t="shared" si="25"/>
        <v>False</v>
      </c>
      <c r="D809" s="113">
        <v>467732.81</v>
      </c>
      <c r="E809" s="111">
        <v>467732.81</v>
      </c>
      <c r="F809" s="114">
        <f t="shared" si="24"/>
        <v>935465.62</v>
      </c>
      <c r="H809" t="s">
        <v>1739</v>
      </c>
      <c r="I809" t="s">
        <v>1574</v>
      </c>
      <c r="J809" t="s">
        <v>1740</v>
      </c>
      <c r="K809" t="s">
        <v>1741</v>
      </c>
    </row>
    <row r="810" spans="1:11" x14ac:dyDescent="0.2">
      <c r="A810" s="110">
        <v>110301</v>
      </c>
      <c r="B810" s="111">
        <v>110301</v>
      </c>
      <c r="C810" s="112" t="str">
        <f t="shared" si="25"/>
        <v>False</v>
      </c>
      <c r="D810" s="113">
        <v>319046.67</v>
      </c>
      <c r="E810" s="111">
        <v>319046.67</v>
      </c>
      <c r="F810" s="114">
        <f t="shared" si="24"/>
        <v>638093.34</v>
      </c>
      <c r="H810" t="s">
        <v>1591</v>
      </c>
      <c r="I810" t="s">
        <v>1500</v>
      </c>
      <c r="J810" t="s">
        <v>1592</v>
      </c>
      <c r="K810" t="s">
        <v>1593</v>
      </c>
    </row>
    <row r="811" spans="1:11" x14ac:dyDescent="0.2">
      <c r="A811" s="110">
        <v>4286</v>
      </c>
      <c r="B811" s="111">
        <v>4286</v>
      </c>
      <c r="C811" s="112" t="str">
        <f t="shared" si="25"/>
        <v>False</v>
      </c>
      <c r="D811" s="113">
        <v>593673.63</v>
      </c>
      <c r="E811" s="111">
        <v>593673.63</v>
      </c>
      <c r="F811" s="114">
        <f t="shared" si="24"/>
        <v>1187347.26</v>
      </c>
      <c r="H811" t="s">
        <v>1739</v>
      </c>
      <c r="I811" t="s">
        <v>1574</v>
      </c>
      <c r="J811" t="s">
        <v>1740</v>
      </c>
      <c r="K811" t="s">
        <v>1741</v>
      </c>
    </row>
    <row r="812" spans="1:11" x14ac:dyDescent="0.2">
      <c r="A812" s="110">
        <v>100790</v>
      </c>
      <c r="B812" s="111">
        <v>100790</v>
      </c>
      <c r="C812" s="112" t="str">
        <f t="shared" si="25"/>
        <v>False</v>
      </c>
      <c r="D812" s="113">
        <v>488004.72</v>
      </c>
      <c r="E812" s="111">
        <v>488004.72</v>
      </c>
      <c r="F812" s="114">
        <f t="shared" si="24"/>
        <v>976009.44</v>
      </c>
      <c r="H812" t="s">
        <v>1739</v>
      </c>
      <c r="I812" t="s">
        <v>1574</v>
      </c>
      <c r="J812" t="s">
        <v>1740</v>
      </c>
      <c r="K812" t="s">
        <v>1741</v>
      </c>
    </row>
    <row r="813" spans="1:11" x14ac:dyDescent="0.2">
      <c r="A813" s="110">
        <v>4456</v>
      </c>
      <c r="B813" s="111">
        <v>4456</v>
      </c>
      <c r="C813" s="112" t="str">
        <f t="shared" si="25"/>
        <v>False</v>
      </c>
      <c r="D813" s="113">
        <v>523474.18</v>
      </c>
      <c r="E813" s="111">
        <v>523474.18</v>
      </c>
      <c r="F813" s="114">
        <f t="shared" si="24"/>
        <v>1046948.36</v>
      </c>
      <c r="H813" t="s">
        <v>1739</v>
      </c>
      <c r="I813" t="s">
        <v>1574</v>
      </c>
      <c r="J813" t="s">
        <v>1740</v>
      </c>
      <c r="K813" t="s">
        <v>1741</v>
      </c>
    </row>
    <row r="814" spans="1:11" x14ac:dyDescent="0.2">
      <c r="A814" s="110">
        <v>101489</v>
      </c>
      <c r="B814" s="111">
        <v>101489</v>
      </c>
      <c r="C814" s="112" t="str">
        <f t="shared" si="25"/>
        <v>False</v>
      </c>
      <c r="D814" s="113">
        <v>418595.75</v>
      </c>
      <c r="E814" s="111">
        <v>418595.75</v>
      </c>
      <c r="F814" s="114">
        <f t="shared" si="24"/>
        <v>837191.5</v>
      </c>
      <c r="H814" t="s">
        <v>1739</v>
      </c>
      <c r="I814" t="s">
        <v>1574</v>
      </c>
      <c r="J814" t="s">
        <v>1740</v>
      </c>
      <c r="K814" t="s">
        <v>1741</v>
      </c>
    </row>
    <row r="815" spans="1:11" x14ac:dyDescent="0.2">
      <c r="A815" s="110">
        <v>105919</v>
      </c>
      <c r="B815" s="111">
        <v>105919</v>
      </c>
      <c r="C815" s="112" t="str">
        <f t="shared" si="25"/>
        <v>False</v>
      </c>
      <c r="D815" s="113">
        <v>357321.05</v>
      </c>
      <c r="E815" s="111">
        <v>357321.05</v>
      </c>
      <c r="F815" s="114">
        <f t="shared" si="24"/>
        <v>714642.1</v>
      </c>
      <c r="H815" t="s">
        <v>1782</v>
      </c>
      <c r="I815" t="s">
        <v>1783</v>
      </c>
      <c r="J815" t="s">
        <v>1784</v>
      </c>
      <c r="K815" t="s">
        <v>1899</v>
      </c>
    </row>
    <row r="816" spans="1:11" x14ac:dyDescent="0.2">
      <c r="A816" s="110">
        <v>101633</v>
      </c>
      <c r="B816" s="111">
        <v>101633</v>
      </c>
      <c r="C816" s="112" t="str">
        <f t="shared" si="25"/>
        <v>False</v>
      </c>
      <c r="D816" s="113">
        <v>383330.28</v>
      </c>
      <c r="E816" s="111">
        <v>383330.28</v>
      </c>
      <c r="F816" s="114">
        <f t="shared" si="24"/>
        <v>766660.56</v>
      </c>
      <c r="H816" t="s">
        <v>1739</v>
      </c>
      <c r="I816" t="s">
        <v>1574</v>
      </c>
      <c r="J816" t="s">
        <v>1740</v>
      </c>
      <c r="K816" t="s">
        <v>1741</v>
      </c>
    </row>
    <row r="817" spans="1:11" x14ac:dyDescent="0.2">
      <c r="A817" s="110">
        <v>5221</v>
      </c>
      <c r="B817" s="111">
        <v>5221</v>
      </c>
      <c r="C817" s="112" t="str">
        <f t="shared" si="25"/>
        <v>False</v>
      </c>
      <c r="D817" s="113">
        <v>177449.31</v>
      </c>
      <c r="E817" s="111">
        <v>177449.31</v>
      </c>
      <c r="F817" s="114">
        <f t="shared" si="24"/>
        <v>354898.62</v>
      </c>
      <c r="H817" t="s">
        <v>1782</v>
      </c>
      <c r="I817" t="s">
        <v>1783</v>
      </c>
      <c r="J817" t="s">
        <v>1784</v>
      </c>
      <c r="K817" t="s">
        <v>1899</v>
      </c>
    </row>
    <row r="818" spans="1:11" x14ac:dyDescent="0.2">
      <c r="A818" s="110">
        <v>102417</v>
      </c>
      <c r="B818" s="111">
        <v>102417</v>
      </c>
      <c r="C818" s="112" t="str">
        <f t="shared" si="25"/>
        <v>False</v>
      </c>
      <c r="D818" s="113">
        <v>370810.15</v>
      </c>
      <c r="E818" s="111">
        <v>370810.15</v>
      </c>
      <c r="F818" s="114">
        <f t="shared" si="24"/>
        <v>741620.3</v>
      </c>
      <c r="H818" t="s">
        <v>1739</v>
      </c>
      <c r="I818" t="s">
        <v>1574</v>
      </c>
      <c r="J818" t="s">
        <v>1740</v>
      </c>
      <c r="K818" t="s">
        <v>1741</v>
      </c>
    </row>
    <row r="819" spans="1:11" x14ac:dyDescent="0.2">
      <c r="A819" s="110">
        <v>5400</v>
      </c>
      <c r="B819" s="111">
        <v>5400</v>
      </c>
      <c r="C819" s="112" t="str">
        <f t="shared" si="25"/>
        <v>False</v>
      </c>
      <c r="D819" s="113">
        <v>451234.8</v>
      </c>
      <c r="E819" s="111">
        <v>451234.8</v>
      </c>
      <c r="F819" s="114">
        <f t="shared" si="24"/>
        <v>902469.6</v>
      </c>
      <c r="H819" t="s">
        <v>1739</v>
      </c>
      <c r="I819" t="s">
        <v>1574</v>
      </c>
      <c r="J819" t="s">
        <v>1740</v>
      </c>
      <c r="K819" t="s">
        <v>1741</v>
      </c>
    </row>
    <row r="820" spans="1:11" x14ac:dyDescent="0.2">
      <c r="A820" s="110">
        <v>104661</v>
      </c>
      <c r="B820" s="111">
        <v>104661</v>
      </c>
      <c r="C820" s="112" t="str">
        <f t="shared" si="25"/>
        <v>False</v>
      </c>
      <c r="D820" s="113">
        <v>336513.65</v>
      </c>
      <c r="E820" s="111">
        <v>336513.65</v>
      </c>
      <c r="F820" s="114">
        <f t="shared" si="24"/>
        <v>673027.3</v>
      </c>
      <c r="H820" t="s">
        <v>1739</v>
      </c>
      <c r="I820" t="s">
        <v>1574</v>
      </c>
      <c r="J820" t="s">
        <v>1740</v>
      </c>
      <c r="K820" t="s">
        <v>1741</v>
      </c>
    </row>
    <row r="821" spans="1:11" x14ac:dyDescent="0.2">
      <c r="A821" s="110">
        <v>106784</v>
      </c>
      <c r="B821" s="111">
        <v>106784</v>
      </c>
      <c r="C821" s="112" t="str">
        <f t="shared" si="25"/>
        <v>False</v>
      </c>
      <c r="D821" s="113">
        <v>630367.06000000006</v>
      </c>
      <c r="E821" s="111">
        <v>630367.06000000006</v>
      </c>
      <c r="F821" s="114">
        <f t="shared" si="24"/>
        <v>1260734.1200000001</v>
      </c>
      <c r="H821" t="s">
        <v>1782</v>
      </c>
      <c r="I821" t="s">
        <v>1783</v>
      </c>
      <c r="J821" t="s">
        <v>1784</v>
      </c>
      <c r="K821" t="s">
        <v>1899</v>
      </c>
    </row>
    <row r="822" spans="1:11" x14ac:dyDescent="0.2">
      <c r="A822" s="110">
        <v>103191</v>
      </c>
      <c r="B822" s="111">
        <v>103191</v>
      </c>
      <c r="C822" s="112" t="str">
        <f t="shared" si="25"/>
        <v>False</v>
      </c>
      <c r="D822" s="113">
        <v>556929.21</v>
      </c>
      <c r="E822" s="111">
        <v>556929.21</v>
      </c>
      <c r="F822" s="114">
        <f t="shared" si="24"/>
        <v>1113858.42</v>
      </c>
      <c r="H822" t="s">
        <v>1739</v>
      </c>
      <c r="I822" t="s">
        <v>1574</v>
      </c>
      <c r="J822" t="s">
        <v>1740</v>
      </c>
      <c r="K822" t="s">
        <v>1741</v>
      </c>
    </row>
    <row r="823" spans="1:11" x14ac:dyDescent="0.2">
      <c r="A823" s="110">
        <v>102294</v>
      </c>
      <c r="B823" s="111">
        <v>102294</v>
      </c>
      <c r="C823" s="112" t="str">
        <f t="shared" si="25"/>
        <v>False</v>
      </c>
      <c r="D823" s="113">
        <v>475229.6</v>
      </c>
      <c r="E823" s="111">
        <v>475229.6</v>
      </c>
      <c r="F823" s="114">
        <f t="shared" si="24"/>
        <v>950459.2</v>
      </c>
      <c r="H823" t="s">
        <v>1739</v>
      </c>
      <c r="I823" t="s">
        <v>1574</v>
      </c>
      <c r="J823" t="s">
        <v>1740</v>
      </c>
      <c r="K823" t="s">
        <v>1741</v>
      </c>
    </row>
    <row r="824" spans="1:11" x14ac:dyDescent="0.2">
      <c r="A824" s="110">
        <v>5225</v>
      </c>
      <c r="B824" s="111">
        <v>5225</v>
      </c>
      <c r="C824" s="112" t="str">
        <f t="shared" si="25"/>
        <v>False</v>
      </c>
      <c r="D824" s="113">
        <v>630775.04000000004</v>
      </c>
      <c r="E824" s="111">
        <v>630775.04000000004</v>
      </c>
      <c r="F824" s="114">
        <f t="shared" si="24"/>
        <v>1261550.0800000001</v>
      </c>
      <c r="H824" t="s">
        <v>1739</v>
      </c>
      <c r="I824" t="s">
        <v>1574</v>
      </c>
      <c r="J824" t="s">
        <v>1740</v>
      </c>
      <c r="K824" t="s">
        <v>1741</v>
      </c>
    </row>
    <row r="825" spans="1:11" x14ac:dyDescent="0.2">
      <c r="A825" s="110">
        <v>4918</v>
      </c>
      <c r="B825" s="111">
        <v>4918</v>
      </c>
      <c r="C825" s="112" t="str">
        <f t="shared" si="25"/>
        <v>False</v>
      </c>
      <c r="D825" s="113">
        <v>0</v>
      </c>
      <c r="E825" s="111">
        <v>0</v>
      </c>
      <c r="F825" s="114">
        <f t="shared" si="24"/>
        <v>0</v>
      </c>
      <c r="H825" t="s">
        <v>1904</v>
      </c>
      <c r="I825" t="s">
        <v>1905</v>
      </c>
      <c r="J825" t="s">
        <v>1906</v>
      </c>
      <c r="K825" t="s">
        <v>1907</v>
      </c>
    </row>
    <row r="826" spans="1:11" x14ac:dyDescent="0.2">
      <c r="A826" s="110">
        <v>5217</v>
      </c>
      <c r="B826" s="111">
        <v>5217</v>
      </c>
      <c r="C826" s="112" t="str">
        <f t="shared" si="25"/>
        <v>False</v>
      </c>
      <c r="D826" s="113">
        <v>135528.53</v>
      </c>
      <c r="E826" s="111">
        <v>135528.53</v>
      </c>
      <c r="F826" s="114">
        <f t="shared" si="24"/>
        <v>271057.06</v>
      </c>
      <c r="H826" t="s">
        <v>1782</v>
      </c>
      <c r="I826" t="s">
        <v>1783</v>
      </c>
      <c r="J826" t="s">
        <v>1784</v>
      </c>
      <c r="K826" t="s">
        <v>1899</v>
      </c>
    </row>
    <row r="827" spans="1:11" x14ac:dyDescent="0.2">
      <c r="A827" s="110">
        <v>4154</v>
      </c>
      <c r="B827" s="111">
        <v>4154</v>
      </c>
      <c r="C827" s="112" t="str">
        <f t="shared" si="25"/>
        <v>False</v>
      </c>
      <c r="D827" s="113">
        <v>464927.9</v>
      </c>
      <c r="E827" s="111">
        <v>464927.9</v>
      </c>
      <c r="F827" s="114">
        <f t="shared" si="24"/>
        <v>929855.8</v>
      </c>
      <c r="H827" t="s">
        <v>1739</v>
      </c>
      <c r="I827" t="s">
        <v>1574</v>
      </c>
      <c r="J827" t="s">
        <v>1740</v>
      </c>
      <c r="K827" t="s">
        <v>1741</v>
      </c>
    </row>
    <row r="828" spans="1:11" x14ac:dyDescent="0.2">
      <c r="A828" s="110">
        <v>4376</v>
      </c>
      <c r="B828" s="111">
        <v>4376</v>
      </c>
      <c r="C828" s="112" t="str">
        <f t="shared" si="25"/>
        <v>False</v>
      </c>
      <c r="D828" s="113">
        <v>271108.07</v>
      </c>
      <c r="E828" s="111">
        <v>271108.07</v>
      </c>
      <c r="F828" s="114">
        <f t="shared" si="24"/>
        <v>542216.14</v>
      </c>
      <c r="H828" t="s">
        <v>1739</v>
      </c>
      <c r="I828" t="s">
        <v>1574</v>
      </c>
      <c r="J828" t="s">
        <v>1740</v>
      </c>
      <c r="K828" t="s">
        <v>1741</v>
      </c>
    </row>
    <row r="829" spans="1:11" x14ac:dyDescent="0.2">
      <c r="A829" s="110">
        <v>110098</v>
      </c>
      <c r="B829" s="111">
        <v>110098</v>
      </c>
      <c r="C829" s="112" t="str">
        <f t="shared" si="25"/>
        <v>False</v>
      </c>
      <c r="D829" s="113">
        <v>557133.19999999995</v>
      </c>
      <c r="E829" s="111">
        <v>557133.19999999995</v>
      </c>
      <c r="F829" s="114">
        <f t="shared" si="24"/>
        <v>1114266.3999999999</v>
      </c>
      <c r="H829" t="s">
        <v>1739</v>
      </c>
      <c r="I829" t="s">
        <v>1574</v>
      </c>
      <c r="J829" t="s">
        <v>1740</v>
      </c>
      <c r="K829" t="s">
        <v>1741</v>
      </c>
    </row>
    <row r="830" spans="1:11" x14ac:dyDescent="0.2">
      <c r="A830" s="110">
        <v>4316</v>
      </c>
      <c r="B830" s="111">
        <v>4316</v>
      </c>
      <c r="C830" s="112" t="str">
        <f t="shared" si="25"/>
        <v>False</v>
      </c>
      <c r="D830" s="113">
        <v>314788.28999999998</v>
      </c>
      <c r="E830" s="111">
        <v>314788.28999999998</v>
      </c>
      <c r="F830" s="114">
        <f t="shared" si="24"/>
        <v>629576.57999999996</v>
      </c>
      <c r="H830" t="s">
        <v>1782</v>
      </c>
      <c r="I830" t="s">
        <v>1783</v>
      </c>
      <c r="J830" t="s">
        <v>1784</v>
      </c>
      <c r="K830" t="s">
        <v>1899</v>
      </c>
    </row>
    <row r="831" spans="1:11" x14ac:dyDescent="0.2">
      <c r="A831" s="110">
        <v>4484</v>
      </c>
      <c r="B831" s="111">
        <v>4484</v>
      </c>
      <c r="C831" s="112" t="str">
        <f t="shared" si="25"/>
        <v>False</v>
      </c>
      <c r="D831" s="113">
        <v>516257.89</v>
      </c>
      <c r="E831" s="111">
        <v>516257.89</v>
      </c>
      <c r="F831" s="114">
        <f t="shared" si="24"/>
        <v>1032515.78</v>
      </c>
      <c r="H831" t="s">
        <v>1739</v>
      </c>
      <c r="I831" t="s">
        <v>1574</v>
      </c>
      <c r="J831" t="s">
        <v>1740</v>
      </c>
      <c r="K831" t="s">
        <v>1741</v>
      </c>
    </row>
    <row r="832" spans="1:11" x14ac:dyDescent="0.2">
      <c r="A832" s="110">
        <v>4730</v>
      </c>
      <c r="B832" s="111">
        <v>4730</v>
      </c>
      <c r="C832" s="112" t="str">
        <f t="shared" si="25"/>
        <v>False</v>
      </c>
      <c r="D832" s="113">
        <v>364358.84</v>
      </c>
      <c r="E832" s="111">
        <v>364358.84</v>
      </c>
      <c r="F832" s="114">
        <f t="shared" si="24"/>
        <v>728717.68</v>
      </c>
      <c r="H832" t="s">
        <v>1739</v>
      </c>
      <c r="I832" t="s">
        <v>1574</v>
      </c>
      <c r="J832" t="s">
        <v>1740</v>
      </c>
      <c r="K832" t="s">
        <v>1741</v>
      </c>
    </row>
    <row r="833" spans="1:11" x14ac:dyDescent="0.2">
      <c r="A833" s="110">
        <v>4798</v>
      </c>
      <c r="B833" s="111">
        <v>4798</v>
      </c>
      <c r="C833" s="112" t="str">
        <f t="shared" si="25"/>
        <v>False</v>
      </c>
      <c r="D833" s="113">
        <v>177704.3</v>
      </c>
      <c r="E833" s="111">
        <v>177704.3</v>
      </c>
      <c r="F833" s="114">
        <f t="shared" si="24"/>
        <v>355408.6</v>
      </c>
      <c r="H833" t="s">
        <v>1739</v>
      </c>
      <c r="I833" t="s">
        <v>1574</v>
      </c>
      <c r="J833" t="s">
        <v>1740</v>
      </c>
      <c r="K833" t="s">
        <v>1741</v>
      </c>
    </row>
    <row r="834" spans="1:11" x14ac:dyDescent="0.2">
      <c r="A834" s="110">
        <v>110400</v>
      </c>
      <c r="B834" s="111">
        <v>110400</v>
      </c>
      <c r="C834" s="112" t="str">
        <f t="shared" si="25"/>
        <v>False</v>
      </c>
      <c r="D834" s="113">
        <v>212944.27</v>
      </c>
      <c r="E834" s="111">
        <v>212944.27</v>
      </c>
      <c r="F834" s="114">
        <f t="shared" si="24"/>
        <v>425888.54</v>
      </c>
      <c r="H834" t="s">
        <v>1782</v>
      </c>
      <c r="I834" t="s">
        <v>1783</v>
      </c>
      <c r="J834" t="s">
        <v>1784</v>
      </c>
      <c r="K834" t="s">
        <v>1899</v>
      </c>
    </row>
    <row r="835" spans="1:11" x14ac:dyDescent="0.2">
      <c r="A835" s="110">
        <v>5150</v>
      </c>
      <c r="B835" s="111">
        <v>5150</v>
      </c>
      <c r="C835" s="112" t="str">
        <f t="shared" si="25"/>
        <v>False</v>
      </c>
      <c r="D835" s="113">
        <v>373054.08</v>
      </c>
      <c r="E835" s="111">
        <v>373054.08</v>
      </c>
      <c r="F835" s="114">
        <f t="shared" ref="F835:F898" si="26">SUM(D835:E835)</f>
        <v>746108.16</v>
      </c>
      <c r="H835" t="s">
        <v>1782</v>
      </c>
      <c r="I835" t="s">
        <v>1783</v>
      </c>
      <c r="J835" t="s">
        <v>1784</v>
      </c>
      <c r="K835" t="s">
        <v>1899</v>
      </c>
    </row>
    <row r="836" spans="1:11" x14ac:dyDescent="0.2">
      <c r="A836" s="110">
        <v>5175</v>
      </c>
      <c r="B836" s="111">
        <v>5175</v>
      </c>
      <c r="C836" s="112" t="str">
        <f t="shared" ref="C836:C899" si="27">IF(SUM(D836:E836)&gt;F836, "True","False")</f>
        <v>False</v>
      </c>
      <c r="D836" s="113">
        <v>128822.23</v>
      </c>
      <c r="E836" s="111">
        <v>128822.23</v>
      </c>
      <c r="F836" s="114">
        <f t="shared" si="26"/>
        <v>257644.46</v>
      </c>
      <c r="H836" t="s">
        <v>1503</v>
      </c>
      <c r="I836" t="s">
        <v>1504</v>
      </c>
      <c r="J836" t="s">
        <v>1505</v>
      </c>
      <c r="K836" t="s">
        <v>1506</v>
      </c>
    </row>
    <row r="837" spans="1:11" x14ac:dyDescent="0.2">
      <c r="A837" s="110">
        <v>105065</v>
      </c>
      <c r="B837" s="111">
        <v>105065</v>
      </c>
      <c r="C837" s="112" t="str">
        <f t="shared" si="27"/>
        <v>False</v>
      </c>
      <c r="D837" s="113">
        <v>455340.18</v>
      </c>
      <c r="E837" s="111">
        <v>455340.18</v>
      </c>
      <c r="F837" s="114">
        <f t="shared" si="26"/>
        <v>910680.36</v>
      </c>
      <c r="H837" t="s">
        <v>1503</v>
      </c>
      <c r="I837" t="s">
        <v>1504</v>
      </c>
      <c r="J837" t="s">
        <v>1505</v>
      </c>
      <c r="K837" t="s">
        <v>1506</v>
      </c>
    </row>
    <row r="838" spans="1:11" x14ac:dyDescent="0.2">
      <c r="A838" s="110">
        <v>5244</v>
      </c>
      <c r="B838" s="111">
        <v>5244</v>
      </c>
      <c r="C838" s="112" t="str">
        <f t="shared" si="27"/>
        <v>False</v>
      </c>
      <c r="D838" s="113">
        <v>405973.62</v>
      </c>
      <c r="E838" s="111">
        <v>405973.62</v>
      </c>
      <c r="F838" s="114">
        <f t="shared" si="26"/>
        <v>811947.24</v>
      </c>
      <c r="H838" t="s">
        <v>1503</v>
      </c>
      <c r="I838" t="s">
        <v>1504</v>
      </c>
      <c r="J838" t="s">
        <v>1505</v>
      </c>
      <c r="K838" t="s">
        <v>1506</v>
      </c>
    </row>
    <row r="839" spans="1:11" x14ac:dyDescent="0.2">
      <c r="A839" s="110">
        <v>102161</v>
      </c>
      <c r="B839" s="111">
        <v>102161</v>
      </c>
      <c r="C839" s="112" t="str">
        <f t="shared" si="27"/>
        <v>False</v>
      </c>
      <c r="D839" s="113">
        <v>247087.77</v>
      </c>
      <c r="E839" s="111">
        <v>247087.77</v>
      </c>
      <c r="F839" s="114">
        <f t="shared" si="26"/>
        <v>494175.54</v>
      </c>
      <c r="H839" t="s">
        <v>1503</v>
      </c>
      <c r="I839" t="s">
        <v>1504</v>
      </c>
      <c r="J839" t="s">
        <v>1505</v>
      </c>
      <c r="K839" t="s">
        <v>1506</v>
      </c>
    </row>
    <row r="840" spans="1:11" x14ac:dyDescent="0.2">
      <c r="A840" s="110">
        <v>4268</v>
      </c>
      <c r="B840" s="111">
        <v>4268</v>
      </c>
      <c r="C840" s="112" t="str">
        <f t="shared" si="27"/>
        <v>False</v>
      </c>
      <c r="D840" s="113">
        <v>0</v>
      </c>
      <c r="E840" s="111">
        <v>0</v>
      </c>
      <c r="F840" s="114">
        <f t="shared" si="26"/>
        <v>0</v>
      </c>
      <c r="H840" t="s">
        <v>1908</v>
      </c>
      <c r="I840" t="s">
        <v>1656</v>
      </c>
      <c r="J840" t="s">
        <v>1909</v>
      </c>
      <c r="K840" t="s">
        <v>1910</v>
      </c>
    </row>
    <row r="841" spans="1:11" x14ac:dyDescent="0.2">
      <c r="A841" s="110">
        <v>103768</v>
      </c>
      <c r="B841" s="111">
        <v>103768</v>
      </c>
      <c r="C841" s="112" t="str">
        <f t="shared" si="27"/>
        <v>False</v>
      </c>
      <c r="D841" s="113">
        <v>557260.69999999995</v>
      </c>
      <c r="E841" s="111">
        <v>557260.69999999995</v>
      </c>
      <c r="F841" s="114">
        <f t="shared" si="26"/>
        <v>1114521.3999999999</v>
      </c>
      <c r="H841" t="s">
        <v>1503</v>
      </c>
      <c r="I841" t="s">
        <v>1504</v>
      </c>
      <c r="J841" t="s">
        <v>1505</v>
      </c>
      <c r="K841" t="s">
        <v>1506</v>
      </c>
    </row>
    <row r="842" spans="1:11" x14ac:dyDescent="0.2">
      <c r="A842" s="110">
        <v>169</v>
      </c>
      <c r="B842" s="111">
        <v>169</v>
      </c>
      <c r="C842" s="112" t="str">
        <f t="shared" si="27"/>
        <v>False</v>
      </c>
      <c r="D842" s="113">
        <v>473827.14</v>
      </c>
      <c r="E842" s="111">
        <v>473827.14</v>
      </c>
      <c r="F842" s="114">
        <f t="shared" si="26"/>
        <v>947654.28</v>
      </c>
      <c r="H842" t="s">
        <v>1503</v>
      </c>
      <c r="I842" t="s">
        <v>1504</v>
      </c>
      <c r="J842" t="s">
        <v>1505</v>
      </c>
      <c r="K842" t="s">
        <v>1506</v>
      </c>
    </row>
    <row r="843" spans="1:11" x14ac:dyDescent="0.2">
      <c r="A843" s="110">
        <v>4446</v>
      </c>
      <c r="B843" s="111">
        <v>4446</v>
      </c>
      <c r="C843" s="112" t="str">
        <f t="shared" si="27"/>
        <v>False</v>
      </c>
      <c r="D843" s="113">
        <v>130862.17</v>
      </c>
      <c r="E843" s="111">
        <v>130862.17</v>
      </c>
      <c r="F843" s="114">
        <f t="shared" si="26"/>
        <v>261724.34</v>
      </c>
      <c r="H843" t="s">
        <v>1503</v>
      </c>
      <c r="I843" t="s">
        <v>1504</v>
      </c>
      <c r="J843" t="s">
        <v>1505</v>
      </c>
      <c r="K843" t="s">
        <v>1506</v>
      </c>
    </row>
    <row r="844" spans="1:11" x14ac:dyDescent="0.2">
      <c r="A844" s="110">
        <v>4499</v>
      </c>
      <c r="B844" s="111">
        <v>4499</v>
      </c>
      <c r="C844" s="112" t="str">
        <f t="shared" si="27"/>
        <v>False</v>
      </c>
      <c r="D844" s="113">
        <v>588803.27</v>
      </c>
      <c r="E844" s="111">
        <v>588803.27</v>
      </c>
      <c r="F844" s="114">
        <f t="shared" si="26"/>
        <v>1177606.54</v>
      </c>
      <c r="H844" t="s">
        <v>1495</v>
      </c>
      <c r="I844" t="s">
        <v>1496</v>
      </c>
      <c r="J844" t="s">
        <v>1497</v>
      </c>
      <c r="K844" t="s">
        <v>1911</v>
      </c>
    </row>
    <row r="845" spans="1:11" x14ac:dyDescent="0.2">
      <c r="A845" s="110">
        <v>5065</v>
      </c>
      <c r="B845" s="111">
        <v>5065</v>
      </c>
      <c r="C845" s="112" t="str">
        <f t="shared" si="27"/>
        <v>False</v>
      </c>
      <c r="D845" s="113">
        <v>492620.09</v>
      </c>
      <c r="E845" s="111">
        <v>492620.09</v>
      </c>
      <c r="F845" s="114">
        <f t="shared" si="26"/>
        <v>985240.18</v>
      </c>
      <c r="H845" t="s">
        <v>1495</v>
      </c>
      <c r="I845" t="s">
        <v>1496</v>
      </c>
      <c r="J845" t="s">
        <v>1497</v>
      </c>
      <c r="K845" t="s">
        <v>1911</v>
      </c>
    </row>
    <row r="846" spans="1:11" x14ac:dyDescent="0.2">
      <c r="A846" s="110">
        <v>5199</v>
      </c>
      <c r="B846" s="111">
        <v>5199</v>
      </c>
      <c r="C846" s="112" t="str">
        <f t="shared" si="27"/>
        <v>False</v>
      </c>
      <c r="D846" s="113">
        <v>262285.33</v>
      </c>
      <c r="E846" s="111">
        <v>262285.33</v>
      </c>
      <c r="F846" s="114">
        <f t="shared" si="26"/>
        <v>524570.66</v>
      </c>
      <c r="H846" t="s">
        <v>1528</v>
      </c>
      <c r="I846" t="s">
        <v>1529</v>
      </c>
      <c r="J846" t="s">
        <v>1530</v>
      </c>
      <c r="K846" t="s">
        <v>1531</v>
      </c>
    </row>
    <row r="847" spans="1:11" x14ac:dyDescent="0.2">
      <c r="A847" s="110">
        <v>4796</v>
      </c>
      <c r="B847" s="111">
        <v>4796</v>
      </c>
      <c r="C847" s="112" t="str">
        <f t="shared" si="27"/>
        <v>False</v>
      </c>
      <c r="D847" s="113">
        <v>306297.03999999998</v>
      </c>
      <c r="E847" s="111">
        <v>306297.03999999998</v>
      </c>
      <c r="F847" s="114">
        <f t="shared" si="26"/>
        <v>612594.07999999996</v>
      </c>
      <c r="H847" t="s">
        <v>1748</v>
      </c>
      <c r="I847" t="s">
        <v>1504</v>
      </c>
      <c r="J847" t="s">
        <v>1749</v>
      </c>
      <c r="K847" t="s">
        <v>1750</v>
      </c>
    </row>
    <row r="848" spans="1:11" x14ac:dyDescent="0.2">
      <c r="A848" s="110">
        <v>104003</v>
      </c>
      <c r="B848" s="111">
        <v>104003</v>
      </c>
      <c r="C848" s="112" t="str">
        <f t="shared" si="27"/>
        <v>False</v>
      </c>
      <c r="D848" s="113">
        <v>580490.52</v>
      </c>
      <c r="E848" s="111">
        <v>580490.52</v>
      </c>
      <c r="F848" s="114">
        <f t="shared" si="26"/>
        <v>1160981.04</v>
      </c>
      <c r="H848" t="s">
        <v>1748</v>
      </c>
      <c r="I848" t="s">
        <v>1504</v>
      </c>
      <c r="J848" t="s">
        <v>1749</v>
      </c>
      <c r="K848" t="s">
        <v>1750</v>
      </c>
    </row>
    <row r="849" spans="1:11" x14ac:dyDescent="0.2">
      <c r="A849" s="110">
        <v>107286</v>
      </c>
      <c r="B849" s="111">
        <v>107286</v>
      </c>
      <c r="C849" s="112" t="str">
        <f t="shared" si="27"/>
        <v>False</v>
      </c>
      <c r="D849" s="113">
        <v>462479.97</v>
      </c>
      <c r="E849" s="111">
        <v>462479.97</v>
      </c>
      <c r="F849" s="114">
        <f t="shared" si="26"/>
        <v>924959.94</v>
      </c>
      <c r="H849" t="s">
        <v>1748</v>
      </c>
      <c r="I849" t="s">
        <v>1504</v>
      </c>
      <c r="J849" t="s">
        <v>1749</v>
      </c>
      <c r="K849" t="s">
        <v>1750</v>
      </c>
    </row>
    <row r="850" spans="1:11" x14ac:dyDescent="0.2">
      <c r="A850" s="110">
        <v>5300</v>
      </c>
      <c r="B850" s="111">
        <v>5300</v>
      </c>
      <c r="C850" s="112" t="str">
        <f t="shared" si="27"/>
        <v>False</v>
      </c>
      <c r="D850" s="113">
        <v>385217.23</v>
      </c>
      <c r="E850" s="111">
        <v>385217.23</v>
      </c>
      <c r="F850" s="114">
        <f t="shared" si="26"/>
        <v>770434.46</v>
      </c>
      <c r="H850" t="s">
        <v>1748</v>
      </c>
      <c r="I850" t="s">
        <v>1504</v>
      </c>
      <c r="J850" t="s">
        <v>1749</v>
      </c>
      <c r="K850" t="s">
        <v>1750</v>
      </c>
    </row>
    <row r="851" spans="1:11" x14ac:dyDescent="0.2">
      <c r="A851" s="110">
        <v>5364</v>
      </c>
      <c r="B851" s="111">
        <v>5364</v>
      </c>
      <c r="C851" s="112" t="str">
        <f t="shared" si="27"/>
        <v>False</v>
      </c>
      <c r="D851" s="113">
        <v>461740.49</v>
      </c>
      <c r="E851" s="111">
        <v>461740.49</v>
      </c>
      <c r="F851" s="114">
        <f t="shared" si="26"/>
        <v>923480.98</v>
      </c>
      <c r="H851" t="s">
        <v>1748</v>
      </c>
      <c r="I851" t="s">
        <v>1504</v>
      </c>
      <c r="J851" t="s">
        <v>1749</v>
      </c>
      <c r="K851" t="s">
        <v>1750</v>
      </c>
    </row>
    <row r="852" spans="1:11" x14ac:dyDescent="0.2">
      <c r="A852" s="110">
        <v>4733</v>
      </c>
      <c r="B852" s="111">
        <v>4733</v>
      </c>
      <c r="C852" s="112" t="str">
        <f t="shared" si="27"/>
        <v>False</v>
      </c>
      <c r="D852" s="113">
        <v>267793.15999999997</v>
      </c>
      <c r="E852" s="111">
        <v>267793.15999999997</v>
      </c>
      <c r="F852" s="114">
        <f t="shared" si="26"/>
        <v>535586.31999999995</v>
      </c>
      <c r="H852" t="s">
        <v>1748</v>
      </c>
      <c r="I852" t="s">
        <v>1504</v>
      </c>
      <c r="J852" t="s">
        <v>1749</v>
      </c>
      <c r="K852" t="s">
        <v>1750</v>
      </c>
    </row>
    <row r="853" spans="1:11" x14ac:dyDescent="0.2">
      <c r="A853" s="110">
        <v>4772</v>
      </c>
      <c r="B853" s="111">
        <v>4772</v>
      </c>
      <c r="C853" s="112" t="str">
        <f t="shared" si="27"/>
        <v>False</v>
      </c>
      <c r="D853" s="113">
        <v>581331.99</v>
      </c>
      <c r="E853" s="111">
        <v>581331.99</v>
      </c>
      <c r="F853" s="114">
        <f t="shared" si="26"/>
        <v>1162663.98</v>
      </c>
      <c r="H853" t="s">
        <v>1748</v>
      </c>
      <c r="I853" t="s">
        <v>1504</v>
      </c>
      <c r="J853" t="s">
        <v>1749</v>
      </c>
      <c r="K853" t="s">
        <v>1750</v>
      </c>
    </row>
    <row r="854" spans="1:11" x14ac:dyDescent="0.2">
      <c r="A854" s="110">
        <v>4025</v>
      </c>
      <c r="B854" s="111">
        <v>4025</v>
      </c>
      <c r="C854" s="112" t="str">
        <f t="shared" si="27"/>
        <v>False</v>
      </c>
      <c r="D854" s="113">
        <v>510138.07</v>
      </c>
      <c r="E854" s="111">
        <v>510138.07</v>
      </c>
      <c r="F854" s="114">
        <f t="shared" si="26"/>
        <v>1020276.14</v>
      </c>
      <c r="H854" t="s">
        <v>1603</v>
      </c>
      <c r="I854" t="s">
        <v>1504</v>
      </c>
      <c r="J854" t="s">
        <v>1604</v>
      </c>
      <c r="K854" t="s">
        <v>1605</v>
      </c>
    </row>
    <row r="855" spans="1:11" x14ac:dyDescent="0.2">
      <c r="A855" s="110">
        <v>4250</v>
      </c>
      <c r="B855" s="111">
        <v>4250</v>
      </c>
      <c r="C855" s="112" t="str">
        <f t="shared" si="27"/>
        <v>False</v>
      </c>
      <c r="D855" s="113">
        <v>211261.32</v>
      </c>
      <c r="E855" s="111">
        <v>211261.32</v>
      </c>
      <c r="F855" s="114">
        <f t="shared" si="26"/>
        <v>422522.64</v>
      </c>
      <c r="H855" t="s">
        <v>1892</v>
      </c>
      <c r="I855" t="s">
        <v>1893</v>
      </c>
      <c r="J855" t="s">
        <v>1894</v>
      </c>
      <c r="K855" t="s">
        <v>1895</v>
      </c>
    </row>
    <row r="856" spans="1:11" x14ac:dyDescent="0.2">
      <c r="A856" s="110">
        <v>102369</v>
      </c>
      <c r="B856" s="111">
        <v>102369</v>
      </c>
      <c r="C856" s="112" t="str">
        <f t="shared" si="27"/>
        <v>False</v>
      </c>
      <c r="D856" s="113">
        <v>423721.1</v>
      </c>
      <c r="E856" s="111">
        <v>423721.1</v>
      </c>
      <c r="F856" s="114">
        <f t="shared" si="26"/>
        <v>847442.2</v>
      </c>
      <c r="H856" t="s">
        <v>1528</v>
      </c>
      <c r="I856" t="s">
        <v>1529</v>
      </c>
      <c r="J856" t="s">
        <v>1530</v>
      </c>
      <c r="K856" t="s">
        <v>1531</v>
      </c>
    </row>
    <row r="857" spans="1:11" x14ac:dyDescent="0.2">
      <c r="A857" s="110">
        <v>5253</v>
      </c>
      <c r="B857" s="111">
        <v>5253</v>
      </c>
      <c r="C857" s="112" t="str">
        <f t="shared" si="27"/>
        <v>False</v>
      </c>
      <c r="D857" s="113">
        <v>475255.09</v>
      </c>
      <c r="E857" s="111">
        <v>475255.09</v>
      </c>
      <c r="F857" s="114">
        <f t="shared" si="26"/>
        <v>950510.18</v>
      </c>
      <c r="H857" t="s">
        <v>1528</v>
      </c>
      <c r="I857" t="s">
        <v>1529</v>
      </c>
      <c r="J857" t="s">
        <v>1530</v>
      </c>
      <c r="K857" t="s">
        <v>1531</v>
      </c>
    </row>
    <row r="858" spans="1:11" x14ac:dyDescent="0.2">
      <c r="A858" s="110">
        <v>5245</v>
      </c>
      <c r="B858" s="111">
        <v>5245</v>
      </c>
      <c r="C858" s="112" t="str">
        <f t="shared" si="27"/>
        <v>False</v>
      </c>
      <c r="D858" s="113">
        <v>442692.55</v>
      </c>
      <c r="E858" s="111">
        <v>442692.55</v>
      </c>
      <c r="F858" s="114">
        <f t="shared" si="26"/>
        <v>885385.1</v>
      </c>
      <c r="H858" t="s">
        <v>1528</v>
      </c>
      <c r="I858" t="s">
        <v>1529</v>
      </c>
      <c r="J858" t="s">
        <v>1530</v>
      </c>
      <c r="K858" t="s">
        <v>1531</v>
      </c>
    </row>
    <row r="859" spans="1:11" x14ac:dyDescent="0.2">
      <c r="A859" s="110">
        <v>103471</v>
      </c>
      <c r="B859" s="111">
        <v>103471</v>
      </c>
      <c r="C859" s="112" t="str">
        <f t="shared" si="27"/>
        <v>False</v>
      </c>
      <c r="D859" s="113">
        <v>451872.28</v>
      </c>
      <c r="E859" s="111">
        <v>451872.28</v>
      </c>
      <c r="F859" s="114">
        <f t="shared" si="26"/>
        <v>903744.56</v>
      </c>
      <c r="H859" t="s">
        <v>1528</v>
      </c>
      <c r="I859" t="s">
        <v>1529</v>
      </c>
      <c r="J859" t="s">
        <v>1530</v>
      </c>
      <c r="K859" t="s">
        <v>1531</v>
      </c>
    </row>
    <row r="860" spans="1:11" x14ac:dyDescent="0.2">
      <c r="A860" s="110">
        <v>4260</v>
      </c>
      <c r="B860" s="111">
        <v>4260</v>
      </c>
      <c r="C860" s="112" t="str">
        <f t="shared" si="27"/>
        <v>False</v>
      </c>
      <c r="D860" s="113">
        <v>251448.14</v>
      </c>
      <c r="E860" s="111">
        <v>251448.14</v>
      </c>
      <c r="F860" s="114">
        <f t="shared" si="26"/>
        <v>502896.28</v>
      </c>
      <c r="H860" t="s">
        <v>1892</v>
      </c>
      <c r="I860" t="s">
        <v>1893</v>
      </c>
      <c r="J860" t="s">
        <v>1894</v>
      </c>
      <c r="K860" t="s">
        <v>1895</v>
      </c>
    </row>
    <row r="861" spans="1:11" x14ac:dyDescent="0.2">
      <c r="A861" s="110">
        <v>105467</v>
      </c>
      <c r="B861" s="111">
        <v>105467</v>
      </c>
      <c r="C861" s="112" t="str">
        <f t="shared" si="27"/>
        <v>False</v>
      </c>
      <c r="D861" s="113">
        <v>398884.2</v>
      </c>
      <c r="E861" s="111">
        <v>398884.2</v>
      </c>
      <c r="F861" s="114">
        <f t="shared" si="26"/>
        <v>797768.4</v>
      </c>
      <c r="H861" t="s">
        <v>1528</v>
      </c>
      <c r="I861" t="s">
        <v>1529</v>
      </c>
      <c r="J861" t="s">
        <v>1530</v>
      </c>
      <c r="K861" t="s">
        <v>1531</v>
      </c>
    </row>
    <row r="862" spans="1:11" x14ac:dyDescent="0.2">
      <c r="A862" s="110">
        <v>4284</v>
      </c>
      <c r="B862" s="111">
        <v>4284</v>
      </c>
      <c r="C862" s="112" t="str">
        <f t="shared" si="27"/>
        <v>False</v>
      </c>
      <c r="D862" s="113">
        <v>516359.89</v>
      </c>
      <c r="E862" s="111">
        <v>516359.89</v>
      </c>
      <c r="F862" s="114">
        <f t="shared" si="26"/>
        <v>1032719.78</v>
      </c>
      <c r="H862" t="s">
        <v>1892</v>
      </c>
      <c r="I862" t="s">
        <v>1893</v>
      </c>
      <c r="J862" t="s">
        <v>1894</v>
      </c>
      <c r="K862" t="s">
        <v>1895</v>
      </c>
    </row>
    <row r="863" spans="1:11" x14ac:dyDescent="0.2">
      <c r="A863" s="110">
        <v>102704</v>
      </c>
      <c r="B863" s="111">
        <v>102704</v>
      </c>
      <c r="C863" s="112" t="str">
        <f t="shared" si="27"/>
        <v>False</v>
      </c>
      <c r="D863" s="113">
        <v>485031.37</v>
      </c>
      <c r="E863" s="111">
        <v>485031.37</v>
      </c>
      <c r="F863" s="114">
        <f t="shared" si="26"/>
        <v>970062.74</v>
      </c>
      <c r="H863" t="s">
        <v>1528</v>
      </c>
      <c r="I863" t="s">
        <v>1529</v>
      </c>
      <c r="J863" t="s">
        <v>1530</v>
      </c>
      <c r="K863" t="s">
        <v>1531</v>
      </c>
    </row>
    <row r="864" spans="1:11" x14ac:dyDescent="0.2">
      <c r="A864" s="110">
        <v>4294</v>
      </c>
      <c r="B864" s="111">
        <v>4294</v>
      </c>
      <c r="C864" s="112" t="str">
        <f t="shared" si="27"/>
        <v>False</v>
      </c>
      <c r="D864" s="113">
        <v>339395.07</v>
      </c>
      <c r="E864" s="111">
        <v>339395.07</v>
      </c>
      <c r="F864" s="114">
        <f t="shared" si="26"/>
        <v>678790.14</v>
      </c>
      <c r="H864" t="s">
        <v>1892</v>
      </c>
      <c r="I864" t="s">
        <v>1893</v>
      </c>
      <c r="J864" t="s">
        <v>1894</v>
      </c>
      <c r="K864" t="s">
        <v>1895</v>
      </c>
    </row>
    <row r="865" spans="1:11" x14ac:dyDescent="0.2">
      <c r="A865" s="110">
        <v>4530</v>
      </c>
      <c r="B865" s="111">
        <v>4530</v>
      </c>
      <c r="C865" s="112" t="str">
        <f t="shared" si="27"/>
        <v>False</v>
      </c>
      <c r="D865" s="113">
        <v>384273.76</v>
      </c>
      <c r="E865" s="111">
        <v>384273.76</v>
      </c>
      <c r="F865" s="114">
        <f t="shared" si="26"/>
        <v>768547.52</v>
      </c>
      <c r="H865" t="s">
        <v>1892</v>
      </c>
      <c r="I865" t="s">
        <v>1893</v>
      </c>
      <c r="J865" t="s">
        <v>1894</v>
      </c>
      <c r="K865" t="s">
        <v>1895</v>
      </c>
    </row>
    <row r="866" spans="1:11" x14ac:dyDescent="0.2">
      <c r="A866" s="110">
        <v>5081</v>
      </c>
      <c r="B866" s="111">
        <v>5081</v>
      </c>
      <c r="C866" s="112" t="str">
        <f t="shared" si="27"/>
        <v>False</v>
      </c>
      <c r="D866" s="113">
        <v>402939.21</v>
      </c>
      <c r="E866" s="111">
        <v>402939.21</v>
      </c>
      <c r="F866" s="114">
        <f t="shared" si="26"/>
        <v>805878.42</v>
      </c>
      <c r="H866" t="s">
        <v>1528</v>
      </c>
      <c r="I866" t="s">
        <v>1529</v>
      </c>
      <c r="J866" t="s">
        <v>1530</v>
      </c>
      <c r="K866" t="s">
        <v>1531</v>
      </c>
    </row>
    <row r="867" spans="1:11" x14ac:dyDescent="0.2">
      <c r="A867" s="110">
        <v>4532</v>
      </c>
      <c r="B867" s="111">
        <v>4532</v>
      </c>
      <c r="C867" s="112" t="str">
        <f t="shared" si="27"/>
        <v>False</v>
      </c>
      <c r="D867" s="113">
        <v>568021.38</v>
      </c>
      <c r="E867" s="111">
        <v>568021.38</v>
      </c>
      <c r="F867" s="114">
        <f t="shared" si="26"/>
        <v>1136042.76</v>
      </c>
      <c r="H867" t="s">
        <v>1892</v>
      </c>
      <c r="I867" t="s">
        <v>1893</v>
      </c>
      <c r="J867" t="s">
        <v>1894</v>
      </c>
      <c r="K867" t="s">
        <v>1895</v>
      </c>
    </row>
    <row r="868" spans="1:11" x14ac:dyDescent="0.2">
      <c r="A868" s="110">
        <v>4681</v>
      </c>
      <c r="B868" s="111">
        <v>4681</v>
      </c>
      <c r="C868" s="112" t="str">
        <f t="shared" si="27"/>
        <v>False</v>
      </c>
      <c r="D868" s="113">
        <v>290895.49</v>
      </c>
      <c r="E868" s="111">
        <v>290895.49</v>
      </c>
      <c r="F868" s="114">
        <f t="shared" si="26"/>
        <v>581790.98</v>
      </c>
      <c r="H868" t="s">
        <v>1892</v>
      </c>
      <c r="I868" t="s">
        <v>1893</v>
      </c>
      <c r="J868" t="s">
        <v>1894</v>
      </c>
      <c r="K868" t="s">
        <v>1895</v>
      </c>
    </row>
    <row r="869" spans="1:11" x14ac:dyDescent="0.2">
      <c r="A869" s="110">
        <v>4777</v>
      </c>
      <c r="B869" s="111">
        <v>4777</v>
      </c>
      <c r="C869" s="112" t="str">
        <f t="shared" si="27"/>
        <v>False</v>
      </c>
      <c r="D869" s="113">
        <v>310351.42</v>
      </c>
      <c r="E869" s="111">
        <v>310351.42</v>
      </c>
      <c r="F869" s="114">
        <f t="shared" si="26"/>
        <v>620702.84</v>
      </c>
      <c r="H869" t="s">
        <v>1892</v>
      </c>
      <c r="I869" t="s">
        <v>1893</v>
      </c>
      <c r="J869" t="s">
        <v>1894</v>
      </c>
      <c r="K869" t="s">
        <v>1895</v>
      </c>
    </row>
    <row r="870" spans="1:11" x14ac:dyDescent="0.2">
      <c r="A870" s="110">
        <v>4989</v>
      </c>
      <c r="B870" s="111">
        <v>4989</v>
      </c>
      <c r="C870" s="112" t="str">
        <f t="shared" si="27"/>
        <v>False</v>
      </c>
      <c r="D870" s="113">
        <v>367971.68</v>
      </c>
      <c r="E870" s="111">
        <v>367971.68</v>
      </c>
      <c r="F870" s="114">
        <f t="shared" si="26"/>
        <v>735943.36</v>
      </c>
      <c r="H870" t="s">
        <v>1528</v>
      </c>
      <c r="I870" t="s">
        <v>1529</v>
      </c>
      <c r="J870" t="s">
        <v>1530</v>
      </c>
      <c r="K870" t="s">
        <v>1531</v>
      </c>
    </row>
    <row r="871" spans="1:11" x14ac:dyDescent="0.2">
      <c r="A871" s="110">
        <v>4117</v>
      </c>
      <c r="B871" s="111">
        <v>4117</v>
      </c>
      <c r="C871" s="112" t="str">
        <f t="shared" si="27"/>
        <v>False</v>
      </c>
      <c r="D871" s="113">
        <v>812610.22</v>
      </c>
      <c r="E871" s="111">
        <v>812610.22</v>
      </c>
      <c r="F871" s="114">
        <f t="shared" si="26"/>
        <v>1625220.44</v>
      </c>
      <c r="H871" t="s">
        <v>1892</v>
      </c>
      <c r="I871" t="s">
        <v>1893</v>
      </c>
      <c r="J871" t="s">
        <v>1894</v>
      </c>
      <c r="K871" t="s">
        <v>1895</v>
      </c>
    </row>
    <row r="872" spans="1:11" x14ac:dyDescent="0.2">
      <c r="A872" s="110">
        <v>4939</v>
      </c>
      <c r="B872" s="111">
        <v>4939</v>
      </c>
      <c r="C872" s="112" t="str">
        <f t="shared" si="27"/>
        <v>False</v>
      </c>
      <c r="D872" s="113">
        <v>380295.87</v>
      </c>
      <c r="E872" s="111">
        <v>380295.87</v>
      </c>
      <c r="F872" s="114">
        <f t="shared" si="26"/>
        <v>760591.74</v>
      </c>
      <c r="H872" t="s">
        <v>1892</v>
      </c>
      <c r="I872" t="s">
        <v>1893</v>
      </c>
      <c r="J872" t="s">
        <v>1894</v>
      </c>
      <c r="K872" t="s">
        <v>1895</v>
      </c>
    </row>
    <row r="873" spans="1:11" x14ac:dyDescent="0.2">
      <c r="A873" s="110">
        <v>5041</v>
      </c>
      <c r="B873" s="111">
        <v>5041</v>
      </c>
      <c r="C873" s="112" t="str">
        <f t="shared" si="27"/>
        <v>False</v>
      </c>
      <c r="D873" s="113">
        <v>484332.83</v>
      </c>
      <c r="E873" s="111">
        <v>484332.83</v>
      </c>
      <c r="F873" s="114">
        <f t="shared" si="26"/>
        <v>968665.66</v>
      </c>
      <c r="H873" t="s">
        <v>1892</v>
      </c>
      <c r="I873" t="s">
        <v>1893</v>
      </c>
      <c r="J873" t="s">
        <v>1894</v>
      </c>
      <c r="K873" t="s">
        <v>1895</v>
      </c>
    </row>
    <row r="874" spans="1:11" x14ac:dyDescent="0.2">
      <c r="A874" s="110">
        <v>4929</v>
      </c>
      <c r="B874" s="111">
        <v>4929</v>
      </c>
      <c r="C874" s="112" t="str">
        <f t="shared" si="27"/>
        <v>False</v>
      </c>
      <c r="D874" s="113">
        <v>461893.49</v>
      </c>
      <c r="E874" s="111">
        <v>461893.49</v>
      </c>
      <c r="F874" s="114">
        <f t="shared" si="26"/>
        <v>923786.98</v>
      </c>
      <c r="H874" t="s">
        <v>1528</v>
      </c>
      <c r="I874" t="s">
        <v>1529</v>
      </c>
      <c r="J874" t="s">
        <v>1530</v>
      </c>
      <c r="K874" t="s">
        <v>1531</v>
      </c>
    </row>
    <row r="875" spans="1:11" x14ac:dyDescent="0.2">
      <c r="A875" s="110">
        <v>5062</v>
      </c>
      <c r="B875" s="111">
        <v>5062</v>
      </c>
      <c r="C875" s="112" t="str">
        <f t="shared" si="27"/>
        <v>False</v>
      </c>
      <c r="D875" s="113">
        <v>496801.96</v>
      </c>
      <c r="E875" s="111">
        <v>496801.96</v>
      </c>
      <c r="F875" s="114">
        <f t="shared" si="26"/>
        <v>993603.92</v>
      </c>
      <c r="H875" t="s">
        <v>1892</v>
      </c>
      <c r="I875" t="s">
        <v>1893</v>
      </c>
      <c r="J875" t="s">
        <v>1894</v>
      </c>
      <c r="K875" t="s">
        <v>1895</v>
      </c>
    </row>
    <row r="876" spans="1:11" x14ac:dyDescent="0.2">
      <c r="A876" s="110">
        <v>5103</v>
      </c>
      <c r="B876" s="111">
        <v>5103</v>
      </c>
      <c r="C876" s="112" t="str">
        <f t="shared" si="27"/>
        <v>False</v>
      </c>
      <c r="D876" s="113">
        <v>304206.09999999998</v>
      </c>
      <c r="E876" s="111">
        <v>304206.09999999998</v>
      </c>
      <c r="F876" s="114">
        <f t="shared" si="26"/>
        <v>608412.19999999995</v>
      </c>
      <c r="H876" t="s">
        <v>1892</v>
      </c>
      <c r="I876" t="s">
        <v>1893</v>
      </c>
      <c r="J876" t="s">
        <v>1894</v>
      </c>
      <c r="K876" t="s">
        <v>1895</v>
      </c>
    </row>
    <row r="877" spans="1:11" x14ac:dyDescent="0.2">
      <c r="A877" s="110">
        <v>5122</v>
      </c>
      <c r="B877" s="111">
        <v>5122</v>
      </c>
      <c r="C877" s="112" t="str">
        <f t="shared" si="27"/>
        <v>False</v>
      </c>
      <c r="D877" s="113">
        <v>360176.96</v>
      </c>
      <c r="E877" s="111">
        <v>360176.96</v>
      </c>
      <c r="F877" s="114">
        <f t="shared" si="26"/>
        <v>720353.92</v>
      </c>
      <c r="H877" t="s">
        <v>1892</v>
      </c>
      <c r="I877" t="s">
        <v>1893</v>
      </c>
      <c r="J877" t="s">
        <v>1894</v>
      </c>
      <c r="K877" t="s">
        <v>1895</v>
      </c>
    </row>
    <row r="878" spans="1:11" x14ac:dyDescent="0.2">
      <c r="A878" s="110">
        <v>104200</v>
      </c>
      <c r="B878" s="111">
        <v>104200</v>
      </c>
      <c r="C878" s="112" t="str">
        <f t="shared" si="27"/>
        <v>False</v>
      </c>
      <c r="D878" s="113">
        <v>421043.68</v>
      </c>
      <c r="E878" s="111">
        <v>421043.68</v>
      </c>
      <c r="F878" s="114">
        <f t="shared" si="26"/>
        <v>842087.36</v>
      </c>
      <c r="H878" t="s">
        <v>1528</v>
      </c>
      <c r="I878" t="s">
        <v>1529</v>
      </c>
      <c r="J878" t="s">
        <v>1530</v>
      </c>
      <c r="K878" t="s">
        <v>1531</v>
      </c>
    </row>
    <row r="879" spans="1:11" x14ac:dyDescent="0.2">
      <c r="A879" s="110">
        <v>5158</v>
      </c>
      <c r="B879" s="111">
        <v>5158</v>
      </c>
      <c r="C879" s="112" t="str">
        <f t="shared" si="27"/>
        <v>False</v>
      </c>
      <c r="D879" s="113">
        <v>332433.77</v>
      </c>
      <c r="E879" s="111">
        <v>332433.77</v>
      </c>
      <c r="F879" s="114">
        <f t="shared" si="26"/>
        <v>664867.54</v>
      </c>
      <c r="H879" t="s">
        <v>1892</v>
      </c>
      <c r="I879" t="s">
        <v>1893</v>
      </c>
      <c r="J879" t="s">
        <v>1894</v>
      </c>
      <c r="K879" t="s">
        <v>1895</v>
      </c>
    </row>
    <row r="880" spans="1:11" x14ac:dyDescent="0.2">
      <c r="A880" s="110">
        <v>5167</v>
      </c>
      <c r="B880" s="111">
        <v>5167</v>
      </c>
      <c r="C880" s="112" t="str">
        <f t="shared" si="27"/>
        <v>False</v>
      </c>
      <c r="D880" s="113">
        <v>355867.59</v>
      </c>
      <c r="E880" s="111">
        <v>355867.59</v>
      </c>
      <c r="F880" s="114">
        <f t="shared" si="26"/>
        <v>711735.18</v>
      </c>
      <c r="H880" t="s">
        <v>1892</v>
      </c>
      <c r="I880" t="s">
        <v>1893</v>
      </c>
      <c r="J880" t="s">
        <v>1894</v>
      </c>
      <c r="K880" t="s">
        <v>1895</v>
      </c>
    </row>
    <row r="881" spans="1:11" x14ac:dyDescent="0.2">
      <c r="A881" s="110">
        <v>103866</v>
      </c>
      <c r="B881" s="111">
        <v>103866</v>
      </c>
      <c r="C881" s="112" t="str">
        <f t="shared" si="27"/>
        <v>False</v>
      </c>
      <c r="D881" s="113">
        <v>425965.04</v>
      </c>
      <c r="E881" s="111">
        <v>425965.04</v>
      </c>
      <c r="F881" s="114">
        <f t="shared" si="26"/>
        <v>851930.08</v>
      </c>
      <c r="H881" t="s">
        <v>1528</v>
      </c>
      <c r="I881" t="s">
        <v>1529</v>
      </c>
      <c r="J881" t="s">
        <v>1530</v>
      </c>
      <c r="K881" t="s">
        <v>1531</v>
      </c>
    </row>
    <row r="882" spans="1:11" x14ac:dyDescent="0.2">
      <c r="A882" s="110">
        <v>5368</v>
      </c>
      <c r="B882" s="111">
        <v>5368</v>
      </c>
      <c r="C882" s="112" t="str">
        <f t="shared" si="27"/>
        <v>False</v>
      </c>
      <c r="D882" s="113">
        <v>185915.06</v>
      </c>
      <c r="E882" s="111">
        <v>185915.06</v>
      </c>
      <c r="F882" s="114">
        <f t="shared" si="26"/>
        <v>371830.12</v>
      </c>
      <c r="H882" t="s">
        <v>1528</v>
      </c>
      <c r="I882" t="s">
        <v>1529</v>
      </c>
      <c r="J882" t="s">
        <v>1530</v>
      </c>
      <c r="K882" t="s">
        <v>1531</v>
      </c>
    </row>
    <row r="883" spans="1:11" x14ac:dyDescent="0.2">
      <c r="A883" s="110">
        <v>5349</v>
      </c>
      <c r="B883" s="111">
        <v>5349</v>
      </c>
      <c r="C883" s="112" t="str">
        <f t="shared" si="27"/>
        <v>False</v>
      </c>
      <c r="D883" s="113">
        <v>447792.4</v>
      </c>
      <c r="E883" s="111">
        <v>447792.4</v>
      </c>
      <c r="F883" s="114">
        <f t="shared" si="26"/>
        <v>895584.8</v>
      </c>
      <c r="H883" t="s">
        <v>1892</v>
      </c>
      <c r="I883" t="s">
        <v>1912</v>
      </c>
      <c r="J883" t="s">
        <v>1894</v>
      </c>
      <c r="K883" t="s">
        <v>1895</v>
      </c>
    </row>
    <row r="884" spans="1:11" x14ac:dyDescent="0.2">
      <c r="A884" s="110">
        <v>102907</v>
      </c>
      <c r="B884" s="111">
        <v>102907</v>
      </c>
      <c r="C884" s="112" t="str">
        <f t="shared" si="27"/>
        <v>False</v>
      </c>
      <c r="D884" s="113">
        <v>513784.47</v>
      </c>
      <c r="E884" s="111">
        <v>513784.47</v>
      </c>
      <c r="F884" s="114">
        <f t="shared" si="26"/>
        <v>1027568.94</v>
      </c>
      <c r="H884" t="s">
        <v>1528</v>
      </c>
      <c r="I884" t="s">
        <v>1529</v>
      </c>
      <c r="J884" t="s">
        <v>1530</v>
      </c>
      <c r="K884" t="s">
        <v>1531</v>
      </c>
    </row>
    <row r="885" spans="1:11" x14ac:dyDescent="0.2">
      <c r="A885" s="110">
        <v>5378</v>
      </c>
      <c r="B885" s="111">
        <v>5378</v>
      </c>
      <c r="C885" s="112" t="str">
        <f t="shared" si="27"/>
        <v>False</v>
      </c>
      <c r="D885" s="113">
        <v>348753.3</v>
      </c>
      <c r="E885" s="111">
        <v>348753.3</v>
      </c>
      <c r="F885" s="114">
        <f t="shared" si="26"/>
        <v>697506.6</v>
      </c>
      <c r="H885" t="s">
        <v>1892</v>
      </c>
      <c r="I885" t="s">
        <v>1893</v>
      </c>
      <c r="J885" t="s">
        <v>1894</v>
      </c>
      <c r="K885" t="s">
        <v>1895</v>
      </c>
    </row>
    <row r="886" spans="1:11" x14ac:dyDescent="0.2">
      <c r="A886" s="110">
        <v>101884</v>
      </c>
      <c r="B886" s="111">
        <v>101884</v>
      </c>
      <c r="C886" s="112" t="str">
        <f t="shared" si="27"/>
        <v>False</v>
      </c>
      <c r="D886" s="113">
        <v>781676.23</v>
      </c>
      <c r="E886" s="111">
        <v>781676.23</v>
      </c>
      <c r="F886" s="114">
        <f t="shared" si="26"/>
        <v>1563352.46</v>
      </c>
      <c r="H886" t="s">
        <v>1892</v>
      </c>
      <c r="I886" t="s">
        <v>1893</v>
      </c>
      <c r="J886" t="s">
        <v>1894</v>
      </c>
      <c r="K886" t="s">
        <v>1895</v>
      </c>
    </row>
    <row r="887" spans="1:11" x14ac:dyDescent="0.2">
      <c r="A887" s="110">
        <v>5002</v>
      </c>
      <c r="B887" s="111">
        <v>5002</v>
      </c>
      <c r="C887" s="112" t="str">
        <f t="shared" si="27"/>
        <v>False</v>
      </c>
      <c r="D887" s="113">
        <v>498612.41</v>
      </c>
      <c r="E887" s="111">
        <v>498612.41</v>
      </c>
      <c r="F887" s="114">
        <f t="shared" si="26"/>
        <v>997224.82</v>
      </c>
      <c r="H887" t="s">
        <v>1528</v>
      </c>
      <c r="I887" t="s">
        <v>1529</v>
      </c>
      <c r="J887" t="s">
        <v>1530</v>
      </c>
      <c r="K887" t="s">
        <v>1531</v>
      </c>
    </row>
    <row r="888" spans="1:11" x14ac:dyDescent="0.2">
      <c r="A888" s="110">
        <v>102791</v>
      </c>
      <c r="B888" s="111">
        <v>102791</v>
      </c>
      <c r="C888" s="112" t="str">
        <f t="shared" si="27"/>
        <v>False</v>
      </c>
      <c r="D888" s="113">
        <v>433869.81</v>
      </c>
      <c r="E888" s="111">
        <v>433869.81</v>
      </c>
      <c r="F888" s="114">
        <f t="shared" si="26"/>
        <v>867739.62</v>
      </c>
      <c r="H888" t="s">
        <v>1892</v>
      </c>
      <c r="I888" t="s">
        <v>1893</v>
      </c>
      <c r="J888" t="s">
        <v>1894</v>
      </c>
      <c r="K888" t="s">
        <v>1895</v>
      </c>
    </row>
    <row r="889" spans="1:11" x14ac:dyDescent="0.2">
      <c r="A889" s="110">
        <v>103112</v>
      </c>
      <c r="B889" s="111">
        <v>103112</v>
      </c>
      <c r="C889" s="112" t="str">
        <f t="shared" si="27"/>
        <v>False</v>
      </c>
      <c r="D889" s="113">
        <v>468523.29</v>
      </c>
      <c r="E889" s="111">
        <v>468523.29</v>
      </c>
      <c r="F889" s="114">
        <f t="shared" si="26"/>
        <v>937046.58</v>
      </c>
      <c r="H889" t="s">
        <v>1892</v>
      </c>
      <c r="I889" t="s">
        <v>1893</v>
      </c>
      <c r="J889" t="s">
        <v>1894</v>
      </c>
      <c r="K889" t="s">
        <v>1895</v>
      </c>
    </row>
    <row r="890" spans="1:11" x14ac:dyDescent="0.2">
      <c r="A890" s="110">
        <v>104339</v>
      </c>
      <c r="B890" s="111">
        <v>104339</v>
      </c>
      <c r="C890" s="112" t="str">
        <f t="shared" si="27"/>
        <v>False</v>
      </c>
      <c r="D890" s="113">
        <v>416249.82</v>
      </c>
      <c r="E890" s="111">
        <v>416249.82</v>
      </c>
      <c r="F890" s="114">
        <f t="shared" si="26"/>
        <v>832499.64</v>
      </c>
      <c r="H890" t="s">
        <v>1892</v>
      </c>
      <c r="I890" t="s">
        <v>1893</v>
      </c>
      <c r="J890" t="s">
        <v>1894</v>
      </c>
      <c r="K890" t="s">
        <v>1895</v>
      </c>
    </row>
    <row r="891" spans="1:11" x14ac:dyDescent="0.2">
      <c r="A891" s="110">
        <v>106645</v>
      </c>
      <c r="B891" s="111">
        <v>106645</v>
      </c>
      <c r="C891" s="112" t="str">
        <f t="shared" si="27"/>
        <v>False</v>
      </c>
      <c r="D891" s="113">
        <v>364970.82</v>
      </c>
      <c r="E891" s="111">
        <v>364970.82</v>
      </c>
      <c r="F891" s="114">
        <f t="shared" si="26"/>
        <v>729941.64</v>
      </c>
      <c r="H891" t="s">
        <v>1892</v>
      </c>
      <c r="I891" t="s">
        <v>1893</v>
      </c>
      <c r="J891" t="s">
        <v>1894</v>
      </c>
      <c r="K891" t="s">
        <v>1895</v>
      </c>
    </row>
    <row r="892" spans="1:11" x14ac:dyDescent="0.2">
      <c r="A892" s="110">
        <v>106741</v>
      </c>
      <c r="B892" s="111">
        <v>106741</v>
      </c>
      <c r="C892" s="112" t="str">
        <f t="shared" si="27"/>
        <v>False</v>
      </c>
      <c r="D892" s="113">
        <v>474668.61</v>
      </c>
      <c r="E892" s="111">
        <v>474668.61</v>
      </c>
      <c r="F892" s="114">
        <f t="shared" si="26"/>
        <v>949337.22</v>
      </c>
      <c r="H892" t="s">
        <v>1892</v>
      </c>
      <c r="I892" t="s">
        <v>1893</v>
      </c>
      <c r="J892" t="s">
        <v>1894</v>
      </c>
      <c r="K892" t="s">
        <v>1895</v>
      </c>
    </row>
    <row r="893" spans="1:11" x14ac:dyDescent="0.2">
      <c r="A893" s="110">
        <v>106742</v>
      </c>
      <c r="B893" s="111">
        <v>106742</v>
      </c>
      <c r="C893" s="112" t="str">
        <f t="shared" si="27"/>
        <v>False</v>
      </c>
      <c r="D893" s="113">
        <v>479334.98</v>
      </c>
      <c r="E893" s="111">
        <v>479334.98</v>
      </c>
      <c r="F893" s="114">
        <f t="shared" si="26"/>
        <v>958669.96</v>
      </c>
      <c r="H893" t="s">
        <v>1892</v>
      </c>
      <c r="I893" t="s">
        <v>1893</v>
      </c>
      <c r="J893" t="s">
        <v>1894</v>
      </c>
      <c r="K893" t="s">
        <v>1895</v>
      </c>
    </row>
    <row r="894" spans="1:11" x14ac:dyDescent="0.2">
      <c r="A894" s="110">
        <v>110216</v>
      </c>
      <c r="B894" s="111">
        <v>110216</v>
      </c>
      <c r="C894" s="112" t="str">
        <f t="shared" si="27"/>
        <v>False</v>
      </c>
      <c r="D894" s="113">
        <v>568556.86</v>
      </c>
      <c r="E894" s="111">
        <v>568556.86</v>
      </c>
      <c r="F894" s="114">
        <f t="shared" si="26"/>
        <v>1137113.72</v>
      </c>
      <c r="H894" t="s">
        <v>1892</v>
      </c>
      <c r="I894" t="s">
        <v>1893</v>
      </c>
      <c r="J894" t="s">
        <v>1894</v>
      </c>
      <c r="K894" t="s">
        <v>1895</v>
      </c>
    </row>
    <row r="895" spans="1:11" x14ac:dyDescent="0.2">
      <c r="A895" s="110">
        <v>110493</v>
      </c>
      <c r="B895" s="111">
        <v>110493</v>
      </c>
      <c r="C895" s="112" t="str">
        <f t="shared" si="27"/>
        <v>False</v>
      </c>
      <c r="D895" s="113">
        <v>258281.94</v>
      </c>
      <c r="E895" s="111">
        <v>258281.94</v>
      </c>
      <c r="F895" s="114">
        <f t="shared" si="26"/>
        <v>516563.88</v>
      </c>
      <c r="H895" t="s">
        <v>1892</v>
      </c>
      <c r="I895" t="s">
        <v>1893</v>
      </c>
      <c r="J895" t="s">
        <v>1894</v>
      </c>
      <c r="K895" t="s">
        <v>1895</v>
      </c>
    </row>
    <row r="896" spans="1:11" x14ac:dyDescent="0.2">
      <c r="A896" s="110">
        <v>4600</v>
      </c>
      <c r="B896" s="111">
        <v>4600</v>
      </c>
      <c r="C896" s="112" t="str">
        <f t="shared" si="27"/>
        <v>False</v>
      </c>
      <c r="D896" s="113">
        <v>205192.5</v>
      </c>
      <c r="E896" s="111">
        <v>205192.5</v>
      </c>
      <c r="F896" s="114">
        <f t="shared" si="26"/>
        <v>410385</v>
      </c>
      <c r="H896" t="s">
        <v>1892</v>
      </c>
      <c r="I896" t="s">
        <v>1893</v>
      </c>
      <c r="J896" t="s">
        <v>1894</v>
      </c>
      <c r="K896" t="s">
        <v>1895</v>
      </c>
    </row>
    <row r="897" spans="1:11" x14ac:dyDescent="0.2">
      <c r="A897" s="110">
        <v>5037</v>
      </c>
      <c r="B897" s="111">
        <v>5037</v>
      </c>
      <c r="C897" s="112" t="str">
        <f t="shared" si="27"/>
        <v>False</v>
      </c>
      <c r="D897" s="113">
        <v>189918.44</v>
      </c>
      <c r="E897" s="111">
        <v>189918.44</v>
      </c>
      <c r="F897" s="114">
        <f t="shared" si="26"/>
        <v>379836.88</v>
      </c>
      <c r="H897" t="s">
        <v>1573</v>
      </c>
      <c r="I897" t="s">
        <v>1574</v>
      </c>
      <c r="J897" t="s">
        <v>1575</v>
      </c>
      <c r="K897" t="s">
        <v>1576</v>
      </c>
    </row>
    <row r="898" spans="1:11" x14ac:dyDescent="0.2">
      <c r="A898" s="110">
        <v>4659</v>
      </c>
      <c r="B898" s="111">
        <v>4659</v>
      </c>
      <c r="C898" s="112" t="str">
        <f t="shared" si="27"/>
        <v>False</v>
      </c>
      <c r="D898" s="113">
        <v>148431.16</v>
      </c>
      <c r="E898" s="111">
        <v>148431.16</v>
      </c>
      <c r="F898" s="114">
        <f t="shared" si="26"/>
        <v>296862.32</v>
      </c>
      <c r="H898" t="s">
        <v>1573</v>
      </c>
      <c r="I898" t="s">
        <v>1574</v>
      </c>
      <c r="J898" t="s">
        <v>1575</v>
      </c>
      <c r="K898" t="s">
        <v>1576</v>
      </c>
    </row>
    <row r="899" spans="1:11" x14ac:dyDescent="0.2">
      <c r="A899" s="110">
        <v>4108</v>
      </c>
      <c r="B899" s="111">
        <v>4108</v>
      </c>
      <c r="C899" s="112" t="str">
        <f t="shared" si="27"/>
        <v>False</v>
      </c>
      <c r="D899" s="113">
        <v>151746.06</v>
      </c>
      <c r="E899" s="111">
        <v>151746.06</v>
      </c>
      <c r="F899" s="114">
        <f t="shared" ref="F899:F962" si="28">SUM(D899:E899)</f>
        <v>303492.12</v>
      </c>
      <c r="H899" t="s">
        <v>1573</v>
      </c>
      <c r="I899" t="s">
        <v>1574</v>
      </c>
      <c r="J899" t="s">
        <v>1575</v>
      </c>
      <c r="K899" t="s">
        <v>1576</v>
      </c>
    </row>
    <row r="900" spans="1:11" x14ac:dyDescent="0.2">
      <c r="A900" s="110">
        <v>5268</v>
      </c>
      <c r="B900" s="111">
        <v>5268</v>
      </c>
      <c r="C900" s="112" t="str">
        <f t="shared" ref="C900:C963" si="29">IF(SUM(D900:E900)&gt;F900, "True","False")</f>
        <v>False</v>
      </c>
      <c r="D900" s="113">
        <v>415775.79</v>
      </c>
      <c r="E900" s="111">
        <v>415775.79</v>
      </c>
      <c r="F900" s="114">
        <f t="shared" si="28"/>
        <v>831551.58</v>
      </c>
      <c r="H900" t="s">
        <v>1573</v>
      </c>
      <c r="I900" t="s">
        <v>1574</v>
      </c>
      <c r="J900" t="s">
        <v>1575</v>
      </c>
      <c r="K900" t="s">
        <v>1913</v>
      </c>
    </row>
    <row r="901" spans="1:11" x14ac:dyDescent="0.2">
      <c r="A901" s="110">
        <v>5165</v>
      </c>
      <c r="B901" s="111">
        <v>5165</v>
      </c>
      <c r="C901" s="112" t="str">
        <f t="shared" si="29"/>
        <v>False</v>
      </c>
      <c r="D901" s="113">
        <v>175052.38</v>
      </c>
      <c r="E901" s="111">
        <v>175052.38</v>
      </c>
      <c r="F901" s="114">
        <f t="shared" si="28"/>
        <v>350104.76</v>
      </c>
      <c r="H901" t="s">
        <v>1573</v>
      </c>
      <c r="I901" t="s">
        <v>1574</v>
      </c>
      <c r="J901" t="s">
        <v>1575</v>
      </c>
      <c r="K901" t="s">
        <v>1576</v>
      </c>
    </row>
    <row r="902" spans="1:11" x14ac:dyDescent="0.2">
      <c r="A902" s="110">
        <v>4622</v>
      </c>
      <c r="B902" s="111">
        <v>4622</v>
      </c>
      <c r="C902" s="112" t="str">
        <f t="shared" si="29"/>
        <v>False</v>
      </c>
      <c r="D902" s="113">
        <v>339701.06</v>
      </c>
      <c r="E902" s="111">
        <v>339701.06</v>
      </c>
      <c r="F902" s="114">
        <f t="shared" si="28"/>
        <v>679402.12</v>
      </c>
      <c r="H902" t="s">
        <v>1573</v>
      </c>
      <c r="I902" t="s">
        <v>1574</v>
      </c>
      <c r="J902" t="s">
        <v>1575</v>
      </c>
      <c r="K902" t="s">
        <v>1576</v>
      </c>
    </row>
    <row r="903" spans="1:11" x14ac:dyDescent="0.2">
      <c r="A903" s="110">
        <v>4450</v>
      </c>
      <c r="B903" s="111">
        <v>4450</v>
      </c>
      <c r="C903" s="112" t="str">
        <f t="shared" si="29"/>
        <v>False</v>
      </c>
      <c r="D903" s="113">
        <v>245328.32</v>
      </c>
      <c r="E903" s="111">
        <v>245328.32</v>
      </c>
      <c r="F903" s="114">
        <f t="shared" si="28"/>
        <v>490656.64</v>
      </c>
      <c r="H903" t="s">
        <v>1573</v>
      </c>
      <c r="I903" t="s">
        <v>1574</v>
      </c>
      <c r="J903" t="s">
        <v>1575</v>
      </c>
      <c r="K903" t="s">
        <v>1576</v>
      </c>
    </row>
    <row r="904" spans="1:11" x14ac:dyDescent="0.2">
      <c r="A904" s="110">
        <v>4815</v>
      </c>
      <c r="B904" s="111">
        <v>4815</v>
      </c>
      <c r="C904" s="112" t="str">
        <f t="shared" si="29"/>
        <v>False</v>
      </c>
      <c r="D904" s="113">
        <v>592653.66</v>
      </c>
      <c r="E904" s="111">
        <v>592653.66</v>
      </c>
      <c r="F904" s="114">
        <f t="shared" si="28"/>
        <v>1185307.32</v>
      </c>
      <c r="H904" t="s">
        <v>1573</v>
      </c>
      <c r="I904" t="s">
        <v>1574</v>
      </c>
      <c r="J904" t="s">
        <v>1575</v>
      </c>
      <c r="K904" t="s">
        <v>1576</v>
      </c>
    </row>
    <row r="905" spans="1:11" x14ac:dyDescent="0.2">
      <c r="A905" s="110">
        <v>5044</v>
      </c>
      <c r="B905" s="111">
        <v>5044</v>
      </c>
      <c r="C905" s="112" t="str">
        <f t="shared" si="29"/>
        <v>False</v>
      </c>
      <c r="D905" s="113">
        <v>261239.86</v>
      </c>
      <c r="E905" s="111">
        <v>261239.86</v>
      </c>
      <c r="F905" s="114">
        <f t="shared" si="28"/>
        <v>522479.72</v>
      </c>
      <c r="H905" t="s">
        <v>1573</v>
      </c>
      <c r="I905" t="s">
        <v>1574</v>
      </c>
      <c r="J905" t="s">
        <v>1575</v>
      </c>
      <c r="K905" t="s">
        <v>1576</v>
      </c>
    </row>
    <row r="906" spans="1:11" x14ac:dyDescent="0.2">
      <c r="A906" s="110">
        <v>5049</v>
      </c>
      <c r="B906" s="111">
        <v>5049</v>
      </c>
      <c r="C906" s="112" t="str">
        <f t="shared" si="29"/>
        <v>False</v>
      </c>
      <c r="D906" s="113">
        <v>232833.69</v>
      </c>
      <c r="E906" s="111">
        <v>232833.69</v>
      </c>
      <c r="F906" s="114">
        <f t="shared" si="28"/>
        <v>465667.38</v>
      </c>
      <c r="H906" t="s">
        <v>1573</v>
      </c>
      <c r="I906" t="s">
        <v>1574</v>
      </c>
      <c r="J906" t="s">
        <v>1575</v>
      </c>
      <c r="K906" t="s">
        <v>1576</v>
      </c>
    </row>
    <row r="907" spans="1:11" x14ac:dyDescent="0.2">
      <c r="A907" s="110">
        <v>5338</v>
      </c>
      <c r="B907" s="111">
        <v>5338</v>
      </c>
      <c r="C907" s="112" t="str">
        <f t="shared" si="29"/>
        <v>False</v>
      </c>
      <c r="D907" s="113">
        <v>584570.4</v>
      </c>
      <c r="E907" s="111">
        <v>584570.4</v>
      </c>
      <c r="F907" s="114">
        <f t="shared" si="28"/>
        <v>1169140.8</v>
      </c>
      <c r="H907" t="s">
        <v>1573</v>
      </c>
      <c r="I907" t="s">
        <v>1574</v>
      </c>
      <c r="J907" t="s">
        <v>1575</v>
      </c>
      <c r="K907" t="s">
        <v>1576</v>
      </c>
    </row>
    <row r="908" spans="1:11" x14ac:dyDescent="0.2">
      <c r="A908" s="110">
        <v>4347</v>
      </c>
      <c r="B908" s="111">
        <v>4347</v>
      </c>
      <c r="C908" s="112" t="str">
        <f t="shared" si="29"/>
        <v>False</v>
      </c>
      <c r="D908" s="113">
        <v>467375.83</v>
      </c>
      <c r="E908" s="111">
        <v>467375.83</v>
      </c>
      <c r="F908" s="114">
        <f t="shared" si="28"/>
        <v>934751.66</v>
      </c>
      <c r="H908" t="s">
        <v>1573</v>
      </c>
      <c r="I908" t="s">
        <v>1574</v>
      </c>
      <c r="J908" t="s">
        <v>1575</v>
      </c>
      <c r="K908" t="s">
        <v>1576</v>
      </c>
    </row>
    <row r="909" spans="1:11" x14ac:dyDescent="0.2">
      <c r="A909" s="110">
        <v>4645</v>
      </c>
      <c r="B909" s="111">
        <v>4645</v>
      </c>
      <c r="C909" s="112" t="str">
        <f t="shared" si="29"/>
        <v>False</v>
      </c>
      <c r="D909" s="113">
        <v>396946.89</v>
      </c>
      <c r="E909" s="111">
        <v>396946.89</v>
      </c>
      <c r="F909" s="114">
        <f t="shared" si="28"/>
        <v>793893.78</v>
      </c>
      <c r="H909" t="s">
        <v>1573</v>
      </c>
      <c r="I909" t="s">
        <v>1574</v>
      </c>
      <c r="J909" t="s">
        <v>1575</v>
      </c>
      <c r="K909" t="s">
        <v>1576</v>
      </c>
    </row>
    <row r="910" spans="1:11" x14ac:dyDescent="0.2">
      <c r="A910" s="110">
        <v>4283</v>
      </c>
      <c r="B910" s="111">
        <v>4283</v>
      </c>
      <c r="C910" s="112" t="str">
        <f t="shared" si="29"/>
        <v>False</v>
      </c>
      <c r="D910" s="113">
        <v>152587.54</v>
      </c>
      <c r="E910" s="111">
        <v>152587.54</v>
      </c>
      <c r="F910" s="114">
        <f t="shared" si="28"/>
        <v>305175.08</v>
      </c>
      <c r="H910" t="s">
        <v>1573</v>
      </c>
      <c r="I910" t="s">
        <v>1574</v>
      </c>
      <c r="J910" t="s">
        <v>1575</v>
      </c>
      <c r="K910" t="s">
        <v>1576</v>
      </c>
    </row>
    <row r="911" spans="1:11" x14ac:dyDescent="0.2">
      <c r="A911" s="110">
        <v>4383</v>
      </c>
      <c r="B911" s="111">
        <v>4383</v>
      </c>
      <c r="C911" s="112" t="str">
        <f t="shared" si="29"/>
        <v>False</v>
      </c>
      <c r="D911" s="113">
        <v>455773.66</v>
      </c>
      <c r="E911" s="111">
        <v>455773.66</v>
      </c>
      <c r="F911" s="114">
        <f t="shared" si="28"/>
        <v>911547.32</v>
      </c>
      <c r="H911" t="s">
        <v>1573</v>
      </c>
      <c r="I911" t="s">
        <v>1574</v>
      </c>
      <c r="J911" t="s">
        <v>1575</v>
      </c>
      <c r="K911" t="s">
        <v>1576</v>
      </c>
    </row>
    <row r="912" spans="1:11" x14ac:dyDescent="0.2">
      <c r="A912" s="110">
        <v>4846</v>
      </c>
      <c r="B912" s="111">
        <v>4846</v>
      </c>
      <c r="C912" s="112" t="str">
        <f t="shared" si="29"/>
        <v>False</v>
      </c>
      <c r="D912" s="113">
        <v>322642.06</v>
      </c>
      <c r="E912" s="111">
        <v>322642.06</v>
      </c>
      <c r="F912" s="114">
        <f t="shared" si="28"/>
        <v>645284.12</v>
      </c>
      <c r="H912" t="s">
        <v>1573</v>
      </c>
      <c r="I912" t="s">
        <v>1574</v>
      </c>
      <c r="J912" t="s">
        <v>1575</v>
      </c>
      <c r="K912" t="s">
        <v>1576</v>
      </c>
    </row>
    <row r="913" spans="1:11" x14ac:dyDescent="0.2">
      <c r="A913" s="110">
        <v>5110</v>
      </c>
      <c r="B913" s="111">
        <v>5110</v>
      </c>
      <c r="C913" s="112" t="str">
        <f t="shared" si="29"/>
        <v>False</v>
      </c>
      <c r="D913" s="113">
        <v>128618.24000000001</v>
      </c>
      <c r="E913" s="111">
        <v>128618.24000000001</v>
      </c>
      <c r="F913" s="114">
        <f t="shared" si="28"/>
        <v>257236.48000000001</v>
      </c>
      <c r="H913" t="s">
        <v>1573</v>
      </c>
      <c r="I913" t="s">
        <v>1574</v>
      </c>
      <c r="J913" t="s">
        <v>1575</v>
      </c>
      <c r="K913" t="s">
        <v>1576</v>
      </c>
    </row>
    <row r="914" spans="1:11" x14ac:dyDescent="0.2">
      <c r="A914" s="110">
        <v>4348</v>
      </c>
      <c r="B914" s="111">
        <v>4348</v>
      </c>
      <c r="C914" s="112" t="str">
        <f t="shared" si="29"/>
        <v>False</v>
      </c>
      <c r="D914" s="113">
        <v>592041.68000000005</v>
      </c>
      <c r="E914" s="111">
        <v>592041.68000000005</v>
      </c>
      <c r="F914" s="114">
        <f t="shared" si="28"/>
        <v>1184083.3600000001</v>
      </c>
      <c r="H914" t="s">
        <v>1573</v>
      </c>
      <c r="I914" t="s">
        <v>1574</v>
      </c>
      <c r="J914" t="s">
        <v>1575</v>
      </c>
      <c r="K914" t="s">
        <v>1576</v>
      </c>
    </row>
    <row r="915" spans="1:11" x14ac:dyDescent="0.2">
      <c r="A915" s="110">
        <v>4672</v>
      </c>
      <c r="B915" s="111">
        <v>4672</v>
      </c>
      <c r="C915" s="112" t="str">
        <f t="shared" si="29"/>
        <v>False</v>
      </c>
      <c r="D915" s="113">
        <v>308719.46999999997</v>
      </c>
      <c r="E915" s="111">
        <v>308719.46999999997</v>
      </c>
      <c r="F915" s="114">
        <f t="shared" si="28"/>
        <v>617438.93999999994</v>
      </c>
      <c r="H915" t="s">
        <v>1573</v>
      </c>
      <c r="I915" t="s">
        <v>1574</v>
      </c>
      <c r="J915" t="s">
        <v>1575</v>
      </c>
      <c r="K915" t="s">
        <v>1576</v>
      </c>
    </row>
    <row r="916" spans="1:11" x14ac:dyDescent="0.2">
      <c r="A916" s="110">
        <v>103223</v>
      </c>
      <c r="B916" s="111">
        <v>103223</v>
      </c>
      <c r="C916" s="112" t="str">
        <f t="shared" si="29"/>
        <v>False</v>
      </c>
      <c r="D916" s="113">
        <v>412453.33</v>
      </c>
      <c r="E916" s="111">
        <v>412453.33</v>
      </c>
      <c r="F916" s="114">
        <f t="shared" si="28"/>
        <v>824906.66</v>
      </c>
      <c r="H916" t="s">
        <v>1739</v>
      </c>
      <c r="I916" t="s">
        <v>1574</v>
      </c>
      <c r="J916" t="s">
        <v>1740</v>
      </c>
      <c r="K916" t="s">
        <v>1741</v>
      </c>
    </row>
    <row r="917" spans="1:11" x14ac:dyDescent="0.2">
      <c r="A917" s="110">
        <v>102993</v>
      </c>
      <c r="B917" s="111">
        <v>102993</v>
      </c>
      <c r="C917" s="112" t="str">
        <f t="shared" si="29"/>
        <v>False</v>
      </c>
      <c r="D917" s="113">
        <v>417881.77</v>
      </c>
      <c r="E917" s="111">
        <v>417881.77</v>
      </c>
      <c r="F917" s="114">
        <f t="shared" si="28"/>
        <v>835763.54</v>
      </c>
      <c r="H917" t="s">
        <v>1739</v>
      </c>
      <c r="I917" t="s">
        <v>1574</v>
      </c>
      <c r="J917" t="s">
        <v>1740</v>
      </c>
      <c r="K917" t="s">
        <v>1741</v>
      </c>
    </row>
    <row r="918" spans="1:11" x14ac:dyDescent="0.2">
      <c r="A918" s="110">
        <v>103743</v>
      </c>
      <c r="B918" s="111">
        <v>103743</v>
      </c>
      <c r="C918" s="112" t="str">
        <f t="shared" si="29"/>
        <v>False</v>
      </c>
      <c r="D918" s="113">
        <v>397099.88</v>
      </c>
      <c r="E918" s="111">
        <v>397099.88</v>
      </c>
      <c r="F918" s="114">
        <f t="shared" si="28"/>
        <v>794199.76</v>
      </c>
      <c r="H918" t="s">
        <v>1739</v>
      </c>
      <c r="I918" t="s">
        <v>1574</v>
      </c>
      <c r="J918" t="s">
        <v>1740</v>
      </c>
      <c r="K918" t="s">
        <v>1741</v>
      </c>
    </row>
    <row r="919" spans="1:11" x14ac:dyDescent="0.2">
      <c r="A919" s="110">
        <v>5372</v>
      </c>
      <c r="B919" s="111">
        <v>5372</v>
      </c>
      <c r="C919" s="112" t="str">
        <f t="shared" si="29"/>
        <v>False</v>
      </c>
      <c r="D919" s="113">
        <v>249382.7</v>
      </c>
      <c r="E919" s="111">
        <v>249382.7</v>
      </c>
      <c r="F919" s="114">
        <f t="shared" si="28"/>
        <v>498765.4</v>
      </c>
      <c r="H919" t="s">
        <v>1739</v>
      </c>
      <c r="I919" t="s">
        <v>1574</v>
      </c>
      <c r="J919" t="s">
        <v>1740</v>
      </c>
      <c r="K919" t="s">
        <v>1741</v>
      </c>
    </row>
    <row r="920" spans="1:11" x14ac:dyDescent="0.2">
      <c r="A920" s="110">
        <v>5255</v>
      </c>
      <c r="B920" s="111">
        <v>5255</v>
      </c>
      <c r="C920" s="112" t="str">
        <f t="shared" si="29"/>
        <v>False</v>
      </c>
      <c r="D920" s="113">
        <v>535433.32999999996</v>
      </c>
      <c r="E920" s="111">
        <v>535433.32999999996</v>
      </c>
      <c r="F920" s="114">
        <f t="shared" si="28"/>
        <v>1070866.6599999999</v>
      </c>
      <c r="H920" t="s">
        <v>1739</v>
      </c>
      <c r="I920" t="s">
        <v>1574</v>
      </c>
      <c r="J920" t="s">
        <v>1740</v>
      </c>
      <c r="K920" t="s">
        <v>1741</v>
      </c>
    </row>
    <row r="921" spans="1:11" x14ac:dyDescent="0.2">
      <c r="A921" s="110">
        <v>104537</v>
      </c>
      <c r="B921" s="111">
        <v>104537</v>
      </c>
      <c r="C921" s="112" t="str">
        <f t="shared" si="29"/>
        <v>False</v>
      </c>
      <c r="D921" s="113">
        <v>207946.42</v>
      </c>
      <c r="E921" s="111">
        <v>207946.42</v>
      </c>
      <c r="F921" s="114">
        <f t="shared" si="28"/>
        <v>415892.84</v>
      </c>
      <c r="H921" t="s">
        <v>1739</v>
      </c>
      <c r="I921" t="s">
        <v>1574</v>
      </c>
      <c r="J921" t="s">
        <v>1740</v>
      </c>
      <c r="K921" t="s">
        <v>1741</v>
      </c>
    </row>
    <row r="922" spans="1:11" x14ac:dyDescent="0.2">
      <c r="A922" s="110">
        <v>5387</v>
      </c>
      <c r="B922" s="111">
        <v>5387</v>
      </c>
      <c r="C922" s="112" t="str">
        <f t="shared" si="29"/>
        <v>False</v>
      </c>
      <c r="D922" s="113">
        <v>221094.11</v>
      </c>
      <c r="E922" s="111">
        <v>221094.11</v>
      </c>
      <c r="F922" s="114">
        <f t="shared" si="28"/>
        <v>442188.22</v>
      </c>
      <c r="H922" t="s">
        <v>1739</v>
      </c>
      <c r="I922" t="s">
        <v>1574</v>
      </c>
      <c r="J922" t="s">
        <v>1740</v>
      </c>
      <c r="K922" t="s">
        <v>1741</v>
      </c>
    </row>
    <row r="923" spans="1:11" x14ac:dyDescent="0.2">
      <c r="A923" s="110">
        <v>102375</v>
      </c>
      <c r="B923" s="111">
        <v>102375</v>
      </c>
      <c r="C923" s="112" t="str">
        <f t="shared" si="29"/>
        <v>False</v>
      </c>
      <c r="D923" s="113">
        <v>380219.38</v>
      </c>
      <c r="E923" s="111">
        <v>380219.38</v>
      </c>
      <c r="F923" s="114">
        <f t="shared" si="28"/>
        <v>760438.76</v>
      </c>
      <c r="H923" t="s">
        <v>1739</v>
      </c>
      <c r="I923" t="s">
        <v>1574</v>
      </c>
      <c r="J923" t="s">
        <v>1740</v>
      </c>
      <c r="K923" t="s">
        <v>1741</v>
      </c>
    </row>
    <row r="924" spans="1:11" x14ac:dyDescent="0.2">
      <c r="A924" s="110">
        <v>103435</v>
      </c>
      <c r="B924" s="111">
        <v>103435</v>
      </c>
      <c r="C924" s="112" t="str">
        <f t="shared" si="29"/>
        <v>False</v>
      </c>
      <c r="D924" s="113">
        <v>271720.05</v>
      </c>
      <c r="E924" s="111">
        <v>271720.05</v>
      </c>
      <c r="F924" s="114">
        <f t="shared" si="28"/>
        <v>543440.1</v>
      </c>
      <c r="H924" t="s">
        <v>1739</v>
      </c>
      <c r="I924" t="s">
        <v>1574</v>
      </c>
      <c r="J924" t="s">
        <v>1740</v>
      </c>
      <c r="K924" t="s">
        <v>1741</v>
      </c>
    </row>
    <row r="925" spans="1:11" x14ac:dyDescent="0.2">
      <c r="A925" s="110">
        <v>4158</v>
      </c>
      <c r="B925" s="111">
        <v>4158</v>
      </c>
      <c r="C925" s="112" t="str">
        <f t="shared" si="29"/>
        <v>False</v>
      </c>
      <c r="D925" s="113">
        <v>575824.15</v>
      </c>
      <c r="E925" s="111">
        <v>575824.15</v>
      </c>
      <c r="F925" s="114">
        <f t="shared" si="28"/>
        <v>1151648.3</v>
      </c>
      <c r="H925" t="s">
        <v>1739</v>
      </c>
      <c r="I925" t="s">
        <v>1574</v>
      </c>
      <c r="J925" t="s">
        <v>1740</v>
      </c>
      <c r="K925" t="s">
        <v>1741</v>
      </c>
    </row>
    <row r="926" spans="1:11" x14ac:dyDescent="0.2">
      <c r="A926" s="110">
        <v>106050</v>
      </c>
      <c r="B926" s="111">
        <v>106050</v>
      </c>
      <c r="C926" s="112" t="str">
        <f t="shared" si="29"/>
        <v>False</v>
      </c>
      <c r="D926" s="113">
        <v>344392.92</v>
      </c>
      <c r="E926" s="111">
        <v>344392.92</v>
      </c>
      <c r="F926" s="114">
        <f t="shared" si="28"/>
        <v>688785.84</v>
      </c>
      <c r="H926" t="s">
        <v>1739</v>
      </c>
      <c r="I926" t="s">
        <v>1574</v>
      </c>
      <c r="J926" t="s">
        <v>1740</v>
      </c>
      <c r="K926" t="s">
        <v>1741</v>
      </c>
    </row>
    <row r="927" spans="1:11" x14ac:dyDescent="0.2">
      <c r="A927" s="110">
        <v>5154</v>
      </c>
      <c r="B927" s="111">
        <v>5154</v>
      </c>
      <c r="C927" s="112" t="str">
        <f t="shared" si="29"/>
        <v>False</v>
      </c>
      <c r="D927" s="113">
        <v>246577.79</v>
      </c>
      <c r="E927" s="111">
        <v>246577.79</v>
      </c>
      <c r="F927" s="114">
        <f t="shared" si="28"/>
        <v>493155.58</v>
      </c>
      <c r="H927" t="s">
        <v>1739</v>
      </c>
      <c r="I927" t="s">
        <v>1574</v>
      </c>
      <c r="J927" t="s">
        <v>1740</v>
      </c>
      <c r="K927" t="s">
        <v>1741</v>
      </c>
    </row>
    <row r="928" spans="1:11" x14ac:dyDescent="0.2">
      <c r="A928" s="110">
        <v>5182</v>
      </c>
      <c r="B928" s="111">
        <v>5182</v>
      </c>
      <c r="C928" s="112" t="str">
        <f t="shared" si="29"/>
        <v>False</v>
      </c>
      <c r="D928" s="113">
        <v>430012.71</v>
      </c>
      <c r="E928" s="111">
        <v>430012.71</v>
      </c>
      <c r="F928" s="114">
        <f t="shared" si="28"/>
        <v>860025.42</v>
      </c>
      <c r="H928" t="s">
        <v>1739</v>
      </c>
      <c r="I928" t="s">
        <v>1574</v>
      </c>
      <c r="J928" t="s">
        <v>1740</v>
      </c>
      <c r="K928" t="s">
        <v>1741</v>
      </c>
    </row>
    <row r="929" spans="1:11" x14ac:dyDescent="0.2">
      <c r="A929" s="110">
        <v>100806</v>
      </c>
      <c r="B929" s="111">
        <v>100806</v>
      </c>
      <c r="C929" s="112" t="str">
        <f t="shared" si="29"/>
        <v>False</v>
      </c>
      <c r="D929" s="113">
        <v>318766.17</v>
      </c>
      <c r="E929" s="111">
        <v>318766.17</v>
      </c>
      <c r="F929" s="114">
        <f t="shared" si="28"/>
        <v>637532.34</v>
      </c>
      <c r="H929" t="s">
        <v>1739</v>
      </c>
      <c r="I929" t="s">
        <v>1574</v>
      </c>
      <c r="J929" t="s">
        <v>1740</v>
      </c>
      <c r="K929" t="s">
        <v>1741</v>
      </c>
    </row>
    <row r="930" spans="1:11" x14ac:dyDescent="0.2">
      <c r="A930" s="110">
        <v>101157</v>
      </c>
      <c r="B930" s="111">
        <v>101157</v>
      </c>
      <c r="C930" s="112" t="str">
        <f t="shared" si="29"/>
        <v>False</v>
      </c>
      <c r="D930" s="113">
        <v>457966.6</v>
      </c>
      <c r="E930" s="111">
        <v>457966.6</v>
      </c>
      <c r="F930" s="114">
        <f t="shared" si="28"/>
        <v>915933.2</v>
      </c>
      <c r="H930" t="s">
        <v>1739</v>
      </c>
      <c r="I930" t="s">
        <v>1574</v>
      </c>
      <c r="J930" t="s">
        <v>1740</v>
      </c>
      <c r="K930" t="s">
        <v>1741</v>
      </c>
    </row>
    <row r="931" spans="1:11" x14ac:dyDescent="0.2">
      <c r="A931" s="110">
        <v>5289</v>
      </c>
      <c r="B931" s="111">
        <v>5289</v>
      </c>
      <c r="C931" s="112" t="str">
        <f t="shared" si="29"/>
        <v>False</v>
      </c>
      <c r="D931" s="113">
        <v>324350.51</v>
      </c>
      <c r="E931" s="111">
        <v>324350.51</v>
      </c>
      <c r="F931" s="114">
        <f t="shared" si="28"/>
        <v>648701.02</v>
      </c>
      <c r="H931" t="s">
        <v>1739</v>
      </c>
      <c r="I931" t="s">
        <v>1574</v>
      </c>
      <c r="J931" t="s">
        <v>1740</v>
      </c>
      <c r="K931" t="s">
        <v>1741</v>
      </c>
    </row>
    <row r="932" spans="1:11" x14ac:dyDescent="0.2">
      <c r="A932" s="110">
        <v>105966</v>
      </c>
      <c r="B932" s="111">
        <v>105966</v>
      </c>
      <c r="C932" s="112" t="str">
        <f t="shared" si="29"/>
        <v>False</v>
      </c>
      <c r="D932" s="113">
        <v>311269.39</v>
      </c>
      <c r="E932" s="111">
        <v>311269.39</v>
      </c>
      <c r="F932" s="114">
        <f t="shared" si="28"/>
        <v>622538.78</v>
      </c>
      <c r="H932" t="s">
        <v>1739</v>
      </c>
      <c r="I932" t="s">
        <v>1574</v>
      </c>
      <c r="J932" t="s">
        <v>1740</v>
      </c>
      <c r="K932" t="s">
        <v>1741</v>
      </c>
    </row>
    <row r="933" spans="1:11" x14ac:dyDescent="0.2">
      <c r="A933" s="110">
        <v>106566</v>
      </c>
      <c r="B933" s="111">
        <v>106566</v>
      </c>
      <c r="C933" s="112" t="str">
        <f t="shared" si="29"/>
        <v>False</v>
      </c>
      <c r="D933" s="113">
        <v>422752.13</v>
      </c>
      <c r="E933" s="111">
        <v>422752.13</v>
      </c>
      <c r="F933" s="114">
        <f t="shared" si="28"/>
        <v>845504.26</v>
      </c>
      <c r="H933" t="s">
        <v>1739</v>
      </c>
      <c r="I933" t="s">
        <v>1574</v>
      </c>
      <c r="J933" t="s">
        <v>1740</v>
      </c>
      <c r="K933" t="s">
        <v>1741</v>
      </c>
    </row>
    <row r="934" spans="1:11" x14ac:dyDescent="0.2">
      <c r="A934" s="110">
        <v>4267</v>
      </c>
      <c r="B934" s="111">
        <v>4267</v>
      </c>
      <c r="C934" s="112" t="str">
        <f t="shared" si="29"/>
        <v>False</v>
      </c>
      <c r="D934" s="113">
        <v>296607.32</v>
      </c>
      <c r="E934" s="111">
        <v>296607.32</v>
      </c>
      <c r="F934" s="114">
        <f t="shared" si="28"/>
        <v>593214.64</v>
      </c>
      <c r="H934" t="s">
        <v>1503</v>
      </c>
      <c r="I934" t="s">
        <v>1504</v>
      </c>
      <c r="J934" t="s">
        <v>1505</v>
      </c>
      <c r="K934" t="s">
        <v>1506</v>
      </c>
    </row>
    <row r="935" spans="1:11" x14ac:dyDescent="0.2">
      <c r="A935" s="110">
        <v>4617</v>
      </c>
      <c r="B935" s="111">
        <v>4617</v>
      </c>
      <c r="C935" s="112" t="str">
        <f t="shared" si="29"/>
        <v>False</v>
      </c>
      <c r="D935" s="113">
        <v>231456.73</v>
      </c>
      <c r="E935" s="111">
        <v>231456.73</v>
      </c>
      <c r="F935" s="114">
        <f t="shared" si="28"/>
        <v>462913.46</v>
      </c>
      <c r="H935" t="s">
        <v>1503</v>
      </c>
      <c r="I935" t="s">
        <v>1504</v>
      </c>
      <c r="J935" t="s">
        <v>1505</v>
      </c>
      <c r="K935" t="s">
        <v>1506</v>
      </c>
    </row>
    <row r="936" spans="1:11" x14ac:dyDescent="0.2">
      <c r="A936" s="110">
        <v>102551</v>
      </c>
      <c r="B936" s="111">
        <v>102551</v>
      </c>
      <c r="C936" s="112" t="str">
        <f t="shared" si="29"/>
        <v>False</v>
      </c>
      <c r="D936" s="113">
        <v>484536.82</v>
      </c>
      <c r="E936" s="111">
        <v>484536.82</v>
      </c>
      <c r="F936" s="114">
        <f t="shared" si="28"/>
        <v>969073.64</v>
      </c>
      <c r="H936" t="s">
        <v>1503</v>
      </c>
      <c r="I936" t="s">
        <v>1504</v>
      </c>
      <c r="J936" t="s">
        <v>1505</v>
      </c>
      <c r="K936" t="s">
        <v>1506</v>
      </c>
    </row>
    <row r="937" spans="1:11" x14ac:dyDescent="0.2">
      <c r="A937" s="110">
        <v>4771</v>
      </c>
      <c r="B937" s="111">
        <v>4771</v>
      </c>
      <c r="C937" s="112" t="str">
        <f t="shared" si="29"/>
        <v>False</v>
      </c>
      <c r="D937" s="113">
        <v>353292.16</v>
      </c>
      <c r="E937" s="111">
        <v>353292.16</v>
      </c>
      <c r="F937" s="114">
        <f t="shared" si="28"/>
        <v>706584.32</v>
      </c>
      <c r="H937" t="s">
        <v>1503</v>
      </c>
      <c r="I937" t="s">
        <v>1504</v>
      </c>
      <c r="J937" t="s">
        <v>1505</v>
      </c>
      <c r="K937" t="s">
        <v>1506</v>
      </c>
    </row>
    <row r="938" spans="1:11" x14ac:dyDescent="0.2">
      <c r="A938" s="110">
        <v>105621</v>
      </c>
      <c r="B938" s="111">
        <v>105621</v>
      </c>
      <c r="C938" s="112" t="str">
        <f t="shared" si="29"/>
        <v>False</v>
      </c>
      <c r="D938" s="113">
        <v>312416.86</v>
      </c>
      <c r="E938" s="111">
        <v>312416.86</v>
      </c>
      <c r="F938" s="114">
        <f t="shared" si="28"/>
        <v>624833.72</v>
      </c>
      <c r="H938" t="s">
        <v>1503</v>
      </c>
      <c r="I938" t="s">
        <v>1504</v>
      </c>
      <c r="J938" t="s">
        <v>1505</v>
      </c>
      <c r="K938" t="s">
        <v>1506</v>
      </c>
    </row>
    <row r="939" spans="1:11" x14ac:dyDescent="0.2">
      <c r="A939" s="110">
        <v>4273</v>
      </c>
      <c r="B939" s="111">
        <v>4273</v>
      </c>
      <c r="C939" s="112" t="str">
        <f t="shared" si="29"/>
        <v>False</v>
      </c>
      <c r="D939" s="113">
        <v>317822.7</v>
      </c>
      <c r="E939" s="111">
        <v>317822.7</v>
      </c>
      <c r="F939" s="114">
        <f t="shared" si="28"/>
        <v>635645.4</v>
      </c>
      <c r="H939" t="s">
        <v>1503</v>
      </c>
      <c r="I939" t="s">
        <v>1504</v>
      </c>
      <c r="J939" t="s">
        <v>1505</v>
      </c>
      <c r="K939" t="s">
        <v>1506</v>
      </c>
    </row>
    <row r="940" spans="1:11" x14ac:dyDescent="0.2">
      <c r="A940" s="110">
        <v>4725</v>
      </c>
      <c r="B940" s="111">
        <v>4725</v>
      </c>
      <c r="C940" s="112" t="str">
        <f t="shared" si="29"/>
        <v>False</v>
      </c>
      <c r="D940" s="113">
        <v>154015.49</v>
      </c>
      <c r="E940" s="111">
        <v>154015.49</v>
      </c>
      <c r="F940" s="114">
        <f t="shared" si="28"/>
        <v>308030.98</v>
      </c>
      <c r="H940" t="s">
        <v>1503</v>
      </c>
      <c r="I940" t="s">
        <v>1504</v>
      </c>
      <c r="J940" t="s">
        <v>1505</v>
      </c>
      <c r="K940" t="s">
        <v>1506</v>
      </c>
    </row>
    <row r="941" spans="1:11" x14ac:dyDescent="0.2">
      <c r="A941" s="110">
        <v>4675</v>
      </c>
      <c r="B941" s="111">
        <v>4675</v>
      </c>
      <c r="C941" s="112" t="str">
        <f t="shared" si="29"/>
        <v>False</v>
      </c>
      <c r="D941" s="113">
        <v>138001.96</v>
      </c>
      <c r="E941" s="111">
        <v>138001.96</v>
      </c>
      <c r="F941" s="114">
        <f t="shared" si="28"/>
        <v>276003.92</v>
      </c>
      <c r="H941" t="s">
        <v>1914</v>
      </c>
      <c r="I941" t="s">
        <v>1632</v>
      </c>
      <c r="J941" t="s">
        <v>1915</v>
      </c>
      <c r="K941" t="s">
        <v>1916</v>
      </c>
    </row>
    <row r="942" spans="1:11" x14ac:dyDescent="0.2">
      <c r="A942" s="110">
        <v>4570</v>
      </c>
      <c r="B942" s="111">
        <v>4570</v>
      </c>
      <c r="C942" s="112" t="str">
        <f t="shared" si="29"/>
        <v>False</v>
      </c>
      <c r="D942" s="113">
        <v>150649.59</v>
      </c>
      <c r="E942" s="111">
        <v>150649.59</v>
      </c>
      <c r="F942" s="114">
        <f t="shared" si="28"/>
        <v>301299.18</v>
      </c>
      <c r="H942" t="s">
        <v>1503</v>
      </c>
      <c r="I942" t="s">
        <v>1504</v>
      </c>
      <c r="J942" t="s">
        <v>1505</v>
      </c>
      <c r="K942" t="s">
        <v>1506</v>
      </c>
    </row>
    <row r="943" spans="1:11" x14ac:dyDescent="0.2">
      <c r="A943" s="110">
        <v>4574</v>
      </c>
      <c r="B943" s="111">
        <v>4574</v>
      </c>
      <c r="C943" s="112" t="str">
        <f t="shared" si="29"/>
        <v>False</v>
      </c>
      <c r="D943" s="113">
        <v>387359.17</v>
      </c>
      <c r="E943" s="111">
        <v>387359.17</v>
      </c>
      <c r="F943" s="114">
        <f t="shared" si="28"/>
        <v>774718.34</v>
      </c>
      <c r="H943" t="s">
        <v>1503</v>
      </c>
      <c r="I943" t="s">
        <v>1504</v>
      </c>
      <c r="J943" t="s">
        <v>1505</v>
      </c>
      <c r="K943" t="s">
        <v>1506</v>
      </c>
    </row>
    <row r="944" spans="1:11" x14ac:dyDescent="0.2">
      <c r="A944" s="110">
        <v>100947</v>
      </c>
      <c r="B944" s="111">
        <v>100947</v>
      </c>
      <c r="C944" s="112" t="str">
        <f t="shared" si="29"/>
        <v>False</v>
      </c>
      <c r="D944" s="113">
        <v>600609.43000000005</v>
      </c>
      <c r="E944" s="111">
        <v>600609.43000000005</v>
      </c>
      <c r="F944" s="114">
        <f t="shared" si="28"/>
        <v>1201218.8600000001</v>
      </c>
      <c r="H944" t="s">
        <v>1667</v>
      </c>
      <c r="I944" t="s">
        <v>1632</v>
      </c>
      <c r="J944" t="s">
        <v>1668</v>
      </c>
      <c r="K944" t="s">
        <v>1669</v>
      </c>
    </row>
    <row r="945" spans="1:11" x14ac:dyDescent="0.2">
      <c r="A945" s="110">
        <v>4803</v>
      </c>
      <c r="B945" s="111">
        <v>4803</v>
      </c>
      <c r="C945" s="112" t="str">
        <f t="shared" si="29"/>
        <v>False</v>
      </c>
      <c r="D945" s="113">
        <v>519164.81</v>
      </c>
      <c r="E945" s="111">
        <v>519164.81</v>
      </c>
      <c r="F945" s="114">
        <f t="shared" si="28"/>
        <v>1038329.62</v>
      </c>
      <c r="H945" t="s">
        <v>1528</v>
      </c>
      <c r="I945" t="s">
        <v>1529</v>
      </c>
      <c r="J945" t="s">
        <v>1530</v>
      </c>
      <c r="K945" t="s">
        <v>1531</v>
      </c>
    </row>
    <row r="946" spans="1:11" x14ac:dyDescent="0.2">
      <c r="A946" s="110">
        <v>5100</v>
      </c>
      <c r="B946" s="111">
        <v>5100</v>
      </c>
      <c r="C946" s="112" t="str">
        <f t="shared" si="29"/>
        <v>False</v>
      </c>
      <c r="D946" s="113">
        <v>590885.56999999995</v>
      </c>
      <c r="E946" s="111">
        <v>590885.56999999995</v>
      </c>
      <c r="F946" s="114">
        <f t="shared" si="28"/>
        <v>1181771.1399999999</v>
      </c>
      <c r="H946" t="s">
        <v>1528</v>
      </c>
      <c r="I946" t="s">
        <v>1529</v>
      </c>
      <c r="J946" t="s">
        <v>1530</v>
      </c>
      <c r="K946" t="s">
        <v>1531</v>
      </c>
    </row>
    <row r="947" spans="1:11" x14ac:dyDescent="0.2">
      <c r="A947" s="110">
        <v>5236</v>
      </c>
      <c r="B947" s="111">
        <v>5236</v>
      </c>
      <c r="C947" s="112" t="str">
        <f t="shared" si="29"/>
        <v>False</v>
      </c>
      <c r="D947" s="113">
        <v>285795.64</v>
      </c>
      <c r="E947" s="111">
        <v>285795.64</v>
      </c>
      <c r="F947" s="114">
        <f t="shared" si="28"/>
        <v>571591.28</v>
      </c>
      <c r="H947" t="s">
        <v>1871</v>
      </c>
      <c r="I947" t="s">
        <v>1872</v>
      </c>
      <c r="J947" t="s">
        <v>1873</v>
      </c>
      <c r="K947" t="s">
        <v>1874</v>
      </c>
    </row>
    <row r="948" spans="1:11" x14ac:dyDescent="0.2">
      <c r="A948" s="110">
        <v>103011</v>
      </c>
      <c r="B948" s="111">
        <v>103011</v>
      </c>
      <c r="C948" s="112" t="str">
        <f t="shared" si="29"/>
        <v>False</v>
      </c>
      <c r="D948" s="113">
        <v>353445.16</v>
      </c>
      <c r="E948" s="111">
        <v>353445.16</v>
      </c>
      <c r="F948" s="114">
        <f t="shared" si="28"/>
        <v>706890.32</v>
      </c>
      <c r="H948" t="s">
        <v>1739</v>
      </c>
      <c r="I948" t="s">
        <v>1574</v>
      </c>
      <c r="J948" t="s">
        <v>1740</v>
      </c>
      <c r="K948" t="s">
        <v>1741</v>
      </c>
    </row>
    <row r="949" spans="1:11" x14ac:dyDescent="0.2">
      <c r="A949" s="110">
        <v>106988</v>
      </c>
      <c r="B949" s="111">
        <v>106988</v>
      </c>
      <c r="C949" s="112" t="str">
        <f t="shared" si="29"/>
        <v>False</v>
      </c>
      <c r="D949" s="113">
        <v>403933.68</v>
      </c>
      <c r="E949" s="111">
        <v>403933.68</v>
      </c>
      <c r="F949" s="114">
        <f t="shared" si="28"/>
        <v>807867.36</v>
      </c>
      <c r="H949" t="s">
        <v>1739</v>
      </c>
      <c r="I949" t="s">
        <v>1574</v>
      </c>
      <c r="J949" t="s">
        <v>1740</v>
      </c>
      <c r="K949" t="s">
        <v>1741</v>
      </c>
    </row>
    <row r="950" spans="1:11" x14ac:dyDescent="0.2">
      <c r="A950" s="110">
        <v>5193</v>
      </c>
      <c r="B950" s="111">
        <v>5193</v>
      </c>
      <c r="C950" s="112" t="str">
        <f t="shared" si="29"/>
        <v>False</v>
      </c>
      <c r="D950" s="113">
        <v>259760.9</v>
      </c>
      <c r="E950" s="111">
        <v>259760.9</v>
      </c>
      <c r="F950" s="114">
        <f t="shared" si="28"/>
        <v>519521.8</v>
      </c>
      <c r="H950" t="s">
        <v>1739</v>
      </c>
      <c r="I950" t="s">
        <v>1574</v>
      </c>
      <c r="J950" t="s">
        <v>1740</v>
      </c>
      <c r="K950" t="s">
        <v>1741</v>
      </c>
    </row>
    <row r="951" spans="1:11" x14ac:dyDescent="0.2">
      <c r="A951" s="110">
        <v>4028</v>
      </c>
      <c r="B951" s="111">
        <v>4028</v>
      </c>
      <c r="C951" s="112" t="str">
        <f t="shared" si="29"/>
        <v>False</v>
      </c>
      <c r="D951" s="113">
        <v>735500.48</v>
      </c>
      <c r="E951" s="111">
        <v>735500.48</v>
      </c>
      <c r="F951" s="114">
        <f t="shared" si="28"/>
        <v>1471000.96</v>
      </c>
      <c r="H951" t="s">
        <v>1739</v>
      </c>
      <c r="I951" t="s">
        <v>1574</v>
      </c>
      <c r="J951" t="s">
        <v>1740</v>
      </c>
      <c r="K951" t="s">
        <v>1741</v>
      </c>
    </row>
    <row r="952" spans="1:11" x14ac:dyDescent="0.2">
      <c r="A952" s="110">
        <v>4439</v>
      </c>
      <c r="B952" s="111">
        <v>4439</v>
      </c>
      <c r="C952" s="112" t="str">
        <f t="shared" si="29"/>
        <v>False</v>
      </c>
      <c r="D952" s="113">
        <v>278298.86</v>
      </c>
      <c r="E952" s="111">
        <v>278298.86</v>
      </c>
      <c r="F952" s="114">
        <f t="shared" si="28"/>
        <v>556597.72</v>
      </c>
      <c r="H952" t="s">
        <v>1739</v>
      </c>
      <c r="I952" t="s">
        <v>1574</v>
      </c>
      <c r="J952" t="s">
        <v>1740</v>
      </c>
      <c r="K952" t="s">
        <v>1741</v>
      </c>
    </row>
    <row r="953" spans="1:11" x14ac:dyDescent="0.2">
      <c r="A953" s="110">
        <v>4500</v>
      </c>
      <c r="B953" s="111">
        <v>4500</v>
      </c>
      <c r="C953" s="112" t="str">
        <f t="shared" si="29"/>
        <v>False</v>
      </c>
      <c r="D953" s="113">
        <v>346407.36</v>
      </c>
      <c r="E953" s="111">
        <v>346407.36</v>
      </c>
      <c r="F953" s="114">
        <f t="shared" si="28"/>
        <v>692814.72</v>
      </c>
      <c r="H953" t="s">
        <v>1739</v>
      </c>
      <c r="I953" t="s">
        <v>1574</v>
      </c>
      <c r="J953" t="s">
        <v>1740</v>
      </c>
      <c r="K953" t="s">
        <v>1741</v>
      </c>
    </row>
    <row r="954" spans="1:11" x14ac:dyDescent="0.2">
      <c r="A954" s="110">
        <v>4340</v>
      </c>
      <c r="B954" s="111">
        <v>4340</v>
      </c>
      <c r="C954" s="112" t="str">
        <f t="shared" si="29"/>
        <v>False</v>
      </c>
      <c r="D954" s="113">
        <v>319021.17</v>
      </c>
      <c r="E954" s="111">
        <v>319021.17</v>
      </c>
      <c r="F954" s="114">
        <f t="shared" si="28"/>
        <v>638042.34</v>
      </c>
      <c r="H954" t="s">
        <v>1739</v>
      </c>
      <c r="I954" t="s">
        <v>1574</v>
      </c>
      <c r="J954" t="s">
        <v>1740</v>
      </c>
      <c r="K954" t="s">
        <v>1741</v>
      </c>
    </row>
    <row r="955" spans="1:11" x14ac:dyDescent="0.2">
      <c r="A955" s="110">
        <v>4511</v>
      </c>
      <c r="B955" s="111">
        <v>4511</v>
      </c>
      <c r="C955" s="112" t="str">
        <f t="shared" si="29"/>
        <v>False</v>
      </c>
      <c r="D955" s="113">
        <v>259403.91</v>
      </c>
      <c r="E955" s="111">
        <v>259403.91</v>
      </c>
      <c r="F955" s="114">
        <f t="shared" si="28"/>
        <v>518807.82</v>
      </c>
      <c r="H955" t="s">
        <v>1739</v>
      </c>
      <c r="I955" t="s">
        <v>1574</v>
      </c>
      <c r="J955" t="s">
        <v>1740</v>
      </c>
      <c r="K955" t="s">
        <v>1741</v>
      </c>
    </row>
    <row r="956" spans="1:11" x14ac:dyDescent="0.2">
      <c r="A956" s="110">
        <v>5369</v>
      </c>
      <c r="B956" s="111">
        <v>5369</v>
      </c>
      <c r="C956" s="112" t="str">
        <f t="shared" si="29"/>
        <v>False</v>
      </c>
      <c r="D956" s="113">
        <v>208787.89</v>
      </c>
      <c r="E956" s="111">
        <v>208787.89</v>
      </c>
      <c r="F956" s="114">
        <f t="shared" si="28"/>
        <v>417575.78</v>
      </c>
      <c r="H956" t="s">
        <v>1739</v>
      </c>
      <c r="I956" t="s">
        <v>1574</v>
      </c>
      <c r="J956" t="s">
        <v>1740</v>
      </c>
      <c r="K956" t="s">
        <v>1741</v>
      </c>
    </row>
    <row r="957" spans="1:11" x14ac:dyDescent="0.2">
      <c r="A957" s="110">
        <v>5261</v>
      </c>
      <c r="B957" s="111">
        <v>5261</v>
      </c>
      <c r="C957" s="112" t="str">
        <f t="shared" si="29"/>
        <v>False</v>
      </c>
      <c r="D957" s="113">
        <v>560652.1</v>
      </c>
      <c r="E957" s="111">
        <v>560652.1</v>
      </c>
      <c r="F957" s="114">
        <f t="shared" si="28"/>
        <v>1121304.2</v>
      </c>
      <c r="H957" t="s">
        <v>1739</v>
      </c>
      <c r="I957" t="s">
        <v>1574</v>
      </c>
      <c r="J957" t="s">
        <v>1740</v>
      </c>
      <c r="K957" t="s">
        <v>1741</v>
      </c>
    </row>
    <row r="958" spans="1:11" x14ac:dyDescent="0.2">
      <c r="A958" s="110">
        <v>5005</v>
      </c>
      <c r="B958" s="111">
        <v>5005</v>
      </c>
      <c r="C958" s="112" t="str">
        <f t="shared" si="29"/>
        <v>False</v>
      </c>
      <c r="D958" s="113">
        <v>0</v>
      </c>
      <c r="E958" s="111">
        <v>0</v>
      </c>
      <c r="F958" s="114">
        <f t="shared" si="28"/>
        <v>0</v>
      </c>
      <c r="H958" t="s">
        <v>1609</v>
      </c>
      <c r="I958" t="s">
        <v>1610</v>
      </c>
      <c r="J958" t="s">
        <v>1611</v>
      </c>
      <c r="K958" t="s">
        <v>1917</v>
      </c>
    </row>
    <row r="959" spans="1:11" x14ac:dyDescent="0.2">
      <c r="A959" s="110">
        <v>5250</v>
      </c>
      <c r="B959" s="111">
        <v>5250</v>
      </c>
      <c r="C959" s="112" t="str">
        <f t="shared" si="29"/>
        <v>False</v>
      </c>
      <c r="D959" s="113">
        <v>654463.85</v>
      </c>
      <c r="E959" s="111">
        <v>654463.85</v>
      </c>
      <c r="F959" s="114">
        <f t="shared" si="28"/>
        <v>1308927.7</v>
      </c>
      <c r="H959" t="s">
        <v>1739</v>
      </c>
      <c r="I959" t="s">
        <v>1574</v>
      </c>
      <c r="J959" t="s">
        <v>1740</v>
      </c>
      <c r="K959" t="s">
        <v>1741</v>
      </c>
    </row>
    <row r="960" spans="1:11" x14ac:dyDescent="0.2">
      <c r="A960" s="110">
        <v>5240</v>
      </c>
      <c r="B960" s="111">
        <v>5240</v>
      </c>
      <c r="C960" s="112" t="str">
        <f t="shared" si="29"/>
        <v>False</v>
      </c>
      <c r="D960" s="113">
        <v>104189.95</v>
      </c>
      <c r="E960" s="111">
        <v>104189.95</v>
      </c>
      <c r="F960" s="114">
        <f t="shared" si="28"/>
        <v>208379.9</v>
      </c>
      <c r="H960" t="s">
        <v>1739</v>
      </c>
      <c r="I960" t="s">
        <v>1574</v>
      </c>
      <c r="J960" t="s">
        <v>1740</v>
      </c>
      <c r="K960" t="s">
        <v>1741</v>
      </c>
    </row>
    <row r="961" spans="1:11" x14ac:dyDescent="0.2">
      <c r="A961" s="110">
        <v>5169</v>
      </c>
      <c r="B961" s="111">
        <v>5169</v>
      </c>
      <c r="C961" s="112" t="str">
        <f t="shared" si="29"/>
        <v>False</v>
      </c>
      <c r="D961" s="113">
        <v>266110.21000000002</v>
      </c>
      <c r="E961" s="111">
        <v>266110.21000000002</v>
      </c>
      <c r="F961" s="114">
        <f t="shared" si="28"/>
        <v>532220.42000000004</v>
      </c>
      <c r="H961" t="s">
        <v>1739</v>
      </c>
      <c r="I961" t="s">
        <v>1574</v>
      </c>
      <c r="J961" t="s">
        <v>1740</v>
      </c>
      <c r="K961" t="s">
        <v>1741</v>
      </c>
    </row>
    <row r="962" spans="1:11" x14ac:dyDescent="0.2">
      <c r="A962" s="110">
        <v>5145</v>
      </c>
      <c r="B962" s="111">
        <v>5145</v>
      </c>
      <c r="C962" s="112" t="str">
        <f t="shared" si="29"/>
        <v>False</v>
      </c>
      <c r="D962" s="113">
        <v>509016.11</v>
      </c>
      <c r="E962" s="111">
        <v>509016.11</v>
      </c>
      <c r="F962" s="114">
        <f t="shared" si="28"/>
        <v>1018032.22</v>
      </c>
      <c r="H962" t="s">
        <v>1739</v>
      </c>
      <c r="I962" t="s">
        <v>1574</v>
      </c>
      <c r="J962" t="s">
        <v>1740</v>
      </c>
      <c r="K962" t="s">
        <v>1741</v>
      </c>
    </row>
    <row r="963" spans="1:11" x14ac:dyDescent="0.2">
      <c r="A963" s="110">
        <v>4996</v>
      </c>
      <c r="B963" s="111">
        <v>4996</v>
      </c>
      <c r="C963" s="112" t="str">
        <f t="shared" si="29"/>
        <v>False</v>
      </c>
      <c r="D963" s="113">
        <v>316369.24</v>
      </c>
      <c r="E963" s="111">
        <v>316369.24</v>
      </c>
      <c r="F963" s="114">
        <f t="shared" ref="F963:F1011" si="30">SUM(D963:E963)</f>
        <v>632738.48</v>
      </c>
      <c r="H963" t="s">
        <v>1739</v>
      </c>
      <c r="I963" t="s">
        <v>1574</v>
      </c>
      <c r="J963" t="s">
        <v>1740</v>
      </c>
      <c r="K963" t="s">
        <v>1741</v>
      </c>
    </row>
    <row r="964" spans="1:11" x14ac:dyDescent="0.2">
      <c r="A964" s="110">
        <v>4747</v>
      </c>
      <c r="B964" s="111">
        <v>4747</v>
      </c>
      <c r="C964" s="112" t="str">
        <f t="shared" ref="C964:C1011" si="31">IF(SUM(D964:E964)&gt;F964, "True","False")</f>
        <v>False</v>
      </c>
      <c r="D964" s="113">
        <v>191499.4</v>
      </c>
      <c r="E964" s="111">
        <v>191499.4</v>
      </c>
      <c r="F964" s="114">
        <f t="shared" si="30"/>
        <v>382998.8</v>
      </c>
      <c r="H964" t="s">
        <v>1739</v>
      </c>
      <c r="I964" t="s">
        <v>1574</v>
      </c>
      <c r="J964" t="s">
        <v>1740</v>
      </c>
      <c r="K964" t="s">
        <v>1741</v>
      </c>
    </row>
    <row r="965" spans="1:11" x14ac:dyDescent="0.2">
      <c r="A965" s="110">
        <v>4584</v>
      </c>
      <c r="B965" s="111">
        <v>4584</v>
      </c>
      <c r="C965" s="112" t="str">
        <f t="shared" si="31"/>
        <v>False</v>
      </c>
      <c r="D965" s="113">
        <v>483312.86</v>
      </c>
      <c r="E965" s="111">
        <v>483312.86</v>
      </c>
      <c r="F965" s="114">
        <f t="shared" si="30"/>
        <v>966625.72</v>
      </c>
      <c r="H965" t="s">
        <v>1739</v>
      </c>
      <c r="I965" t="s">
        <v>1574</v>
      </c>
      <c r="J965" t="s">
        <v>1740</v>
      </c>
      <c r="K965" t="s">
        <v>1741</v>
      </c>
    </row>
    <row r="966" spans="1:11" x14ac:dyDescent="0.2">
      <c r="A966" s="110">
        <v>4586</v>
      </c>
      <c r="B966" s="111">
        <v>4586</v>
      </c>
      <c r="C966" s="112" t="str">
        <f t="shared" si="31"/>
        <v>False</v>
      </c>
      <c r="D966" s="113">
        <v>318587.68</v>
      </c>
      <c r="E966" s="111">
        <v>318587.68</v>
      </c>
      <c r="F966" s="114">
        <f t="shared" si="30"/>
        <v>637175.36</v>
      </c>
      <c r="H966" t="s">
        <v>1739</v>
      </c>
      <c r="I966" t="s">
        <v>1574</v>
      </c>
      <c r="J966" t="s">
        <v>1740</v>
      </c>
      <c r="K966" t="s">
        <v>1741</v>
      </c>
    </row>
    <row r="967" spans="1:11" x14ac:dyDescent="0.2">
      <c r="A967" s="110">
        <v>5057</v>
      </c>
      <c r="B967" s="111">
        <v>5057</v>
      </c>
      <c r="C967" s="112" t="str">
        <f t="shared" si="31"/>
        <v>False</v>
      </c>
      <c r="D967" s="113">
        <v>0</v>
      </c>
      <c r="E967" s="111">
        <v>0</v>
      </c>
      <c r="F967" s="114">
        <f t="shared" si="30"/>
        <v>0</v>
      </c>
      <c r="H967" t="s">
        <v>1918</v>
      </c>
      <c r="I967" t="s">
        <v>1504</v>
      </c>
      <c r="J967" t="s">
        <v>1919</v>
      </c>
      <c r="K967" t="s">
        <v>1920</v>
      </c>
    </row>
    <row r="968" spans="1:11" x14ac:dyDescent="0.2">
      <c r="A968" s="110">
        <v>4663</v>
      </c>
      <c r="B968" s="111">
        <v>4663</v>
      </c>
      <c r="C968" s="112" t="str">
        <f t="shared" si="31"/>
        <v>False</v>
      </c>
      <c r="D968" s="113">
        <v>396003.41</v>
      </c>
      <c r="E968" s="111">
        <v>396003.41</v>
      </c>
      <c r="F968" s="114">
        <f t="shared" si="30"/>
        <v>792006.82</v>
      </c>
      <c r="H968" t="s">
        <v>1739</v>
      </c>
      <c r="I968" t="s">
        <v>1574</v>
      </c>
      <c r="J968" t="s">
        <v>1740</v>
      </c>
      <c r="K968" t="s">
        <v>1741</v>
      </c>
    </row>
    <row r="969" spans="1:11" x14ac:dyDescent="0.2">
      <c r="A969" s="110">
        <v>5316</v>
      </c>
      <c r="B969" s="111">
        <v>5316</v>
      </c>
      <c r="C969" s="112" t="str">
        <f t="shared" si="31"/>
        <v>False</v>
      </c>
      <c r="D969" s="113">
        <v>0</v>
      </c>
      <c r="E969" s="111">
        <v>0</v>
      </c>
      <c r="F969" s="114">
        <f t="shared" si="30"/>
        <v>0</v>
      </c>
      <c r="H969" t="s">
        <v>1918</v>
      </c>
      <c r="I969" t="s">
        <v>1504</v>
      </c>
      <c r="J969" t="s">
        <v>1919</v>
      </c>
      <c r="K969" t="s">
        <v>1920</v>
      </c>
    </row>
    <row r="970" spans="1:11" x14ac:dyDescent="0.2">
      <c r="A970" s="110">
        <v>4935</v>
      </c>
      <c r="B970" s="111">
        <v>4935</v>
      </c>
      <c r="C970" s="112" t="str">
        <f t="shared" si="31"/>
        <v>False</v>
      </c>
      <c r="D970" s="113">
        <v>0</v>
      </c>
      <c r="E970" s="111">
        <v>0</v>
      </c>
      <c r="F970" s="114">
        <f t="shared" si="30"/>
        <v>0</v>
      </c>
      <c r="H970" t="s">
        <v>1918</v>
      </c>
      <c r="I970" t="s">
        <v>1504</v>
      </c>
      <c r="J970" t="s">
        <v>1919</v>
      </c>
      <c r="K970" t="s">
        <v>1920</v>
      </c>
    </row>
    <row r="971" spans="1:11" x14ac:dyDescent="0.2">
      <c r="A971" s="110">
        <v>4967</v>
      </c>
      <c r="B971" s="111">
        <v>4967</v>
      </c>
      <c r="C971" s="112" t="str">
        <f t="shared" si="31"/>
        <v>False</v>
      </c>
      <c r="D971" s="113">
        <v>0</v>
      </c>
      <c r="E971" s="111">
        <v>0</v>
      </c>
      <c r="F971" s="114">
        <f t="shared" si="30"/>
        <v>0</v>
      </c>
      <c r="H971" t="s">
        <v>1918</v>
      </c>
      <c r="I971" t="s">
        <v>1504</v>
      </c>
      <c r="J971" t="s">
        <v>1919</v>
      </c>
      <c r="K971" t="s">
        <v>1920</v>
      </c>
    </row>
    <row r="972" spans="1:11" x14ac:dyDescent="0.2">
      <c r="A972" s="110">
        <v>4943</v>
      </c>
      <c r="B972" s="111">
        <v>4943</v>
      </c>
      <c r="C972" s="112" t="str">
        <f t="shared" si="31"/>
        <v>False</v>
      </c>
      <c r="D972" s="113">
        <v>0</v>
      </c>
      <c r="E972" s="111">
        <v>0</v>
      </c>
      <c r="F972" s="114">
        <f t="shared" si="30"/>
        <v>0</v>
      </c>
      <c r="H972" t="s">
        <v>1918</v>
      </c>
      <c r="I972" t="s">
        <v>1504</v>
      </c>
      <c r="J972" t="s">
        <v>1919</v>
      </c>
      <c r="K972" t="s">
        <v>1920</v>
      </c>
    </row>
    <row r="973" spans="1:11" x14ac:dyDescent="0.2">
      <c r="A973" s="110">
        <v>5020</v>
      </c>
      <c r="B973" s="111">
        <v>5020</v>
      </c>
      <c r="C973" s="112" t="str">
        <f t="shared" si="31"/>
        <v>False</v>
      </c>
      <c r="D973" s="113">
        <v>0</v>
      </c>
      <c r="E973" s="111">
        <v>0</v>
      </c>
      <c r="F973" s="114">
        <f t="shared" si="30"/>
        <v>0</v>
      </c>
      <c r="H973" t="s">
        <v>1918</v>
      </c>
      <c r="I973" t="s">
        <v>1504</v>
      </c>
      <c r="J973" t="s">
        <v>1919</v>
      </c>
      <c r="K973" t="s">
        <v>1920</v>
      </c>
    </row>
    <row r="974" spans="1:11" x14ac:dyDescent="0.2">
      <c r="A974" s="110">
        <v>4114</v>
      </c>
      <c r="B974" s="111">
        <v>4114</v>
      </c>
      <c r="C974" s="112" t="str">
        <f t="shared" si="31"/>
        <v>False</v>
      </c>
      <c r="D974" s="113">
        <v>0</v>
      </c>
      <c r="E974" s="111">
        <v>0</v>
      </c>
      <c r="F974" s="114">
        <f t="shared" si="30"/>
        <v>0</v>
      </c>
      <c r="H974" t="s">
        <v>1918</v>
      </c>
      <c r="I974" t="s">
        <v>1504</v>
      </c>
      <c r="J974" t="s">
        <v>1919</v>
      </c>
      <c r="K974" t="s">
        <v>1920</v>
      </c>
    </row>
    <row r="975" spans="1:11" x14ac:dyDescent="0.2">
      <c r="A975" s="110">
        <v>5350</v>
      </c>
      <c r="B975" s="111">
        <v>5350</v>
      </c>
      <c r="C975" s="112" t="str">
        <f t="shared" si="31"/>
        <v>False</v>
      </c>
      <c r="D975" s="113">
        <v>261086.86</v>
      </c>
      <c r="E975" s="111">
        <v>261086.86</v>
      </c>
      <c r="F975" s="114">
        <f t="shared" si="30"/>
        <v>522173.72</v>
      </c>
      <c r="H975" t="s">
        <v>1739</v>
      </c>
      <c r="I975" t="s">
        <v>1574</v>
      </c>
      <c r="J975" t="s">
        <v>1740</v>
      </c>
      <c r="K975" t="s">
        <v>1741</v>
      </c>
    </row>
    <row r="976" spans="1:11" x14ac:dyDescent="0.2">
      <c r="A976" s="110">
        <v>4864</v>
      </c>
      <c r="B976" s="111">
        <v>4864</v>
      </c>
      <c r="C976" s="112" t="str">
        <f t="shared" si="31"/>
        <v>False</v>
      </c>
      <c r="D976" s="113">
        <v>0</v>
      </c>
      <c r="E976" s="111">
        <v>0</v>
      </c>
      <c r="F976" s="114">
        <f t="shared" si="30"/>
        <v>0</v>
      </c>
      <c r="H976" t="s">
        <v>1918</v>
      </c>
      <c r="I976" t="s">
        <v>1504</v>
      </c>
      <c r="J976" t="s">
        <v>1919</v>
      </c>
      <c r="K976" t="s">
        <v>1920</v>
      </c>
    </row>
    <row r="977" spans="1:11" x14ac:dyDescent="0.2">
      <c r="A977" s="110">
        <v>5293</v>
      </c>
      <c r="B977" s="111">
        <v>5293</v>
      </c>
      <c r="C977" s="112" t="str">
        <f t="shared" si="31"/>
        <v>False</v>
      </c>
      <c r="D977" s="113">
        <v>0</v>
      </c>
      <c r="E977" s="111">
        <v>0</v>
      </c>
      <c r="F977" s="114">
        <f t="shared" si="30"/>
        <v>0</v>
      </c>
      <c r="H977" t="s">
        <v>1918</v>
      </c>
      <c r="I977" t="s">
        <v>1504</v>
      </c>
      <c r="J977" t="s">
        <v>1919</v>
      </c>
      <c r="K977" t="s">
        <v>1920</v>
      </c>
    </row>
    <row r="978" spans="1:11" x14ac:dyDescent="0.2">
      <c r="A978" s="110">
        <v>103620</v>
      </c>
      <c r="B978" s="111">
        <v>103620</v>
      </c>
      <c r="C978" s="112" t="str">
        <f t="shared" si="31"/>
        <v>False</v>
      </c>
      <c r="D978" s="113">
        <v>0</v>
      </c>
      <c r="E978" s="111">
        <v>0</v>
      </c>
      <c r="F978" s="114">
        <f t="shared" si="30"/>
        <v>0</v>
      </c>
      <c r="H978" t="s">
        <v>1918</v>
      </c>
      <c r="I978" t="s">
        <v>1504</v>
      </c>
      <c r="J978" t="s">
        <v>1919</v>
      </c>
      <c r="K978" t="s">
        <v>1920</v>
      </c>
    </row>
    <row r="979" spans="1:11" x14ac:dyDescent="0.2">
      <c r="A979" s="110">
        <v>4038</v>
      </c>
      <c r="B979" s="111">
        <v>4038</v>
      </c>
      <c r="C979" s="112" t="str">
        <f t="shared" si="31"/>
        <v>False</v>
      </c>
      <c r="D979" s="113">
        <v>0</v>
      </c>
      <c r="E979" s="111">
        <v>0</v>
      </c>
      <c r="F979" s="114">
        <f t="shared" si="30"/>
        <v>0</v>
      </c>
      <c r="H979" t="s">
        <v>1761</v>
      </c>
      <c r="I979" t="s">
        <v>1656</v>
      </c>
      <c r="J979" t="s">
        <v>1762</v>
      </c>
      <c r="K979" t="s">
        <v>1763</v>
      </c>
    </row>
    <row r="980" spans="1:11" x14ac:dyDescent="0.2">
      <c r="A980" s="110">
        <v>100048</v>
      </c>
      <c r="B980" s="111">
        <v>100048</v>
      </c>
      <c r="C980" s="112" t="str">
        <f t="shared" si="31"/>
        <v>False</v>
      </c>
      <c r="D980" s="113">
        <v>0</v>
      </c>
      <c r="E980" s="111">
        <v>0</v>
      </c>
      <c r="F980" s="114">
        <f t="shared" si="30"/>
        <v>0</v>
      </c>
      <c r="H980" t="s">
        <v>1918</v>
      </c>
      <c r="I980" t="s">
        <v>1504</v>
      </c>
      <c r="J980" t="s">
        <v>1919</v>
      </c>
      <c r="K980" t="s">
        <v>1920</v>
      </c>
    </row>
    <row r="981" spans="1:11" x14ac:dyDescent="0.2">
      <c r="A981" s="110">
        <v>102753</v>
      </c>
      <c r="B981" s="111">
        <v>102753</v>
      </c>
      <c r="C981" s="112" t="str">
        <f t="shared" si="31"/>
        <v>False</v>
      </c>
      <c r="D981" s="113">
        <v>0</v>
      </c>
      <c r="E981" s="111">
        <v>0</v>
      </c>
      <c r="F981" s="114">
        <f t="shared" si="30"/>
        <v>0</v>
      </c>
      <c r="H981" t="s">
        <v>1918</v>
      </c>
      <c r="I981" t="s">
        <v>1504</v>
      </c>
      <c r="J981" t="s">
        <v>1919</v>
      </c>
      <c r="K981" t="s">
        <v>1920</v>
      </c>
    </row>
    <row r="982" spans="1:11" x14ac:dyDescent="0.2">
      <c r="A982" s="110">
        <v>4826</v>
      </c>
      <c r="B982" s="111">
        <v>4826</v>
      </c>
      <c r="C982" s="112" t="str">
        <f t="shared" si="31"/>
        <v>False</v>
      </c>
      <c r="D982" s="113">
        <v>0</v>
      </c>
      <c r="E982" s="111">
        <v>0</v>
      </c>
      <c r="F982" s="114">
        <f t="shared" si="30"/>
        <v>0</v>
      </c>
      <c r="H982" t="s">
        <v>1761</v>
      </c>
      <c r="I982" t="s">
        <v>1656</v>
      </c>
      <c r="J982" t="s">
        <v>1762</v>
      </c>
      <c r="K982" t="s">
        <v>1763</v>
      </c>
    </row>
    <row r="983" spans="1:11" x14ac:dyDescent="0.2">
      <c r="A983" s="110">
        <v>5021</v>
      </c>
      <c r="B983" s="111">
        <v>5021</v>
      </c>
      <c r="C983" s="112" t="str">
        <f t="shared" si="31"/>
        <v>False</v>
      </c>
      <c r="D983" s="113">
        <v>0</v>
      </c>
      <c r="E983" s="111">
        <v>0</v>
      </c>
      <c r="F983" s="114">
        <f t="shared" si="30"/>
        <v>0</v>
      </c>
      <c r="H983" t="s">
        <v>1761</v>
      </c>
      <c r="I983" t="s">
        <v>1656</v>
      </c>
      <c r="J983" t="s">
        <v>1762</v>
      </c>
      <c r="K983" t="s">
        <v>1763</v>
      </c>
    </row>
    <row r="984" spans="1:11" x14ac:dyDescent="0.2">
      <c r="A984" s="110">
        <v>105395</v>
      </c>
      <c r="B984" s="111">
        <v>105395</v>
      </c>
      <c r="C984" s="112" t="str">
        <f t="shared" si="31"/>
        <v>False</v>
      </c>
      <c r="D984" s="113">
        <v>471022.22</v>
      </c>
      <c r="E984" s="111">
        <v>471022.22</v>
      </c>
      <c r="F984" s="114">
        <f t="shared" si="30"/>
        <v>942044.44</v>
      </c>
      <c r="H984" t="s">
        <v>1667</v>
      </c>
      <c r="I984" t="s">
        <v>1632</v>
      </c>
      <c r="J984" t="s">
        <v>1921</v>
      </c>
      <c r="K984" t="s">
        <v>1669</v>
      </c>
    </row>
    <row r="985" spans="1:11" x14ac:dyDescent="0.2">
      <c r="A985" s="110">
        <v>4353</v>
      </c>
      <c r="B985" s="111">
        <v>4353</v>
      </c>
      <c r="C985" s="112" t="str">
        <f t="shared" si="31"/>
        <v>False</v>
      </c>
      <c r="D985" s="113">
        <v>661457.39</v>
      </c>
      <c r="E985" s="111">
        <v>661457.39</v>
      </c>
      <c r="F985" s="114">
        <f t="shared" si="30"/>
        <v>1322914.78</v>
      </c>
      <c r="H985" t="s">
        <v>1667</v>
      </c>
      <c r="I985" t="s">
        <v>1632</v>
      </c>
      <c r="J985" t="s">
        <v>1668</v>
      </c>
      <c r="K985" t="s">
        <v>1669</v>
      </c>
    </row>
    <row r="986" spans="1:11" x14ac:dyDescent="0.2">
      <c r="A986" s="110">
        <v>4245</v>
      </c>
      <c r="B986" s="111">
        <v>4245</v>
      </c>
      <c r="C986" s="112" t="str">
        <f t="shared" si="31"/>
        <v>False</v>
      </c>
      <c r="D986" s="113">
        <v>714361.6</v>
      </c>
      <c r="E986" s="111">
        <v>714361.6</v>
      </c>
      <c r="F986" s="114">
        <f t="shared" si="30"/>
        <v>1428723.2</v>
      </c>
      <c r="H986" t="s">
        <v>1667</v>
      </c>
      <c r="I986" t="s">
        <v>1632</v>
      </c>
      <c r="J986" t="s">
        <v>1668</v>
      </c>
      <c r="K986" t="s">
        <v>1669</v>
      </c>
    </row>
    <row r="987" spans="1:11" x14ac:dyDescent="0.2">
      <c r="A987" s="110">
        <v>4636</v>
      </c>
      <c r="B987" s="111">
        <v>4636</v>
      </c>
      <c r="C987" s="112" t="str">
        <f t="shared" si="31"/>
        <v>False</v>
      </c>
      <c r="D987" s="113">
        <v>630902.54</v>
      </c>
      <c r="E987" s="111">
        <v>630902.54</v>
      </c>
      <c r="F987" s="114">
        <f t="shared" si="30"/>
        <v>1261805.08</v>
      </c>
      <c r="H987" t="s">
        <v>1667</v>
      </c>
      <c r="I987" t="s">
        <v>1632</v>
      </c>
      <c r="J987" t="s">
        <v>1668</v>
      </c>
      <c r="K987" t="s">
        <v>1669</v>
      </c>
    </row>
    <row r="988" spans="1:11" x14ac:dyDescent="0.2">
      <c r="A988" s="110">
        <v>4160</v>
      </c>
      <c r="B988" s="111">
        <v>4160</v>
      </c>
      <c r="C988" s="112" t="str">
        <f t="shared" si="31"/>
        <v>False</v>
      </c>
      <c r="D988" s="113">
        <v>633783.96</v>
      </c>
      <c r="E988" s="111">
        <v>633783.96</v>
      </c>
      <c r="F988" s="114">
        <f t="shared" si="30"/>
        <v>1267567.92</v>
      </c>
      <c r="H988" t="s">
        <v>1495</v>
      </c>
      <c r="I988" t="s">
        <v>1504</v>
      </c>
      <c r="J988" t="s">
        <v>1497</v>
      </c>
      <c r="K988" t="s">
        <v>1498</v>
      </c>
    </row>
    <row r="989" spans="1:11" x14ac:dyDescent="0.2">
      <c r="A989" s="110">
        <v>4770</v>
      </c>
      <c r="B989" s="111">
        <v>4770</v>
      </c>
      <c r="C989" s="112" t="str">
        <f t="shared" si="31"/>
        <v>False</v>
      </c>
      <c r="D989" s="113">
        <v>621187.31999999995</v>
      </c>
      <c r="E989" s="111">
        <v>621187.31999999995</v>
      </c>
      <c r="F989" s="114">
        <f t="shared" si="30"/>
        <v>1242374.6399999999</v>
      </c>
      <c r="H989" t="s">
        <v>1495</v>
      </c>
      <c r="I989" t="s">
        <v>1504</v>
      </c>
      <c r="J989" t="s">
        <v>1497</v>
      </c>
      <c r="K989" t="s">
        <v>1498</v>
      </c>
    </row>
    <row r="990" spans="1:11" x14ac:dyDescent="0.2">
      <c r="A990" s="110">
        <v>5001</v>
      </c>
      <c r="B990" s="111">
        <v>5001</v>
      </c>
      <c r="C990" s="112" t="str">
        <f t="shared" si="31"/>
        <v>False</v>
      </c>
      <c r="D990" s="113">
        <v>584111.41</v>
      </c>
      <c r="E990" s="111">
        <v>584111.41</v>
      </c>
      <c r="F990" s="114">
        <f t="shared" si="30"/>
        <v>1168222.82</v>
      </c>
      <c r="H990" t="s">
        <v>1495</v>
      </c>
      <c r="I990" t="s">
        <v>1504</v>
      </c>
      <c r="J990" t="s">
        <v>1497</v>
      </c>
      <c r="K990" t="s">
        <v>1498</v>
      </c>
    </row>
    <row r="991" spans="1:11" x14ac:dyDescent="0.2">
      <c r="A991" s="110">
        <v>5254</v>
      </c>
      <c r="B991" s="111">
        <v>5254</v>
      </c>
      <c r="C991" s="112" t="str">
        <f t="shared" si="31"/>
        <v>False</v>
      </c>
      <c r="D991" s="113">
        <v>518629.33</v>
      </c>
      <c r="E991" s="111">
        <v>518629.33</v>
      </c>
      <c r="F991" s="114">
        <f t="shared" si="30"/>
        <v>1037258.66</v>
      </c>
      <c r="H991" t="s">
        <v>1495</v>
      </c>
      <c r="I991" t="s">
        <v>1504</v>
      </c>
      <c r="J991" t="s">
        <v>1497</v>
      </c>
      <c r="K991" t="s">
        <v>1498</v>
      </c>
    </row>
    <row r="992" spans="1:11" x14ac:dyDescent="0.2">
      <c r="A992" s="110">
        <v>5177</v>
      </c>
      <c r="B992" s="111">
        <v>5177</v>
      </c>
      <c r="C992" s="112" t="str">
        <f t="shared" si="31"/>
        <v>False</v>
      </c>
      <c r="D992" s="113">
        <v>373513.07</v>
      </c>
      <c r="E992" s="111">
        <v>373513.07</v>
      </c>
      <c r="F992" s="114">
        <f t="shared" si="30"/>
        <v>747026.14</v>
      </c>
      <c r="H992" t="s">
        <v>1495</v>
      </c>
      <c r="I992" t="s">
        <v>1504</v>
      </c>
      <c r="J992" t="s">
        <v>1497</v>
      </c>
      <c r="K992" t="s">
        <v>1498</v>
      </c>
    </row>
    <row r="993" spans="1:11" x14ac:dyDescent="0.2">
      <c r="A993" s="110">
        <v>4721</v>
      </c>
      <c r="B993" s="111">
        <v>4721</v>
      </c>
      <c r="C993" s="112" t="str">
        <f t="shared" si="31"/>
        <v>False</v>
      </c>
      <c r="D993" s="113">
        <v>205014</v>
      </c>
      <c r="E993" s="111">
        <v>205014</v>
      </c>
      <c r="F993" s="114">
        <f t="shared" si="30"/>
        <v>410028</v>
      </c>
      <c r="H993" t="s">
        <v>1495</v>
      </c>
      <c r="I993" t="s">
        <v>1504</v>
      </c>
      <c r="J993" t="s">
        <v>1497</v>
      </c>
      <c r="K993" t="s">
        <v>1498</v>
      </c>
    </row>
    <row r="994" spans="1:11" x14ac:dyDescent="0.2">
      <c r="A994" s="110">
        <v>4968</v>
      </c>
      <c r="B994" s="111">
        <v>4968</v>
      </c>
      <c r="C994" s="112" t="str">
        <f t="shared" si="31"/>
        <v>False</v>
      </c>
      <c r="D994" s="113">
        <v>259097.92</v>
      </c>
      <c r="E994" s="111">
        <v>259097.92</v>
      </c>
      <c r="F994" s="114">
        <f t="shared" si="30"/>
        <v>518195.84</v>
      </c>
      <c r="H994" t="s">
        <v>1892</v>
      </c>
      <c r="I994" t="s">
        <v>1893</v>
      </c>
      <c r="J994" t="s">
        <v>1894</v>
      </c>
      <c r="K994" t="s">
        <v>1895</v>
      </c>
    </row>
    <row r="995" spans="1:11" x14ac:dyDescent="0.2">
      <c r="A995" s="110">
        <v>5152</v>
      </c>
      <c r="B995" s="111">
        <v>5152</v>
      </c>
      <c r="C995" s="112" t="str">
        <f t="shared" si="31"/>
        <v>False</v>
      </c>
      <c r="D995" s="113">
        <v>704340.39</v>
      </c>
      <c r="E995" s="111">
        <v>704340.39</v>
      </c>
      <c r="F995" s="114">
        <f t="shared" si="30"/>
        <v>1408680.78</v>
      </c>
      <c r="H995" t="s">
        <v>1495</v>
      </c>
      <c r="I995" t="s">
        <v>1504</v>
      </c>
      <c r="J995" t="s">
        <v>1497</v>
      </c>
      <c r="K995" t="s">
        <v>1498</v>
      </c>
    </row>
    <row r="996" spans="1:11" x14ac:dyDescent="0.2">
      <c r="A996" s="110">
        <v>5212</v>
      </c>
      <c r="B996" s="111">
        <v>5212</v>
      </c>
      <c r="C996" s="112" t="str">
        <f t="shared" si="31"/>
        <v>False</v>
      </c>
      <c r="D996" s="113">
        <v>202591.57</v>
      </c>
      <c r="E996" s="111">
        <v>202591.57</v>
      </c>
      <c r="F996" s="114">
        <f t="shared" si="30"/>
        <v>405183.14</v>
      </c>
      <c r="H996" t="s">
        <v>1922</v>
      </c>
      <c r="I996" t="s">
        <v>1923</v>
      </c>
      <c r="J996" t="s">
        <v>1924</v>
      </c>
      <c r="K996" t="s">
        <v>1895</v>
      </c>
    </row>
    <row r="997" spans="1:11" x14ac:dyDescent="0.2">
      <c r="A997" s="110">
        <v>5290</v>
      </c>
      <c r="B997" s="111">
        <v>5290</v>
      </c>
      <c r="C997" s="112" t="str">
        <f t="shared" si="31"/>
        <v>False</v>
      </c>
      <c r="D997" s="113">
        <v>829898.72</v>
      </c>
      <c r="E997" s="111">
        <v>829898.72</v>
      </c>
      <c r="F997" s="114">
        <f t="shared" si="30"/>
        <v>1659797.44</v>
      </c>
      <c r="H997" t="s">
        <v>1892</v>
      </c>
      <c r="I997" t="s">
        <v>1893</v>
      </c>
      <c r="J997" t="s">
        <v>1894</v>
      </c>
      <c r="K997" t="s">
        <v>1895</v>
      </c>
    </row>
    <row r="998" spans="1:11" x14ac:dyDescent="0.2">
      <c r="A998" s="110">
        <v>5359</v>
      </c>
      <c r="B998" s="111">
        <v>5359</v>
      </c>
      <c r="C998" s="112" t="str">
        <f t="shared" si="31"/>
        <v>False</v>
      </c>
      <c r="D998" s="113">
        <v>658696.73</v>
      </c>
      <c r="E998" s="111">
        <v>658696.73</v>
      </c>
      <c r="F998" s="114">
        <f t="shared" si="30"/>
        <v>1317393.46</v>
      </c>
      <c r="H998" t="s">
        <v>1892</v>
      </c>
      <c r="I998" t="s">
        <v>1893</v>
      </c>
      <c r="J998" t="s">
        <v>1894</v>
      </c>
      <c r="K998" t="s">
        <v>1895</v>
      </c>
    </row>
    <row r="999" spans="1:11" x14ac:dyDescent="0.2">
      <c r="A999" s="110">
        <v>110401</v>
      </c>
      <c r="B999" s="111">
        <v>110401</v>
      </c>
      <c r="C999" s="112" t="str">
        <f t="shared" si="31"/>
        <v>False</v>
      </c>
      <c r="D999" s="113">
        <v>370147.17</v>
      </c>
      <c r="E999" s="111">
        <v>370147.17</v>
      </c>
      <c r="F999" s="114">
        <f t="shared" si="30"/>
        <v>740294.34</v>
      </c>
      <c r="H999" t="s">
        <v>1495</v>
      </c>
      <c r="I999" t="s">
        <v>1504</v>
      </c>
      <c r="J999" t="s">
        <v>1497</v>
      </c>
      <c r="K999" t="s">
        <v>1498</v>
      </c>
    </row>
    <row r="1000" spans="1:11" x14ac:dyDescent="0.2">
      <c r="A1000" s="110">
        <v>4452</v>
      </c>
      <c r="B1000" s="111">
        <v>4452</v>
      </c>
      <c r="C1000" s="112" t="str">
        <f t="shared" si="31"/>
        <v>False</v>
      </c>
      <c r="D1000" s="113">
        <v>0</v>
      </c>
      <c r="E1000" s="111">
        <v>0</v>
      </c>
      <c r="F1000" s="114">
        <f t="shared" si="30"/>
        <v>0</v>
      </c>
      <c r="H1000" t="s">
        <v>1925</v>
      </c>
      <c r="I1000" t="s">
        <v>1926</v>
      </c>
      <c r="J1000" t="s">
        <v>1927</v>
      </c>
      <c r="K1000" t="s">
        <v>1928</v>
      </c>
    </row>
    <row r="1001" spans="1:11" x14ac:dyDescent="0.2">
      <c r="A1001" s="110">
        <v>4183</v>
      </c>
      <c r="B1001" s="111">
        <v>4183</v>
      </c>
      <c r="C1001" s="112" t="str">
        <f t="shared" si="31"/>
        <v>False</v>
      </c>
      <c r="D1001" s="113">
        <v>313844.82</v>
      </c>
      <c r="E1001" s="111">
        <v>313844.82</v>
      </c>
      <c r="F1001" s="114">
        <f t="shared" si="30"/>
        <v>627689.64</v>
      </c>
      <c r="H1001" t="s">
        <v>1892</v>
      </c>
      <c r="I1001" t="s">
        <v>1893</v>
      </c>
      <c r="J1001" t="s">
        <v>1894</v>
      </c>
      <c r="K1001" t="s">
        <v>1895</v>
      </c>
    </row>
    <row r="1002" spans="1:11" x14ac:dyDescent="0.2">
      <c r="A1002" s="110">
        <v>110328</v>
      </c>
      <c r="B1002" s="111">
        <v>110328</v>
      </c>
      <c r="C1002" s="112" t="str">
        <f t="shared" si="31"/>
        <v>False</v>
      </c>
      <c r="D1002" s="113">
        <v>541604.15</v>
      </c>
      <c r="E1002" s="111">
        <v>541604.15</v>
      </c>
      <c r="F1002" s="114">
        <f t="shared" si="30"/>
        <v>1083208.3</v>
      </c>
      <c r="H1002" t="s">
        <v>1495</v>
      </c>
      <c r="I1002" t="s">
        <v>1504</v>
      </c>
      <c r="J1002" t="s">
        <v>1497</v>
      </c>
      <c r="K1002" t="s">
        <v>1929</v>
      </c>
    </row>
    <row r="1003" spans="1:11" x14ac:dyDescent="0.2">
      <c r="A1003" s="110">
        <v>5142</v>
      </c>
      <c r="B1003" s="111">
        <v>5142</v>
      </c>
      <c r="C1003" s="112" t="str">
        <f t="shared" si="31"/>
        <v>False</v>
      </c>
      <c r="D1003" s="113">
        <v>255987.01</v>
      </c>
      <c r="E1003" s="111">
        <v>255987.01</v>
      </c>
      <c r="F1003" s="114">
        <f t="shared" si="30"/>
        <v>511974.02</v>
      </c>
      <c r="H1003" t="s">
        <v>1573</v>
      </c>
      <c r="I1003" t="s">
        <v>1574</v>
      </c>
      <c r="J1003" t="s">
        <v>1575</v>
      </c>
      <c r="K1003" t="s">
        <v>1576</v>
      </c>
    </row>
    <row r="1004" spans="1:11" x14ac:dyDescent="0.2">
      <c r="A1004" s="110">
        <v>4890</v>
      </c>
      <c r="B1004" s="111">
        <v>4890</v>
      </c>
      <c r="C1004" s="112" t="str">
        <f t="shared" si="31"/>
        <v>False</v>
      </c>
      <c r="D1004" s="113">
        <v>498408.42</v>
      </c>
      <c r="E1004" s="111">
        <v>498408.42</v>
      </c>
      <c r="F1004" s="114">
        <f t="shared" si="30"/>
        <v>996816.84</v>
      </c>
      <c r="H1004" t="s">
        <v>1681</v>
      </c>
      <c r="I1004" t="s">
        <v>1500</v>
      </c>
      <c r="J1004" t="s">
        <v>1682</v>
      </c>
      <c r="K1004" t="s">
        <v>1683</v>
      </c>
    </row>
    <row r="1005" spans="1:11" x14ac:dyDescent="0.2">
      <c r="A1005" s="110">
        <v>126</v>
      </c>
      <c r="B1005" s="111">
        <v>126</v>
      </c>
      <c r="C1005" s="112" t="str">
        <f t="shared" si="31"/>
        <v>False</v>
      </c>
      <c r="D1005" s="113">
        <v>45592.67</v>
      </c>
      <c r="E1005" s="111">
        <v>45592.67</v>
      </c>
      <c r="F1005" s="114">
        <f t="shared" si="30"/>
        <v>91185.34</v>
      </c>
      <c r="H1005" t="s">
        <v>1495</v>
      </c>
      <c r="I1005" t="s">
        <v>1504</v>
      </c>
      <c r="J1005" t="s">
        <v>1497</v>
      </c>
      <c r="K1005" t="s">
        <v>1498</v>
      </c>
    </row>
    <row r="1006" spans="1:11" x14ac:dyDescent="0.2">
      <c r="A1006" s="110">
        <v>4906</v>
      </c>
      <c r="B1006" s="111">
        <v>4906</v>
      </c>
      <c r="C1006" s="112" t="str">
        <f t="shared" si="31"/>
        <v>False</v>
      </c>
      <c r="D1006" s="113">
        <v>197262.23</v>
      </c>
      <c r="E1006" s="111">
        <v>197262.23</v>
      </c>
      <c r="F1006" s="114">
        <f t="shared" si="30"/>
        <v>394524.46</v>
      </c>
      <c r="H1006" t="s">
        <v>1573</v>
      </c>
      <c r="I1006" t="s">
        <v>1574</v>
      </c>
      <c r="J1006" t="s">
        <v>1575</v>
      </c>
      <c r="K1006" t="s">
        <v>1576</v>
      </c>
    </row>
    <row r="1007" spans="1:11" x14ac:dyDescent="0.2">
      <c r="A1007" s="110">
        <v>5224</v>
      </c>
      <c r="B1007" s="111">
        <v>5224</v>
      </c>
      <c r="C1007" s="112" t="str">
        <f t="shared" si="31"/>
        <v>False</v>
      </c>
      <c r="D1007" s="113">
        <v>414949.36</v>
      </c>
      <c r="E1007" s="111">
        <v>414949.36</v>
      </c>
      <c r="F1007" s="114">
        <f t="shared" si="30"/>
        <v>829898.72</v>
      </c>
      <c r="H1007" t="s">
        <v>1573</v>
      </c>
      <c r="I1007" t="s">
        <v>1574</v>
      </c>
      <c r="J1007" t="s">
        <v>1575</v>
      </c>
      <c r="K1007" t="s">
        <v>1576</v>
      </c>
    </row>
    <row r="1008" spans="1:11" x14ac:dyDescent="0.2">
      <c r="A1008" s="110">
        <v>4785</v>
      </c>
      <c r="B1008" s="111">
        <v>4785</v>
      </c>
      <c r="C1008" s="112" t="str">
        <f t="shared" si="31"/>
        <v>False</v>
      </c>
      <c r="D1008" s="111">
        <v>327716.40999999997</v>
      </c>
      <c r="E1008" s="111">
        <v>327716.40999999997</v>
      </c>
      <c r="F1008" s="114">
        <f t="shared" si="30"/>
        <v>655432.81999999995</v>
      </c>
      <c r="H1008" t="s">
        <v>1573</v>
      </c>
      <c r="I1008" t="s">
        <v>1574</v>
      </c>
      <c r="J1008" t="s">
        <v>1575</v>
      </c>
      <c r="K1008" t="s">
        <v>1576</v>
      </c>
    </row>
    <row r="1009" spans="1:11" x14ac:dyDescent="0.2">
      <c r="A1009" s="110">
        <v>5132</v>
      </c>
      <c r="B1009" s="111">
        <v>5132</v>
      </c>
      <c r="C1009" s="112" t="str">
        <f t="shared" si="31"/>
        <v>False</v>
      </c>
      <c r="D1009" s="111">
        <v>553257.31000000006</v>
      </c>
      <c r="E1009" s="111">
        <v>553257.31000000006</v>
      </c>
      <c r="F1009" s="114">
        <f t="shared" si="30"/>
        <v>1106514.6200000001</v>
      </c>
      <c r="H1009" t="s">
        <v>1573</v>
      </c>
      <c r="I1009" t="s">
        <v>1574</v>
      </c>
      <c r="J1009" t="s">
        <v>1575</v>
      </c>
      <c r="K1009" t="s">
        <v>1576</v>
      </c>
    </row>
    <row r="1010" spans="1:11" x14ac:dyDescent="0.2">
      <c r="A1010" s="110">
        <v>4373</v>
      </c>
      <c r="B1010" s="111">
        <v>4373</v>
      </c>
      <c r="C1010" s="112" t="str">
        <f t="shared" si="31"/>
        <v>False</v>
      </c>
      <c r="D1010" s="111">
        <v>0</v>
      </c>
      <c r="E1010" s="111">
        <v>0</v>
      </c>
      <c r="F1010" s="114">
        <f t="shared" si="30"/>
        <v>0</v>
      </c>
      <c r="H1010" t="s">
        <v>1930</v>
      </c>
      <c r="I1010" t="s">
        <v>1632</v>
      </c>
      <c r="J1010" t="s">
        <v>1931</v>
      </c>
      <c r="K1010" t="s">
        <v>1932</v>
      </c>
    </row>
    <row r="1011" spans="1:11" x14ac:dyDescent="0.2">
      <c r="A1011" s="110">
        <v>4070</v>
      </c>
      <c r="B1011" s="111">
        <v>4070</v>
      </c>
      <c r="C1011" s="112" t="str">
        <f t="shared" si="31"/>
        <v>False</v>
      </c>
      <c r="D1011" s="111">
        <v>450189.33</v>
      </c>
      <c r="E1011" s="111">
        <v>450189.33</v>
      </c>
      <c r="F1011" s="114">
        <f t="shared" si="30"/>
        <v>900378.66</v>
      </c>
      <c r="H1011" t="s">
        <v>1577</v>
      </c>
      <c r="I1011" t="s">
        <v>1578</v>
      </c>
      <c r="J1011" t="s">
        <v>1579</v>
      </c>
      <c r="K1011" t="s">
        <v>1580</v>
      </c>
    </row>
  </sheetData>
  <autoFilter ref="A2:O558" xr:uid="{BD469CC3-0C7F-43A3-814D-A40DB8486DE3}"/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9EA1D-2823-49BA-A14D-FBA19E9B2FA8}">
  <dimension ref="A1:L773"/>
  <sheetViews>
    <sheetView zoomScale="85" zoomScaleNormal="85" workbookViewId="0">
      <selection activeCell="E4" sqref="E4"/>
    </sheetView>
  </sheetViews>
  <sheetFormatPr defaultRowHeight="15" x14ac:dyDescent="0.2"/>
  <cols>
    <col min="2" max="2" width="56.296875" customWidth="1"/>
    <col min="3" max="3" width="64.8984375" customWidth="1"/>
    <col min="4" max="4" width="20.796875" customWidth="1"/>
    <col min="5" max="5" width="12.296875" bestFit="1" customWidth="1"/>
    <col min="6" max="6" width="17.296875" bestFit="1" customWidth="1"/>
    <col min="7" max="7" width="15.3984375" customWidth="1"/>
    <col min="8" max="8" width="17" bestFit="1" customWidth="1"/>
    <col min="9" max="10" width="17" customWidth="1"/>
    <col min="11" max="11" width="17" bestFit="1" customWidth="1"/>
    <col min="12" max="12" width="14" bestFit="1" customWidth="1"/>
  </cols>
  <sheetData>
    <row r="1" spans="1:12" ht="38.25" customHeight="1" x14ac:dyDescent="0.2">
      <c r="A1" s="134" t="s">
        <v>1933</v>
      </c>
      <c r="B1" s="135"/>
      <c r="C1" s="135"/>
      <c r="D1" s="136"/>
      <c r="E1" t="s">
        <v>1934</v>
      </c>
      <c r="F1" s="32">
        <f>SUM(D:D)</f>
        <v>0</v>
      </c>
      <c r="H1" s="32"/>
      <c r="I1" s="32"/>
      <c r="J1" s="32"/>
      <c r="K1" s="107"/>
      <c r="L1" s="32"/>
    </row>
    <row r="2" spans="1:12" ht="20.25" customHeight="1" x14ac:dyDescent="0.2">
      <c r="A2" s="137" t="s">
        <v>1935</v>
      </c>
      <c r="B2" s="138"/>
      <c r="C2" s="138"/>
      <c r="D2" s="139"/>
    </row>
    <row r="3" spans="1:12" s="83" customFormat="1" ht="30" x14ac:dyDescent="0.2">
      <c r="A3" s="105" t="s">
        <v>1936</v>
      </c>
      <c r="B3" s="105" t="s">
        <v>1937</v>
      </c>
      <c r="C3" s="104" t="s">
        <v>1938</v>
      </c>
      <c r="D3" s="103" t="s">
        <v>1939</v>
      </c>
      <c r="E3"/>
      <c r="F3"/>
      <c r="G3"/>
      <c r="H3"/>
      <c r="I3"/>
      <c r="J3"/>
      <c r="K3"/>
    </row>
    <row r="4" spans="1:12" x14ac:dyDescent="0.2">
      <c r="A4" s="78"/>
      <c r="B4" s="78"/>
      <c r="C4" s="78"/>
      <c r="D4" s="108"/>
    </row>
    <row r="5" spans="1:12" x14ac:dyDescent="0.2">
      <c r="A5" s="78"/>
      <c r="B5" s="78"/>
      <c r="C5" s="78"/>
      <c r="D5" s="108"/>
    </row>
    <row r="6" spans="1:12" x14ac:dyDescent="0.2">
      <c r="A6" s="78"/>
      <c r="B6" s="78"/>
      <c r="C6" s="78"/>
      <c r="D6" s="108"/>
    </row>
    <row r="7" spans="1:12" x14ac:dyDescent="0.2">
      <c r="A7" s="78"/>
      <c r="B7" s="78"/>
      <c r="C7" s="78"/>
      <c r="D7" s="108"/>
    </row>
    <row r="8" spans="1:12" x14ac:dyDescent="0.2">
      <c r="A8" s="78"/>
      <c r="B8" s="78"/>
      <c r="C8" s="78"/>
      <c r="D8" s="108"/>
    </row>
    <row r="9" spans="1:12" x14ac:dyDescent="0.2">
      <c r="A9" s="78"/>
      <c r="B9" s="78"/>
      <c r="C9" s="78"/>
      <c r="D9" s="108"/>
    </row>
    <row r="10" spans="1:12" x14ac:dyDescent="0.2">
      <c r="A10" s="78"/>
      <c r="B10" s="78"/>
      <c r="C10" s="78"/>
      <c r="D10" s="108"/>
    </row>
    <row r="11" spans="1:12" x14ac:dyDescent="0.2">
      <c r="A11" s="78"/>
      <c r="B11" s="78"/>
      <c r="C11" s="78"/>
      <c r="D11" s="108"/>
    </row>
    <row r="12" spans="1:12" x14ac:dyDescent="0.2">
      <c r="A12" s="78"/>
      <c r="B12" s="78"/>
      <c r="C12" s="78"/>
      <c r="D12" s="108"/>
    </row>
    <row r="13" spans="1:12" x14ac:dyDescent="0.2">
      <c r="A13" s="78"/>
      <c r="B13" s="78"/>
      <c r="C13" s="78"/>
      <c r="D13" s="108"/>
    </row>
    <row r="14" spans="1:12" x14ac:dyDescent="0.2">
      <c r="A14" s="78"/>
      <c r="B14" s="78"/>
      <c r="C14" s="78"/>
      <c r="D14" s="108"/>
    </row>
    <row r="15" spans="1:12" x14ac:dyDescent="0.2">
      <c r="A15" s="78"/>
      <c r="B15" s="78"/>
      <c r="C15" s="78"/>
      <c r="D15" s="108"/>
    </row>
    <row r="16" spans="1:12" x14ac:dyDescent="0.2">
      <c r="A16" s="78"/>
      <c r="B16" s="78"/>
      <c r="C16" s="78"/>
      <c r="D16" s="108"/>
    </row>
    <row r="17" spans="1:4" x14ac:dyDescent="0.2">
      <c r="A17" s="78"/>
      <c r="B17" s="78"/>
      <c r="C17" s="78"/>
      <c r="D17" s="108"/>
    </row>
    <row r="18" spans="1:4" x14ac:dyDescent="0.2">
      <c r="A18" s="78"/>
      <c r="B18" s="78"/>
      <c r="C18" s="78"/>
      <c r="D18" s="108"/>
    </row>
    <row r="19" spans="1:4" x14ac:dyDescent="0.2">
      <c r="A19" s="78"/>
      <c r="B19" s="78"/>
      <c r="C19" s="78"/>
      <c r="D19" s="108"/>
    </row>
    <row r="20" spans="1:4" x14ac:dyDescent="0.2">
      <c r="A20" s="78"/>
      <c r="B20" s="78"/>
      <c r="C20" s="78"/>
      <c r="D20" s="108"/>
    </row>
    <row r="21" spans="1:4" x14ac:dyDescent="0.2">
      <c r="A21" s="78"/>
      <c r="B21" s="78"/>
      <c r="C21" s="78"/>
      <c r="D21" s="108"/>
    </row>
    <row r="22" spans="1:4" x14ac:dyDescent="0.2">
      <c r="A22" s="78"/>
      <c r="B22" s="78"/>
      <c r="C22" s="78"/>
      <c r="D22" s="108"/>
    </row>
    <row r="23" spans="1:4" x14ac:dyDescent="0.2">
      <c r="A23" s="78"/>
      <c r="B23" s="78"/>
      <c r="C23" s="78"/>
      <c r="D23" s="108"/>
    </row>
    <row r="24" spans="1:4" x14ac:dyDescent="0.2">
      <c r="A24" s="78"/>
      <c r="B24" s="78"/>
      <c r="C24" s="78"/>
      <c r="D24" s="108"/>
    </row>
    <row r="25" spans="1:4" x14ac:dyDescent="0.2">
      <c r="A25" s="78"/>
      <c r="B25" s="78"/>
      <c r="C25" s="78"/>
      <c r="D25" s="108"/>
    </row>
    <row r="26" spans="1:4" x14ac:dyDescent="0.2">
      <c r="A26" s="78"/>
      <c r="B26" s="78"/>
      <c r="C26" s="78"/>
      <c r="D26" s="108"/>
    </row>
    <row r="27" spans="1:4" x14ac:dyDescent="0.2">
      <c r="A27" s="78"/>
      <c r="B27" s="78"/>
      <c r="C27" s="78"/>
      <c r="D27" s="108"/>
    </row>
    <row r="28" spans="1:4" x14ac:dyDescent="0.2">
      <c r="A28" s="78"/>
      <c r="B28" s="78"/>
      <c r="C28" s="78"/>
      <c r="D28" s="108"/>
    </row>
    <row r="29" spans="1:4" x14ac:dyDescent="0.2">
      <c r="A29" s="78"/>
      <c r="B29" s="78"/>
      <c r="C29" s="78"/>
      <c r="D29" s="108"/>
    </row>
    <row r="30" spans="1:4" x14ac:dyDescent="0.2">
      <c r="A30" s="78"/>
      <c r="B30" s="78"/>
      <c r="C30" s="78"/>
      <c r="D30" s="108"/>
    </row>
    <row r="31" spans="1:4" x14ac:dyDescent="0.2">
      <c r="A31" s="78"/>
      <c r="B31" s="78"/>
      <c r="C31" s="78"/>
      <c r="D31" s="108"/>
    </row>
    <row r="32" spans="1:4" x14ac:dyDescent="0.2">
      <c r="A32" s="78"/>
      <c r="B32" s="78"/>
      <c r="C32" s="78"/>
      <c r="D32" s="108"/>
    </row>
    <row r="33" spans="1:4" x14ac:dyDescent="0.2">
      <c r="A33" s="78"/>
      <c r="B33" s="78"/>
      <c r="C33" s="78"/>
      <c r="D33" s="108"/>
    </row>
    <row r="34" spans="1:4" x14ac:dyDescent="0.2">
      <c r="A34" s="78"/>
      <c r="B34" s="78"/>
      <c r="C34" s="78"/>
      <c r="D34" s="108"/>
    </row>
    <row r="35" spans="1:4" x14ac:dyDescent="0.2">
      <c r="A35" s="78"/>
      <c r="B35" s="78"/>
      <c r="C35" s="78"/>
      <c r="D35" s="108"/>
    </row>
    <row r="36" spans="1:4" x14ac:dyDescent="0.2">
      <c r="A36" s="78"/>
      <c r="B36" s="78"/>
      <c r="C36" s="78"/>
      <c r="D36" s="108"/>
    </row>
    <row r="37" spans="1:4" x14ac:dyDescent="0.2">
      <c r="A37" s="78"/>
      <c r="B37" s="78"/>
      <c r="C37" s="78"/>
      <c r="D37" s="108"/>
    </row>
    <row r="38" spans="1:4" x14ac:dyDescent="0.2">
      <c r="A38" s="78"/>
      <c r="B38" s="78"/>
      <c r="C38" s="78"/>
      <c r="D38" s="108"/>
    </row>
    <row r="39" spans="1:4" x14ac:dyDescent="0.2">
      <c r="A39" s="78"/>
      <c r="B39" s="78"/>
      <c r="C39" s="78"/>
      <c r="D39" s="108"/>
    </row>
    <row r="40" spans="1:4" x14ac:dyDescent="0.2">
      <c r="A40" s="78"/>
      <c r="B40" s="78"/>
      <c r="C40" s="78"/>
      <c r="D40" s="108"/>
    </row>
    <row r="41" spans="1:4" x14ac:dyDescent="0.2">
      <c r="A41" s="78"/>
      <c r="B41" s="78"/>
      <c r="C41" s="78"/>
      <c r="D41" s="108"/>
    </row>
    <row r="42" spans="1:4" x14ac:dyDescent="0.2">
      <c r="A42" s="78"/>
      <c r="B42" s="78"/>
      <c r="C42" s="78"/>
      <c r="D42" s="108"/>
    </row>
    <row r="43" spans="1:4" x14ac:dyDescent="0.2">
      <c r="A43" s="78"/>
      <c r="B43" s="78"/>
      <c r="C43" s="78"/>
      <c r="D43" s="108"/>
    </row>
    <row r="44" spans="1:4" x14ac:dyDescent="0.2">
      <c r="A44" s="78"/>
      <c r="B44" s="78"/>
      <c r="C44" s="78"/>
      <c r="D44" s="108"/>
    </row>
    <row r="45" spans="1:4" x14ac:dyDescent="0.2">
      <c r="A45" s="78"/>
      <c r="B45" s="78"/>
      <c r="C45" s="78"/>
      <c r="D45" s="108"/>
    </row>
    <row r="46" spans="1:4" x14ac:dyDescent="0.2">
      <c r="A46" s="78"/>
      <c r="B46" s="78"/>
      <c r="C46" s="78"/>
      <c r="D46" s="108"/>
    </row>
    <row r="47" spans="1:4" x14ac:dyDescent="0.2">
      <c r="A47" s="78"/>
      <c r="B47" s="78"/>
      <c r="C47" s="78"/>
      <c r="D47" s="108"/>
    </row>
    <row r="48" spans="1:4" x14ac:dyDescent="0.2">
      <c r="A48" s="78"/>
      <c r="B48" s="78"/>
      <c r="C48" s="78"/>
      <c r="D48" s="108"/>
    </row>
    <row r="49" spans="1:4" x14ac:dyDescent="0.2">
      <c r="A49" s="78"/>
      <c r="B49" s="78"/>
      <c r="C49" s="78"/>
      <c r="D49" s="108"/>
    </row>
    <row r="50" spans="1:4" x14ac:dyDescent="0.2">
      <c r="A50" s="78"/>
      <c r="B50" s="78"/>
      <c r="C50" s="78"/>
      <c r="D50" s="108"/>
    </row>
    <row r="51" spans="1:4" x14ac:dyDescent="0.2">
      <c r="A51" s="78"/>
      <c r="B51" s="78"/>
      <c r="C51" s="78"/>
      <c r="D51" s="108"/>
    </row>
    <row r="52" spans="1:4" x14ac:dyDescent="0.2">
      <c r="A52" s="78"/>
      <c r="B52" s="78"/>
      <c r="C52" s="78"/>
      <c r="D52" s="108"/>
    </row>
    <row r="53" spans="1:4" x14ac:dyDescent="0.2">
      <c r="A53" s="78"/>
      <c r="B53" s="78"/>
      <c r="C53" s="78"/>
      <c r="D53" s="108"/>
    </row>
    <row r="54" spans="1:4" x14ac:dyDescent="0.2">
      <c r="A54" s="78"/>
      <c r="B54" s="78"/>
      <c r="C54" s="78"/>
      <c r="D54" s="108"/>
    </row>
    <row r="55" spans="1:4" x14ac:dyDescent="0.2">
      <c r="A55" s="78"/>
      <c r="B55" s="78"/>
      <c r="C55" s="78"/>
      <c r="D55" s="108"/>
    </row>
    <row r="56" spans="1:4" x14ac:dyDescent="0.2">
      <c r="A56" s="78"/>
      <c r="B56" s="78"/>
      <c r="C56" s="78"/>
      <c r="D56" s="108"/>
    </row>
    <row r="57" spans="1:4" x14ac:dyDescent="0.2">
      <c r="A57" s="78"/>
      <c r="B57" s="78"/>
      <c r="C57" s="78"/>
      <c r="D57" s="108"/>
    </row>
    <row r="58" spans="1:4" x14ac:dyDescent="0.2">
      <c r="A58" s="78"/>
      <c r="B58" s="78"/>
      <c r="C58" s="78"/>
      <c r="D58" s="108"/>
    </row>
    <row r="59" spans="1:4" x14ac:dyDescent="0.2">
      <c r="A59" s="78"/>
      <c r="B59" s="78"/>
      <c r="C59" s="78"/>
      <c r="D59" s="108"/>
    </row>
    <row r="60" spans="1:4" x14ac:dyDescent="0.2">
      <c r="A60" s="78"/>
      <c r="B60" s="78"/>
      <c r="C60" s="78"/>
      <c r="D60" s="108"/>
    </row>
    <row r="61" spans="1:4" x14ac:dyDescent="0.2">
      <c r="A61" s="78"/>
      <c r="B61" s="78"/>
      <c r="C61" s="78"/>
      <c r="D61" s="108"/>
    </row>
    <row r="62" spans="1:4" x14ac:dyDescent="0.2">
      <c r="A62" s="78"/>
      <c r="B62" s="78"/>
      <c r="C62" s="78"/>
      <c r="D62" s="108"/>
    </row>
    <row r="63" spans="1:4" x14ac:dyDescent="0.2">
      <c r="A63" s="78"/>
      <c r="B63" s="78"/>
      <c r="C63" s="78"/>
      <c r="D63" s="108"/>
    </row>
    <row r="64" spans="1:4" x14ac:dyDescent="0.2">
      <c r="A64" s="78"/>
      <c r="B64" s="78"/>
      <c r="C64" s="78"/>
      <c r="D64" s="108"/>
    </row>
    <row r="65" spans="1:4" x14ac:dyDescent="0.2">
      <c r="A65" s="78"/>
      <c r="B65" s="78"/>
      <c r="C65" s="78"/>
      <c r="D65" s="108"/>
    </row>
    <row r="66" spans="1:4" x14ac:dyDescent="0.2">
      <c r="A66" s="78"/>
      <c r="B66" s="78"/>
      <c r="C66" s="78"/>
      <c r="D66" s="108"/>
    </row>
    <row r="67" spans="1:4" x14ac:dyDescent="0.2">
      <c r="A67" s="78"/>
      <c r="B67" s="78"/>
      <c r="C67" s="78"/>
      <c r="D67" s="108"/>
    </row>
    <row r="68" spans="1:4" x14ac:dyDescent="0.2">
      <c r="A68" s="78"/>
      <c r="B68" s="78"/>
      <c r="C68" s="78"/>
      <c r="D68" s="108"/>
    </row>
    <row r="69" spans="1:4" x14ac:dyDescent="0.2">
      <c r="A69" s="78"/>
      <c r="B69" s="78"/>
      <c r="C69" s="78"/>
      <c r="D69" s="108"/>
    </row>
    <row r="70" spans="1:4" x14ac:dyDescent="0.2">
      <c r="A70" s="78"/>
      <c r="B70" s="78"/>
      <c r="C70" s="78"/>
      <c r="D70" s="108"/>
    </row>
    <row r="71" spans="1:4" x14ac:dyDescent="0.2">
      <c r="A71" s="78"/>
      <c r="B71" s="78"/>
      <c r="C71" s="78"/>
      <c r="D71" s="108"/>
    </row>
    <row r="72" spans="1:4" x14ac:dyDescent="0.2">
      <c r="A72" s="78"/>
      <c r="B72" s="78"/>
      <c r="C72" s="78"/>
      <c r="D72" s="108"/>
    </row>
    <row r="73" spans="1:4" x14ac:dyDescent="0.2">
      <c r="A73" s="78"/>
      <c r="B73" s="78"/>
      <c r="C73" s="78"/>
      <c r="D73" s="108"/>
    </row>
    <row r="74" spans="1:4" x14ac:dyDescent="0.2">
      <c r="A74" s="78"/>
      <c r="B74" s="78"/>
      <c r="C74" s="78"/>
      <c r="D74" s="108"/>
    </row>
    <row r="75" spans="1:4" x14ac:dyDescent="0.2">
      <c r="A75" s="78"/>
      <c r="B75" s="78"/>
      <c r="C75" s="78"/>
      <c r="D75" s="108"/>
    </row>
    <row r="76" spans="1:4" x14ac:dyDescent="0.2">
      <c r="A76" s="78"/>
      <c r="B76" s="78"/>
      <c r="C76" s="78"/>
      <c r="D76" s="108"/>
    </row>
    <row r="77" spans="1:4" x14ac:dyDescent="0.2">
      <c r="A77" s="78"/>
      <c r="B77" s="78"/>
      <c r="C77" s="78"/>
      <c r="D77" s="108"/>
    </row>
    <row r="78" spans="1:4" x14ac:dyDescent="0.2">
      <c r="A78" s="78"/>
      <c r="B78" s="78"/>
      <c r="C78" s="78"/>
      <c r="D78" s="108"/>
    </row>
    <row r="79" spans="1:4" x14ac:dyDescent="0.2">
      <c r="A79" s="78"/>
      <c r="B79" s="78"/>
      <c r="C79" s="78"/>
      <c r="D79" s="108"/>
    </row>
    <row r="80" spans="1:4" x14ac:dyDescent="0.2">
      <c r="A80" s="78"/>
      <c r="B80" s="78"/>
      <c r="C80" s="78"/>
      <c r="D80" s="108"/>
    </row>
    <row r="81" spans="1:4" x14ac:dyDescent="0.2">
      <c r="A81" s="78"/>
      <c r="B81" s="78"/>
      <c r="C81" s="78"/>
      <c r="D81" s="108"/>
    </row>
    <row r="82" spans="1:4" x14ac:dyDescent="0.2">
      <c r="A82" s="78"/>
      <c r="B82" s="78"/>
      <c r="C82" s="78"/>
      <c r="D82" s="108"/>
    </row>
    <row r="83" spans="1:4" x14ac:dyDescent="0.2">
      <c r="A83" s="78"/>
      <c r="B83" s="78"/>
      <c r="C83" s="78"/>
      <c r="D83" s="108"/>
    </row>
    <row r="84" spans="1:4" x14ac:dyDescent="0.2">
      <c r="A84" s="78"/>
      <c r="B84" s="78"/>
      <c r="C84" s="78"/>
      <c r="D84" s="108"/>
    </row>
    <row r="85" spans="1:4" x14ac:dyDescent="0.2">
      <c r="A85" s="78"/>
      <c r="B85" s="78"/>
      <c r="C85" s="78"/>
      <c r="D85" s="108"/>
    </row>
    <row r="86" spans="1:4" x14ac:dyDescent="0.2">
      <c r="A86" s="78"/>
      <c r="B86" s="78"/>
      <c r="C86" s="78"/>
      <c r="D86" s="108"/>
    </row>
    <row r="87" spans="1:4" x14ac:dyDescent="0.2">
      <c r="A87" s="78"/>
      <c r="B87" s="78"/>
      <c r="C87" s="78"/>
      <c r="D87" s="108"/>
    </row>
    <row r="88" spans="1:4" x14ac:dyDescent="0.2">
      <c r="A88" s="78"/>
      <c r="B88" s="78"/>
      <c r="C88" s="78"/>
      <c r="D88" s="108"/>
    </row>
    <row r="89" spans="1:4" x14ac:dyDescent="0.2">
      <c r="A89" s="78"/>
      <c r="B89" s="78"/>
      <c r="C89" s="78"/>
      <c r="D89" s="108"/>
    </row>
    <row r="90" spans="1:4" x14ac:dyDescent="0.2">
      <c r="A90" s="78"/>
      <c r="B90" s="78"/>
      <c r="C90" s="78"/>
      <c r="D90" s="108"/>
    </row>
    <row r="91" spans="1:4" x14ac:dyDescent="0.2">
      <c r="A91" s="78"/>
      <c r="B91" s="78"/>
      <c r="C91" s="78"/>
      <c r="D91" s="108"/>
    </row>
    <row r="92" spans="1:4" x14ac:dyDescent="0.2">
      <c r="A92" s="78"/>
      <c r="B92" s="78"/>
      <c r="C92" s="78"/>
      <c r="D92" s="108"/>
    </row>
    <row r="93" spans="1:4" x14ac:dyDescent="0.2">
      <c r="A93" s="78"/>
      <c r="B93" s="78"/>
      <c r="C93" s="78"/>
      <c r="D93" s="108"/>
    </row>
    <row r="94" spans="1:4" x14ac:dyDescent="0.2">
      <c r="A94" s="78"/>
      <c r="B94" s="78"/>
      <c r="C94" s="78"/>
      <c r="D94" s="108"/>
    </row>
    <row r="95" spans="1:4" x14ac:dyDescent="0.2">
      <c r="A95" s="78"/>
      <c r="B95" s="78"/>
      <c r="C95" s="78"/>
      <c r="D95" s="108"/>
    </row>
    <row r="96" spans="1:4" x14ac:dyDescent="0.2">
      <c r="A96" s="78"/>
      <c r="B96" s="78"/>
      <c r="C96" s="78"/>
      <c r="D96" s="108"/>
    </row>
    <row r="97" spans="1:4" x14ac:dyDescent="0.2">
      <c r="A97" s="78"/>
      <c r="B97" s="78"/>
      <c r="C97" s="78"/>
      <c r="D97" s="108"/>
    </row>
    <row r="98" spans="1:4" x14ac:dyDescent="0.2">
      <c r="A98" s="78"/>
      <c r="B98" s="78"/>
      <c r="C98" s="78"/>
      <c r="D98" s="108"/>
    </row>
    <row r="99" spans="1:4" x14ac:dyDescent="0.2">
      <c r="A99" s="78"/>
      <c r="B99" s="78"/>
      <c r="C99" s="78"/>
      <c r="D99" s="108"/>
    </row>
    <row r="100" spans="1:4" x14ac:dyDescent="0.2">
      <c r="A100" s="78"/>
      <c r="B100" s="78"/>
      <c r="C100" s="78"/>
      <c r="D100" s="108"/>
    </row>
    <row r="101" spans="1:4" x14ac:dyDescent="0.2">
      <c r="A101" s="78"/>
      <c r="B101" s="78"/>
      <c r="C101" s="78"/>
      <c r="D101" s="108"/>
    </row>
    <row r="102" spans="1:4" x14ac:dyDescent="0.2">
      <c r="A102" s="78"/>
      <c r="B102" s="78"/>
      <c r="C102" s="78"/>
      <c r="D102" s="108"/>
    </row>
    <row r="103" spans="1:4" x14ac:dyDescent="0.2">
      <c r="A103" s="78"/>
      <c r="B103" s="78"/>
      <c r="C103" s="78"/>
      <c r="D103" s="108"/>
    </row>
    <row r="104" spans="1:4" x14ac:dyDescent="0.2">
      <c r="A104" s="78"/>
      <c r="B104" s="78"/>
      <c r="C104" s="78"/>
      <c r="D104" s="108"/>
    </row>
    <row r="105" spans="1:4" x14ac:dyDescent="0.2">
      <c r="A105" s="78"/>
      <c r="B105" s="78"/>
      <c r="C105" s="78"/>
      <c r="D105" s="108"/>
    </row>
    <row r="106" spans="1:4" x14ac:dyDescent="0.2">
      <c r="A106" s="78"/>
      <c r="B106" s="78"/>
      <c r="C106" s="78"/>
      <c r="D106" s="108"/>
    </row>
    <row r="107" spans="1:4" x14ac:dyDescent="0.2">
      <c r="A107" s="78"/>
      <c r="B107" s="78"/>
      <c r="C107" s="78"/>
      <c r="D107" s="108"/>
    </row>
    <row r="108" spans="1:4" x14ac:dyDescent="0.2">
      <c r="A108" s="78"/>
      <c r="B108" s="78"/>
      <c r="C108" s="78"/>
      <c r="D108" s="108"/>
    </row>
    <row r="109" spans="1:4" x14ac:dyDescent="0.2">
      <c r="A109" s="78"/>
      <c r="B109" s="78"/>
      <c r="C109" s="78"/>
      <c r="D109" s="108"/>
    </row>
    <row r="110" spans="1:4" x14ac:dyDescent="0.2">
      <c r="A110" s="78"/>
      <c r="B110" s="78"/>
      <c r="C110" s="78"/>
      <c r="D110" s="108"/>
    </row>
    <row r="111" spans="1:4" x14ac:dyDescent="0.2">
      <c r="A111" s="78"/>
      <c r="B111" s="78"/>
      <c r="C111" s="78"/>
      <c r="D111" s="108"/>
    </row>
    <row r="112" spans="1:4" x14ac:dyDescent="0.2">
      <c r="A112" s="78"/>
      <c r="B112" s="78"/>
      <c r="C112" s="78"/>
      <c r="D112" s="108"/>
    </row>
    <row r="113" spans="1:4" x14ac:dyDescent="0.2">
      <c r="A113" s="78"/>
      <c r="B113" s="78"/>
      <c r="C113" s="78"/>
      <c r="D113" s="108"/>
    </row>
    <row r="114" spans="1:4" x14ac:dyDescent="0.2">
      <c r="A114" s="78"/>
      <c r="B114" s="78"/>
      <c r="C114" s="78"/>
      <c r="D114" s="108"/>
    </row>
    <row r="115" spans="1:4" x14ac:dyDescent="0.2">
      <c r="A115" s="78"/>
      <c r="B115" s="78"/>
      <c r="C115" s="78"/>
      <c r="D115" s="108"/>
    </row>
    <row r="116" spans="1:4" x14ac:dyDescent="0.2">
      <c r="A116" s="78"/>
      <c r="B116" s="78"/>
      <c r="C116" s="78"/>
      <c r="D116" s="108"/>
    </row>
    <row r="117" spans="1:4" x14ac:dyDescent="0.2">
      <c r="A117" s="78"/>
      <c r="B117" s="78"/>
      <c r="C117" s="78"/>
      <c r="D117" s="108"/>
    </row>
    <row r="118" spans="1:4" x14ac:dyDescent="0.2">
      <c r="A118" s="78"/>
      <c r="B118" s="78"/>
      <c r="C118" s="78"/>
      <c r="D118" s="108"/>
    </row>
    <row r="119" spans="1:4" x14ac:dyDescent="0.2">
      <c r="A119" s="78"/>
      <c r="B119" s="78"/>
      <c r="C119" s="78"/>
      <c r="D119" s="108"/>
    </row>
    <row r="120" spans="1:4" x14ac:dyDescent="0.2">
      <c r="A120" s="78"/>
      <c r="B120" s="78"/>
      <c r="C120" s="78"/>
      <c r="D120" s="108"/>
    </row>
    <row r="121" spans="1:4" x14ac:dyDescent="0.2">
      <c r="A121" s="78"/>
      <c r="B121" s="78"/>
      <c r="C121" s="78"/>
      <c r="D121" s="108"/>
    </row>
    <row r="122" spans="1:4" x14ac:dyDescent="0.2">
      <c r="A122" s="78"/>
      <c r="B122" s="78"/>
      <c r="C122" s="78"/>
      <c r="D122" s="108"/>
    </row>
    <row r="123" spans="1:4" x14ac:dyDescent="0.2">
      <c r="A123" s="78"/>
      <c r="B123" s="78"/>
      <c r="C123" s="78"/>
      <c r="D123" s="108"/>
    </row>
    <row r="124" spans="1:4" x14ac:dyDescent="0.2">
      <c r="A124" s="78"/>
      <c r="B124" s="78"/>
      <c r="C124" s="78"/>
      <c r="D124" s="108"/>
    </row>
    <row r="125" spans="1:4" x14ac:dyDescent="0.2">
      <c r="A125" s="78"/>
      <c r="B125" s="78"/>
      <c r="C125" s="78"/>
      <c r="D125" s="108"/>
    </row>
    <row r="126" spans="1:4" x14ac:dyDescent="0.2">
      <c r="A126" s="78"/>
      <c r="B126" s="78"/>
      <c r="C126" s="78"/>
      <c r="D126" s="108"/>
    </row>
    <row r="127" spans="1:4" x14ac:dyDescent="0.2">
      <c r="A127" s="78"/>
      <c r="B127" s="78"/>
      <c r="C127" s="78"/>
      <c r="D127" s="108"/>
    </row>
    <row r="128" spans="1:4" x14ac:dyDescent="0.2">
      <c r="A128" s="78"/>
      <c r="B128" s="78"/>
      <c r="C128" s="78"/>
      <c r="D128" s="108"/>
    </row>
    <row r="129" spans="1:4" x14ac:dyDescent="0.2">
      <c r="A129" s="78"/>
      <c r="B129" s="78"/>
      <c r="C129" s="78"/>
      <c r="D129" s="108"/>
    </row>
    <row r="130" spans="1:4" x14ac:dyDescent="0.2">
      <c r="A130" s="78"/>
      <c r="B130" s="78"/>
      <c r="C130" s="78"/>
      <c r="D130" s="108"/>
    </row>
    <row r="131" spans="1:4" x14ac:dyDescent="0.2">
      <c r="A131" s="78"/>
      <c r="B131" s="78"/>
      <c r="C131" s="78"/>
      <c r="D131" s="108"/>
    </row>
    <row r="132" spans="1:4" x14ac:dyDescent="0.2">
      <c r="A132" s="78"/>
      <c r="B132" s="78"/>
      <c r="C132" s="78"/>
      <c r="D132" s="108"/>
    </row>
    <row r="133" spans="1:4" x14ac:dyDescent="0.2">
      <c r="A133" s="78"/>
      <c r="B133" s="78"/>
      <c r="C133" s="78"/>
      <c r="D133" s="108"/>
    </row>
    <row r="134" spans="1:4" x14ac:dyDescent="0.2">
      <c r="A134" s="78"/>
      <c r="B134" s="78"/>
      <c r="C134" s="78"/>
      <c r="D134" s="108"/>
    </row>
    <row r="135" spans="1:4" x14ac:dyDescent="0.2">
      <c r="A135" s="78"/>
      <c r="B135" s="78"/>
      <c r="C135" s="78"/>
      <c r="D135" s="108"/>
    </row>
    <row r="136" spans="1:4" x14ac:dyDescent="0.2">
      <c r="A136" s="78"/>
      <c r="B136" s="78"/>
      <c r="C136" s="78"/>
      <c r="D136" s="108"/>
    </row>
    <row r="137" spans="1:4" x14ac:dyDescent="0.2">
      <c r="A137" s="78"/>
      <c r="B137" s="78"/>
      <c r="C137" s="78"/>
      <c r="D137" s="108"/>
    </row>
    <row r="138" spans="1:4" x14ac:dyDescent="0.2">
      <c r="A138" s="78"/>
      <c r="B138" s="78"/>
      <c r="C138" s="78"/>
      <c r="D138" s="108"/>
    </row>
    <row r="139" spans="1:4" x14ac:dyDescent="0.2">
      <c r="A139" s="78"/>
      <c r="B139" s="78"/>
      <c r="C139" s="78"/>
      <c r="D139" s="108"/>
    </row>
    <row r="140" spans="1:4" x14ac:dyDescent="0.2">
      <c r="A140" s="78"/>
      <c r="B140" s="78"/>
      <c r="C140" s="78"/>
      <c r="D140" s="108"/>
    </row>
    <row r="141" spans="1:4" x14ac:dyDescent="0.2">
      <c r="A141" s="78"/>
      <c r="B141" s="78"/>
      <c r="C141" s="78"/>
      <c r="D141" s="108"/>
    </row>
    <row r="142" spans="1:4" x14ac:dyDescent="0.2">
      <c r="A142" s="78"/>
      <c r="B142" s="78"/>
      <c r="C142" s="78"/>
      <c r="D142" s="108"/>
    </row>
    <row r="143" spans="1:4" x14ac:dyDescent="0.2">
      <c r="A143" s="78"/>
      <c r="B143" s="78"/>
      <c r="C143" s="78"/>
      <c r="D143" s="108"/>
    </row>
    <row r="144" spans="1:4" x14ac:dyDescent="0.2">
      <c r="A144" s="78"/>
      <c r="B144" s="78"/>
      <c r="C144" s="78"/>
      <c r="D144" s="108"/>
    </row>
    <row r="145" spans="1:4" x14ac:dyDescent="0.2">
      <c r="A145" s="78"/>
      <c r="B145" s="78"/>
      <c r="C145" s="78"/>
      <c r="D145" s="108"/>
    </row>
    <row r="146" spans="1:4" x14ac:dyDescent="0.2">
      <c r="A146" s="78"/>
      <c r="B146" s="78"/>
      <c r="C146" s="78"/>
      <c r="D146" s="108"/>
    </row>
    <row r="147" spans="1:4" x14ac:dyDescent="0.2">
      <c r="A147" s="78"/>
      <c r="B147" s="78"/>
      <c r="C147" s="78"/>
      <c r="D147" s="108"/>
    </row>
    <row r="148" spans="1:4" x14ac:dyDescent="0.2">
      <c r="A148" s="78"/>
      <c r="B148" s="78"/>
      <c r="C148" s="78"/>
      <c r="D148" s="108"/>
    </row>
    <row r="149" spans="1:4" x14ac:dyDescent="0.2">
      <c r="A149" s="78"/>
      <c r="B149" s="78"/>
      <c r="C149" s="78"/>
      <c r="D149" s="108"/>
    </row>
    <row r="150" spans="1:4" x14ac:dyDescent="0.2">
      <c r="A150" s="78"/>
      <c r="B150" s="78"/>
      <c r="C150" s="78"/>
      <c r="D150" s="108"/>
    </row>
    <row r="151" spans="1:4" x14ac:dyDescent="0.2">
      <c r="A151" s="78"/>
      <c r="B151" s="78"/>
      <c r="C151" s="78"/>
      <c r="D151" s="108"/>
    </row>
    <row r="152" spans="1:4" x14ac:dyDescent="0.2">
      <c r="A152" s="78"/>
      <c r="B152" s="78"/>
      <c r="C152" s="78"/>
      <c r="D152" s="108"/>
    </row>
    <row r="153" spans="1:4" x14ac:dyDescent="0.2">
      <c r="A153" s="78"/>
      <c r="B153" s="78"/>
      <c r="C153" s="78"/>
      <c r="D153" s="108"/>
    </row>
    <row r="154" spans="1:4" x14ac:dyDescent="0.2">
      <c r="A154" s="78"/>
      <c r="B154" s="78"/>
      <c r="C154" s="78"/>
      <c r="D154" s="108"/>
    </row>
    <row r="155" spans="1:4" x14ac:dyDescent="0.2">
      <c r="A155" s="78"/>
      <c r="B155" s="78"/>
      <c r="C155" s="78"/>
      <c r="D155" s="108"/>
    </row>
    <row r="156" spans="1:4" x14ac:dyDescent="0.2">
      <c r="A156" s="78"/>
      <c r="B156" s="78"/>
      <c r="C156" s="78"/>
      <c r="D156" s="108"/>
    </row>
    <row r="157" spans="1:4" x14ac:dyDescent="0.2">
      <c r="A157" s="78"/>
      <c r="B157" s="78"/>
      <c r="C157" s="78"/>
      <c r="D157" s="108"/>
    </row>
    <row r="158" spans="1:4" x14ac:dyDescent="0.2">
      <c r="A158" s="78"/>
      <c r="B158" s="78"/>
      <c r="C158" s="78"/>
      <c r="D158" s="108"/>
    </row>
    <row r="159" spans="1:4" x14ac:dyDescent="0.2">
      <c r="A159" s="78"/>
      <c r="B159" s="78"/>
      <c r="C159" s="78"/>
      <c r="D159" s="108"/>
    </row>
    <row r="160" spans="1:4" x14ac:dyDescent="0.2">
      <c r="A160" s="78"/>
      <c r="B160" s="78"/>
      <c r="C160" s="78"/>
      <c r="D160" s="108"/>
    </row>
    <row r="161" spans="1:4" x14ac:dyDescent="0.2">
      <c r="A161" s="78"/>
      <c r="B161" s="78"/>
      <c r="C161" s="78"/>
      <c r="D161" s="108"/>
    </row>
    <row r="162" spans="1:4" x14ac:dyDescent="0.2">
      <c r="A162" s="78"/>
      <c r="B162" s="78"/>
      <c r="C162" s="78"/>
      <c r="D162" s="108"/>
    </row>
    <row r="163" spans="1:4" x14ac:dyDescent="0.2">
      <c r="A163" s="78"/>
      <c r="B163" s="78"/>
      <c r="C163" s="78"/>
      <c r="D163" s="108"/>
    </row>
    <row r="164" spans="1:4" x14ac:dyDescent="0.2">
      <c r="A164" s="78"/>
      <c r="B164" s="78"/>
      <c r="C164" s="78"/>
      <c r="D164" s="108"/>
    </row>
    <row r="165" spans="1:4" x14ac:dyDescent="0.2">
      <c r="A165" s="78"/>
      <c r="B165" s="78"/>
      <c r="C165" s="78"/>
      <c r="D165" s="108"/>
    </row>
    <row r="166" spans="1:4" x14ac:dyDescent="0.2">
      <c r="A166" s="78"/>
      <c r="B166" s="78"/>
      <c r="C166" s="78"/>
      <c r="D166" s="108"/>
    </row>
    <row r="167" spans="1:4" x14ac:dyDescent="0.2">
      <c r="A167" s="78"/>
      <c r="B167" s="78"/>
      <c r="C167" s="78"/>
      <c r="D167" s="108"/>
    </row>
    <row r="168" spans="1:4" x14ac:dyDescent="0.2">
      <c r="A168" s="78"/>
      <c r="B168" s="78"/>
      <c r="C168" s="78"/>
      <c r="D168" s="108"/>
    </row>
    <row r="169" spans="1:4" x14ac:dyDescent="0.2">
      <c r="A169" s="78"/>
      <c r="B169" s="78"/>
      <c r="C169" s="78"/>
      <c r="D169" s="108"/>
    </row>
    <row r="170" spans="1:4" x14ac:dyDescent="0.2">
      <c r="A170" s="78"/>
      <c r="B170" s="78"/>
      <c r="C170" s="78"/>
      <c r="D170" s="108"/>
    </row>
    <row r="171" spans="1:4" x14ac:dyDescent="0.2">
      <c r="A171" s="78"/>
      <c r="B171" s="78"/>
      <c r="C171" s="78"/>
      <c r="D171" s="108"/>
    </row>
    <row r="172" spans="1:4" x14ac:dyDescent="0.2">
      <c r="A172" s="78"/>
      <c r="B172" s="78"/>
      <c r="C172" s="78"/>
      <c r="D172" s="108"/>
    </row>
    <row r="173" spans="1:4" x14ac:dyDescent="0.2">
      <c r="A173" s="78"/>
      <c r="B173" s="78"/>
      <c r="C173" s="78"/>
      <c r="D173" s="108"/>
    </row>
    <row r="174" spans="1:4" x14ac:dyDescent="0.2">
      <c r="A174" s="78"/>
      <c r="B174" s="78"/>
      <c r="C174" s="78"/>
      <c r="D174" s="108"/>
    </row>
    <row r="175" spans="1:4" x14ac:dyDescent="0.2">
      <c r="A175" s="78"/>
      <c r="B175" s="78"/>
      <c r="C175" s="78"/>
      <c r="D175" s="108"/>
    </row>
    <row r="176" spans="1:4" x14ac:dyDescent="0.2">
      <c r="A176" s="78"/>
      <c r="B176" s="78"/>
      <c r="C176" s="78"/>
      <c r="D176" s="108"/>
    </row>
    <row r="177" spans="1:4" x14ac:dyDescent="0.2">
      <c r="A177" s="78"/>
      <c r="B177" s="78"/>
      <c r="C177" s="78"/>
      <c r="D177" s="108"/>
    </row>
    <row r="178" spans="1:4" x14ac:dyDescent="0.2">
      <c r="A178" s="78"/>
      <c r="B178" s="78"/>
      <c r="C178" s="78"/>
      <c r="D178" s="108"/>
    </row>
    <row r="179" spans="1:4" x14ac:dyDescent="0.2">
      <c r="A179" s="78"/>
      <c r="B179" s="78"/>
      <c r="C179" s="78"/>
      <c r="D179" s="108"/>
    </row>
    <row r="180" spans="1:4" x14ac:dyDescent="0.2">
      <c r="A180" s="78"/>
      <c r="B180" s="78"/>
      <c r="C180" s="78"/>
      <c r="D180" s="108"/>
    </row>
    <row r="181" spans="1:4" x14ac:dyDescent="0.2">
      <c r="A181" s="78"/>
      <c r="B181" s="78"/>
      <c r="C181" s="78"/>
      <c r="D181" s="108"/>
    </row>
    <row r="182" spans="1:4" x14ac:dyDescent="0.2">
      <c r="A182" s="78"/>
      <c r="B182" s="78"/>
      <c r="C182" s="78"/>
      <c r="D182" s="108"/>
    </row>
    <row r="183" spans="1:4" x14ac:dyDescent="0.2">
      <c r="A183" s="78"/>
      <c r="B183" s="78"/>
      <c r="C183" s="78"/>
      <c r="D183" s="108"/>
    </row>
    <row r="184" spans="1:4" x14ac:dyDescent="0.2">
      <c r="A184" s="78"/>
      <c r="B184" s="78"/>
      <c r="C184" s="78"/>
      <c r="D184" s="108"/>
    </row>
    <row r="185" spans="1:4" x14ac:dyDescent="0.2">
      <c r="A185" s="78"/>
      <c r="B185" s="78"/>
      <c r="C185" s="78"/>
      <c r="D185" s="108"/>
    </row>
    <row r="186" spans="1:4" x14ac:dyDescent="0.2">
      <c r="A186" s="78"/>
      <c r="B186" s="78"/>
      <c r="C186" s="78"/>
      <c r="D186" s="108"/>
    </row>
    <row r="187" spans="1:4" x14ac:dyDescent="0.2">
      <c r="A187" s="78"/>
      <c r="B187" s="78"/>
      <c r="C187" s="78"/>
      <c r="D187" s="108"/>
    </row>
    <row r="188" spans="1:4" x14ac:dyDescent="0.2">
      <c r="A188" s="78"/>
      <c r="B188" s="78"/>
      <c r="C188" s="78"/>
      <c r="D188" s="108"/>
    </row>
    <row r="189" spans="1:4" x14ac:dyDescent="0.2">
      <c r="A189" s="78"/>
      <c r="B189" s="78"/>
      <c r="C189" s="78"/>
      <c r="D189" s="108"/>
    </row>
    <row r="190" spans="1:4" x14ac:dyDescent="0.2">
      <c r="A190" s="78"/>
      <c r="B190" s="78"/>
      <c r="C190" s="78"/>
      <c r="D190" s="108"/>
    </row>
    <row r="191" spans="1:4" x14ac:dyDescent="0.2">
      <c r="A191" s="78"/>
      <c r="B191" s="78"/>
      <c r="C191" s="78"/>
      <c r="D191" s="108"/>
    </row>
    <row r="192" spans="1:4" x14ac:dyDescent="0.2">
      <c r="A192" s="78"/>
      <c r="B192" s="78"/>
      <c r="C192" s="78"/>
      <c r="D192" s="108"/>
    </row>
    <row r="193" spans="1:4" x14ac:dyDescent="0.2">
      <c r="A193" s="78"/>
      <c r="B193" s="78"/>
      <c r="C193" s="78"/>
      <c r="D193" s="108"/>
    </row>
    <row r="194" spans="1:4" x14ac:dyDescent="0.2">
      <c r="A194" s="78"/>
      <c r="B194" s="78"/>
      <c r="C194" s="78"/>
      <c r="D194" s="108"/>
    </row>
    <row r="195" spans="1:4" x14ac:dyDescent="0.2">
      <c r="A195" s="78"/>
      <c r="B195" s="78"/>
      <c r="C195" s="78"/>
      <c r="D195" s="108"/>
    </row>
    <row r="196" spans="1:4" x14ac:dyDescent="0.2">
      <c r="A196" s="78"/>
      <c r="B196" s="78"/>
      <c r="C196" s="78"/>
      <c r="D196" s="108"/>
    </row>
    <row r="197" spans="1:4" x14ac:dyDescent="0.2">
      <c r="A197" s="78"/>
      <c r="B197" s="78"/>
      <c r="C197" s="78"/>
      <c r="D197" s="108"/>
    </row>
    <row r="198" spans="1:4" x14ac:dyDescent="0.2">
      <c r="A198" s="78"/>
      <c r="B198" s="78"/>
      <c r="C198" s="78"/>
      <c r="D198" s="108"/>
    </row>
    <row r="199" spans="1:4" x14ac:dyDescent="0.2">
      <c r="A199" s="78"/>
      <c r="B199" s="78"/>
      <c r="C199" s="78"/>
      <c r="D199" s="108"/>
    </row>
    <row r="200" spans="1:4" x14ac:dyDescent="0.2">
      <c r="A200" s="78"/>
      <c r="B200" s="78"/>
      <c r="C200" s="78"/>
      <c r="D200" s="108"/>
    </row>
    <row r="201" spans="1:4" x14ac:dyDescent="0.2">
      <c r="A201" s="78"/>
      <c r="B201" s="78"/>
      <c r="C201" s="78"/>
      <c r="D201" s="108"/>
    </row>
    <row r="202" spans="1:4" x14ac:dyDescent="0.2">
      <c r="A202" s="78"/>
      <c r="B202" s="78"/>
      <c r="C202" s="78"/>
      <c r="D202" s="108"/>
    </row>
    <row r="203" spans="1:4" x14ac:dyDescent="0.2">
      <c r="A203" s="78"/>
      <c r="B203" s="78"/>
      <c r="C203" s="78"/>
      <c r="D203" s="108"/>
    </row>
    <row r="204" spans="1:4" x14ac:dyDescent="0.2">
      <c r="A204" s="78"/>
      <c r="B204" s="78"/>
      <c r="C204" s="78"/>
      <c r="D204" s="108"/>
    </row>
    <row r="205" spans="1:4" x14ac:dyDescent="0.2">
      <c r="A205" s="78"/>
      <c r="B205" s="78"/>
      <c r="C205" s="78"/>
      <c r="D205" s="108"/>
    </row>
    <row r="206" spans="1:4" x14ac:dyDescent="0.2">
      <c r="A206" s="78"/>
      <c r="B206" s="78"/>
      <c r="C206" s="78"/>
      <c r="D206" s="108"/>
    </row>
    <row r="207" spans="1:4" x14ac:dyDescent="0.2">
      <c r="A207" s="78"/>
      <c r="B207" s="78"/>
      <c r="C207" s="78"/>
      <c r="D207" s="108"/>
    </row>
    <row r="208" spans="1:4" x14ac:dyDescent="0.2">
      <c r="A208" s="78"/>
      <c r="B208" s="78"/>
      <c r="C208" s="78"/>
      <c r="D208" s="108"/>
    </row>
    <row r="209" spans="1:4" x14ac:dyDescent="0.2">
      <c r="A209" s="78"/>
      <c r="B209" s="78"/>
      <c r="C209" s="78"/>
      <c r="D209" s="108"/>
    </row>
    <row r="210" spans="1:4" x14ac:dyDescent="0.2">
      <c r="A210" s="78"/>
      <c r="B210" s="78"/>
      <c r="C210" s="78"/>
      <c r="D210" s="108"/>
    </row>
    <row r="211" spans="1:4" x14ac:dyDescent="0.2">
      <c r="A211" s="78"/>
      <c r="B211" s="78"/>
      <c r="C211" s="78"/>
      <c r="D211" s="108"/>
    </row>
    <row r="212" spans="1:4" x14ac:dyDescent="0.2">
      <c r="A212" s="78"/>
      <c r="B212" s="78"/>
      <c r="C212" s="78"/>
      <c r="D212" s="108"/>
    </row>
    <row r="213" spans="1:4" x14ac:dyDescent="0.2">
      <c r="A213" s="78"/>
      <c r="B213" s="78"/>
      <c r="C213" s="78"/>
      <c r="D213" s="108"/>
    </row>
    <row r="214" spans="1:4" x14ac:dyDescent="0.2">
      <c r="A214" s="78"/>
      <c r="B214" s="78"/>
      <c r="C214" s="78"/>
      <c r="D214" s="108"/>
    </row>
    <row r="215" spans="1:4" x14ac:dyDescent="0.2">
      <c r="A215" s="78"/>
      <c r="B215" s="78"/>
      <c r="C215" s="78"/>
      <c r="D215" s="108"/>
    </row>
    <row r="216" spans="1:4" x14ac:dyDescent="0.2">
      <c r="A216" s="78"/>
      <c r="B216" s="78"/>
      <c r="C216" s="78"/>
      <c r="D216" s="108"/>
    </row>
    <row r="217" spans="1:4" x14ac:dyDescent="0.2">
      <c r="A217" s="78"/>
      <c r="B217" s="78"/>
      <c r="C217" s="78"/>
      <c r="D217" s="108"/>
    </row>
    <row r="218" spans="1:4" x14ac:dyDescent="0.2">
      <c r="A218" s="78"/>
      <c r="B218" s="78"/>
      <c r="C218" s="78"/>
      <c r="D218" s="108"/>
    </row>
    <row r="219" spans="1:4" x14ac:dyDescent="0.2">
      <c r="A219" s="78"/>
      <c r="B219" s="78"/>
      <c r="C219" s="78"/>
      <c r="D219" s="108"/>
    </row>
    <row r="220" spans="1:4" x14ac:dyDescent="0.2">
      <c r="A220" s="78"/>
      <c r="B220" s="78"/>
      <c r="C220" s="78"/>
      <c r="D220" s="108"/>
    </row>
    <row r="221" spans="1:4" x14ac:dyDescent="0.2">
      <c r="A221" s="78"/>
      <c r="B221" s="78"/>
      <c r="C221" s="78"/>
      <c r="D221" s="108"/>
    </row>
    <row r="222" spans="1:4" x14ac:dyDescent="0.2">
      <c r="A222" s="78"/>
      <c r="B222" s="78"/>
      <c r="C222" s="78"/>
      <c r="D222" s="108"/>
    </row>
    <row r="223" spans="1:4" x14ac:dyDescent="0.2">
      <c r="A223" s="78"/>
      <c r="B223" s="78"/>
      <c r="C223" s="78"/>
      <c r="D223" s="108"/>
    </row>
    <row r="224" spans="1:4" x14ac:dyDescent="0.2">
      <c r="A224" s="78"/>
      <c r="B224" s="78"/>
      <c r="C224" s="78"/>
      <c r="D224" s="108"/>
    </row>
    <row r="225" spans="1:4" x14ac:dyDescent="0.2">
      <c r="A225" s="78"/>
      <c r="B225" s="78"/>
      <c r="C225" s="78"/>
      <c r="D225" s="108"/>
    </row>
    <row r="226" spans="1:4" x14ac:dyDescent="0.2">
      <c r="A226" s="78"/>
      <c r="B226" s="78"/>
      <c r="C226" s="78"/>
      <c r="D226" s="108"/>
    </row>
    <row r="227" spans="1:4" x14ac:dyDescent="0.2">
      <c r="A227" s="78"/>
      <c r="B227" s="78"/>
      <c r="C227" s="78"/>
      <c r="D227" s="108"/>
    </row>
    <row r="228" spans="1:4" x14ac:dyDescent="0.2">
      <c r="A228" s="78"/>
      <c r="B228" s="78"/>
      <c r="C228" s="78"/>
      <c r="D228" s="108"/>
    </row>
    <row r="229" spans="1:4" x14ac:dyDescent="0.2">
      <c r="A229" s="78"/>
      <c r="B229" s="78"/>
      <c r="C229" s="78"/>
      <c r="D229" s="108"/>
    </row>
    <row r="230" spans="1:4" x14ac:dyDescent="0.2">
      <c r="A230" s="78"/>
      <c r="B230" s="78"/>
      <c r="C230" s="78"/>
      <c r="D230" s="108"/>
    </row>
    <row r="231" spans="1:4" x14ac:dyDescent="0.2">
      <c r="A231" s="78"/>
      <c r="B231" s="78"/>
      <c r="C231" s="78"/>
      <c r="D231" s="108"/>
    </row>
    <row r="232" spans="1:4" x14ac:dyDescent="0.2">
      <c r="A232" s="78"/>
      <c r="B232" s="78"/>
      <c r="C232" s="78"/>
      <c r="D232" s="108"/>
    </row>
    <row r="233" spans="1:4" x14ac:dyDescent="0.2">
      <c r="A233" s="78"/>
      <c r="B233" s="78"/>
      <c r="C233" s="78"/>
      <c r="D233" s="108"/>
    </row>
    <row r="234" spans="1:4" x14ac:dyDescent="0.2">
      <c r="A234" s="78"/>
      <c r="B234" s="78"/>
      <c r="C234" s="78"/>
      <c r="D234" s="108"/>
    </row>
    <row r="235" spans="1:4" x14ac:dyDescent="0.2">
      <c r="A235" s="78"/>
      <c r="B235" s="78"/>
      <c r="C235" s="78"/>
      <c r="D235" s="108"/>
    </row>
    <row r="236" spans="1:4" x14ac:dyDescent="0.2">
      <c r="A236" s="78"/>
      <c r="B236" s="78"/>
      <c r="C236" s="78"/>
      <c r="D236" s="108"/>
    </row>
    <row r="237" spans="1:4" x14ac:dyDescent="0.2">
      <c r="A237" s="78"/>
      <c r="B237" s="78"/>
      <c r="C237" s="78"/>
      <c r="D237" s="108"/>
    </row>
    <row r="238" spans="1:4" x14ac:dyDescent="0.2">
      <c r="A238" s="78"/>
      <c r="B238" s="78"/>
      <c r="C238" s="78"/>
      <c r="D238" s="108"/>
    </row>
    <row r="239" spans="1:4" x14ac:dyDescent="0.2">
      <c r="A239" s="78"/>
      <c r="B239" s="78"/>
      <c r="C239" s="78"/>
      <c r="D239" s="108"/>
    </row>
    <row r="240" spans="1:4" x14ac:dyDescent="0.2">
      <c r="A240" s="78"/>
      <c r="B240" s="78"/>
      <c r="C240" s="78"/>
      <c r="D240" s="108"/>
    </row>
    <row r="241" spans="1:4" x14ac:dyDescent="0.2">
      <c r="A241" s="78"/>
      <c r="B241" s="78"/>
      <c r="C241" s="78"/>
      <c r="D241" s="108"/>
    </row>
    <row r="242" spans="1:4" x14ac:dyDescent="0.2">
      <c r="A242" s="78"/>
      <c r="B242" s="78"/>
      <c r="C242" s="78"/>
      <c r="D242" s="108"/>
    </row>
    <row r="243" spans="1:4" x14ac:dyDescent="0.2">
      <c r="A243" s="78"/>
      <c r="B243" s="78"/>
      <c r="C243" s="78"/>
      <c r="D243" s="108"/>
    </row>
    <row r="244" spans="1:4" x14ac:dyDescent="0.2">
      <c r="A244" s="78"/>
      <c r="B244" s="78"/>
      <c r="C244" s="78"/>
      <c r="D244" s="108"/>
    </row>
    <row r="245" spans="1:4" x14ac:dyDescent="0.2">
      <c r="A245" s="78"/>
      <c r="B245" s="78"/>
      <c r="C245" s="78"/>
      <c r="D245" s="108"/>
    </row>
    <row r="246" spans="1:4" x14ac:dyDescent="0.2">
      <c r="A246" s="78"/>
      <c r="B246" s="78"/>
      <c r="C246" s="78"/>
      <c r="D246" s="108"/>
    </row>
    <row r="247" spans="1:4" x14ac:dyDescent="0.2">
      <c r="A247" s="78"/>
      <c r="B247" s="78"/>
      <c r="C247" s="78"/>
      <c r="D247" s="108"/>
    </row>
    <row r="248" spans="1:4" x14ac:dyDescent="0.2">
      <c r="A248" s="78"/>
      <c r="B248" s="78"/>
      <c r="C248" s="78"/>
      <c r="D248" s="108"/>
    </row>
    <row r="249" spans="1:4" x14ac:dyDescent="0.2">
      <c r="A249" s="78"/>
      <c r="B249" s="78"/>
      <c r="C249" s="78"/>
      <c r="D249" s="108"/>
    </row>
    <row r="250" spans="1:4" x14ac:dyDescent="0.2">
      <c r="A250" s="78"/>
      <c r="B250" s="78"/>
      <c r="C250" s="78"/>
      <c r="D250" s="108"/>
    </row>
    <row r="251" spans="1:4" x14ac:dyDescent="0.2">
      <c r="A251" s="78"/>
      <c r="B251" s="78"/>
      <c r="C251" s="78"/>
      <c r="D251" s="108"/>
    </row>
    <row r="252" spans="1:4" x14ac:dyDescent="0.2">
      <c r="A252" s="78"/>
      <c r="B252" s="78"/>
      <c r="C252" s="78"/>
      <c r="D252" s="108"/>
    </row>
    <row r="253" spans="1:4" x14ac:dyDescent="0.2">
      <c r="A253" s="78"/>
      <c r="B253" s="78"/>
      <c r="C253" s="78"/>
      <c r="D253" s="108"/>
    </row>
    <row r="254" spans="1:4" x14ac:dyDescent="0.2">
      <c r="A254" s="78"/>
      <c r="B254" s="78"/>
      <c r="C254" s="78"/>
      <c r="D254" s="108"/>
    </row>
    <row r="255" spans="1:4" x14ac:dyDescent="0.2">
      <c r="A255" s="78"/>
      <c r="B255" s="78"/>
      <c r="C255" s="78"/>
      <c r="D255" s="108"/>
    </row>
    <row r="256" spans="1:4" x14ac:dyDescent="0.2">
      <c r="A256" s="78"/>
      <c r="B256" s="78"/>
      <c r="C256" s="78"/>
      <c r="D256" s="108"/>
    </row>
    <row r="257" spans="1:4" x14ac:dyDescent="0.2">
      <c r="A257" s="78"/>
      <c r="B257" s="78"/>
      <c r="C257" s="78"/>
      <c r="D257" s="108"/>
    </row>
    <row r="258" spans="1:4" x14ac:dyDescent="0.2">
      <c r="A258" s="78"/>
      <c r="B258" s="78"/>
      <c r="C258" s="78"/>
      <c r="D258" s="108"/>
    </row>
    <row r="259" spans="1:4" x14ac:dyDescent="0.2">
      <c r="A259" s="78"/>
      <c r="B259" s="78"/>
      <c r="C259" s="78"/>
      <c r="D259" s="108"/>
    </row>
    <row r="260" spans="1:4" x14ac:dyDescent="0.2">
      <c r="A260" s="78"/>
      <c r="B260" s="78"/>
      <c r="C260" s="78"/>
      <c r="D260" s="108"/>
    </row>
    <row r="261" spans="1:4" x14ac:dyDescent="0.2">
      <c r="A261" s="78"/>
      <c r="B261" s="78"/>
      <c r="C261" s="78"/>
      <c r="D261" s="108"/>
    </row>
    <row r="262" spans="1:4" x14ac:dyDescent="0.2">
      <c r="A262" s="78"/>
      <c r="B262" s="78"/>
      <c r="C262" s="78"/>
      <c r="D262" s="108"/>
    </row>
    <row r="263" spans="1:4" x14ac:dyDescent="0.2">
      <c r="A263" s="78"/>
      <c r="B263" s="78"/>
      <c r="C263" s="78"/>
      <c r="D263" s="108"/>
    </row>
    <row r="264" spans="1:4" x14ac:dyDescent="0.2">
      <c r="A264" s="78"/>
      <c r="B264" s="78"/>
      <c r="C264" s="78"/>
      <c r="D264" s="108"/>
    </row>
    <row r="265" spans="1:4" x14ac:dyDescent="0.2">
      <c r="A265" s="78"/>
      <c r="B265" s="78"/>
      <c r="C265" s="78"/>
      <c r="D265" s="108"/>
    </row>
    <row r="266" spans="1:4" x14ac:dyDescent="0.2">
      <c r="A266" s="78"/>
      <c r="B266" s="78"/>
      <c r="C266" s="78"/>
      <c r="D266" s="108"/>
    </row>
    <row r="267" spans="1:4" x14ac:dyDescent="0.2">
      <c r="A267" s="78"/>
      <c r="B267" s="78"/>
      <c r="C267" s="78"/>
      <c r="D267" s="108"/>
    </row>
    <row r="268" spans="1:4" x14ac:dyDescent="0.2">
      <c r="A268" s="78"/>
      <c r="B268" s="78"/>
      <c r="C268" s="78"/>
      <c r="D268" s="108"/>
    </row>
    <row r="269" spans="1:4" x14ac:dyDescent="0.2">
      <c r="A269" s="78"/>
      <c r="B269" s="78"/>
      <c r="C269" s="78"/>
      <c r="D269" s="108"/>
    </row>
    <row r="270" spans="1:4" x14ac:dyDescent="0.2">
      <c r="A270" s="78"/>
      <c r="B270" s="78"/>
      <c r="C270" s="78"/>
      <c r="D270" s="108"/>
    </row>
    <row r="271" spans="1:4" x14ac:dyDescent="0.2">
      <c r="A271" s="78"/>
      <c r="B271" s="78"/>
      <c r="C271" s="78"/>
      <c r="D271" s="108"/>
    </row>
    <row r="272" spans="1:4" x14ac:dyDescent="0.2">
      <c r="A272" s="78"/>
      <c r="B272" s="78"/>
      <c r="C272" s="78"/>
      <c r="D272" s="108"/>
    </row>
    <row r="273" spans="1:4" x14ac:dyDescent="0.2">
      <c r="A273" s="78"/>
      <c r="B273" s="78"/>
      <c r="C273" s="78"/>
      <c r="D273" s="108"/>
    </row>
    <row r="274" spans="1:4" x14ac:dyDescent="0.2">
      <c r="A274" s="78"/>
      <c r="B274" s="78"/>
      <c r="C274" s="78"/>
      <c r="D274" s="108"/>
    </row>
    <row r="275" spans="1:4" x14ac:dyDescent="0.2">
      <c r="A275" s="78"/>
      <c r="B275" s="78"/>
      <c r="C275" s="78"/>
      <c r="D275" s="108"/>
    </row>
    <row r="276" spans="1:4" x14ac:dyDescent="0.2">
      <c r="A276" s="78"/>
      <c r="B276" s="78"/>
      <c r="C276" s="78"/>
      <c r="D276" s="108"/>
    </row>
    <row r="277" spans="1:4" x14ac:dyDescent="0.2">
      <c r="A277" s="78"/>
      <c r="B277" s="78"/>
      <c r="C277" s="78"/>
      <c r="D277" s="108"/>
    </row>
    <row r="278" spans="1:4" x14ac:dyDescent="0.2">
      <c r="A278" s="78"/>
      <c r="B278" s="78"/>
      <c r="C278" s="78"/>
      <c r="D278" s="108"/>
    </row>
    <row r="279" spans="1:4" x14ac:dyDescent="0.2">
      <c r="A279" s="78"/>
      <c r="B279" s="78"/>
      <c r="C279" s="78"/>
      <c r="D279" s="108"/>
    </row>
    <row r="280" spans="1:4" x14ac:dyDescent="0.2">
      <c r="A280" s="78"/>
      <c r="B280" s="78"/>
      <c r="C280" s="78"/>
      <c r="D280" s="108"/>
    </row>
    <row r="281" spans="1:4" x14ac:dyDescent="0.2">
      <c r="A281" s="78"/>
      <c r="B281" s="78"/>
      <c r="C281" s="78"/>
      <c r="D281" s="108"/>
    </row>
    <row r="282" spans="1:4" x14ac:dyDescent="0.2">
      <c r="A282" s="78"/>
      <c r="B282" s="78"/>
      <c r="C282" s="78"/>
      <c r="D282" s="108"/>
    </row>
    <row r="283" spans="1:4" x14ac:dyDescent="0.2">
      <c r="A283" s="78"/>
      <c r="B283" s="78"/>
      <c r="C283" s="78"/>
      <c r="D283" s="108"/>
    </row>
    <row r="284" spans="1:4" x14ac:dyDescent="0.2">
      <c r="A284" s="78"/>
      <c r="B284" s="78"/>
      <c r="C284" s="78"/>
      <c r="D284" s="108"/>
    </row>
    <row r="285" spans="1:4" x14ac:dyDescent="0.2">
      <c r="A285" s="78"/>
      <c r="B285" s="78"/>
      <c r="C285" s="78"/>
      <c r="D285" s="108"/>
    </row>
    <row r="286" spans="1:4" x14ac:dyDescent="0.2">
      <c r="A286" s="78"/>
      <c r="B286" s="78"/>
      <c r="C286" s="78"/>
      <c r="D286" s="108"/>
    </row>
    <row r="287" spans="1:4" x14ac:dyDescent="0.2">
      <c r="A287" s="78"/>
      <c r="B287" s="78"/>
      <c r="C287" s="78"/>
      <c r="D287" s="108"/>
    </row>
    <row r="288" spans="1:4" x14ac:dyDescent="0.2">
      <c r="A288" s="78"/>
      <c r="B288" s="78"/>
      <c r="C288" s="78"/>
      <c r="D288" s="108"/>
    </row>
    <row r="289" spans="1:4" x14ac:dyDescent="0.2">
      <c r="A289" s="78"/>
      <c r="B289" s="78"/>
      <c r="C289" s="78"/>
      <c r="D289" s="108"/>
    </row>
    <row r="290" spans="1:4" x14ac:dyDescent="0.2">
      <c r="A290" s="78"/>
      <c r="B290" s="78"/>
      <c r="C290" s="78"/>
      <c r="D290" s="108"/>
    </row>
    <row r="291" spans="1:4" x14ac:dyDescent="0.2">
      <c r="A291" s="78"/>
      <c r="B291" s="78"/>
      <c r="C291" s="78"/>
      <c r="D291" s="108"/>
    </row>
    <row r="292" spans="1:4" x14ac:dyDescent="0.2">
      <c r="A292" s="78"/>
      <c r="B292" s="78"/>
      <c r="C292" s="78"/>
      <c r="D292" s="108"/>
    </row>
    <row r="293" spans="1:4" x14ac:dyDescent="0.2">
      <c r="A293" s="78"/>
      <c r="B293" s="78"/>
      <c r="C293" s="78"/>
      <c r="D293" s="108"/>
    </row>
    <row r="294" spans="1:4" x14ac:dyDescent="0.2">
      <c r="A294" s="78"/>
      <c r="B294" s="78"/>
      <c r="C294" s="78"/>
      <c r="D294" s="108"/>
    </row>
    <row r="295" spans="1:4" x14ac:dyDescent="0.2">
      <c r="A295" s="78"/>
      <c r="B295" s="78"/>
      <c r="C295" s="78"/>
      <c r="D295" s="108"/>
    </row>
    <row r="296" spans="1:4" x14ac:dyDescent="0.2">
      <c r="A296" s="78"/>
      <c r="B296" s="78"/>
      <c r="C296" s="78"/>
      <c r="D296" s="108"/>
    </row>
    <row r="297" spans="1:4" x14ac:dyDescent="0.2">
      <c r="A297" s="78"/>
      <c r="B297" s="78"/>
      <c r="C297" s="78"/>
      <c r="D297" s="108"/>
    </row>
    <row r="298" spans="1:4" x14ac:dyDescent="0.2">
      <c r="A298" s="78"/>
      <c r="B298" s="78"/>
      <c r="C298" s="78"/>
      <c r="D298" s="108"/>
    </row>
    <row r="299" spans="1:4" x14ac:dyDescent="0.2">
      <c r="A299" s="78"/>
      <c r="B299" s="78"/>
      <c r="C299" s="78"/>
      <c r="D299" s="108"/>
    </row>
    <row r="300" spans="1:4" x14ac:dyDescent="0.2">
      <c r="A300" s="78"/>
      <c r="B300" s="78"/>
      <c r="C300" s="78"/>
      <c r="D300" s="108"/>
    </row>
    <row r="301" spans="1:4" x14ac:dyDescent="0.2">
      <c r="A301" s="78"/>
      <c r="B301" s="78"/>
      <c r="C301" s="78"/>
      <c r="D301" s="108"/>
    </row>
    <row r="302" spans="1:4" x14ac:dyDescent="0.2">
      <c r="A302" s="78"/>
      <c r="B302" s="78"/>
      <c r="C302" s="78"/>
      <c r="D302" s="108"/>
    </row>
    <row r="303" spans="1:4" x14ac:dyDescent="0.2">
      <c r="A303" s="78"/>
      <c r="B303" s="78"/>
      <c r="C303" s="78"/>
      <c r="D303" s="108"/>
    </row>
    <row r="304" spans="1:4" x14ac:dyDescent="0.2">
      <c r="A304" s="78"/>
      <c r="B304" s="78"/>
      <c r="C304" s="78"/>
      <c r="D304" s="108"/>
    </row>
    <row r="305" spans="1:4" x14ac:dyDescent="0.2">
      <c r="A305" s="78"/>
      <c r="B305" s="78"/>
      <c r="C305" s="78"/>
      <c r="D305" s="108"/>
    </row>
    <row r="306" spans="1:4" x14ac:dyDescent="0.2">
      <c r="A306" s="78"/>
      <c r="B306" s="78"/>
      <c r="C306" s="78"/>
      <c r="D306" s="108"/>
    </row>
    <row r="307" spans="1:4" x14ac:dyDescent="0.2">
      <c r="A307" s="78"/>
      <c r="B307" s="78"/>
      <c r="C307" s="78"/>
      <c r="D307" s="108"/>
    </row>
    <row r="308" spans="1:4" x14ac:dyDescent="0.2">
      <c r="A308" s="78"/>
      <c r="B308" s="78"/>
      <c r="C308" s="78"/>
      <c r="D308" s="108"/>
    </row>
    <row r="309" spans="1:4" x14ac:dyDescent="0.2">
      <c r="A309" s="78"/>
      <c r="B309" s="78"/>
      <c r="C309" s="78"/>
      <c r="D309" s="108"/>
    </row>
    <row r="310" spans="1:4" x14ac:dyDescent="0.2">
      <c r="A310" s="78"/>
      <c r="B310" s="78"/>
      <c r="C310" s="78"/>
      <c r="D310" s="108"/>
    </row>
    <row r="311" spans="1:4" x14ac:dyDescent="0.2">
      <c r="A311" s="78"/>
      <c r="B311" s="78"/>
      <c r="C311" s="78"/>
      <c r="D311" s="108"/>
    </row>
    <row r="312" spans="1:4" x14ac:dyDescent="0.2">
      <c r="A312" s="78"/>
      <c r="B312" s="78"/>
      <c r="C312" s="78"/>
      <c r="D312" s="108"/>
    </row>
    <row r="313" spans="1:4" x14ac:dyDescent="0.2">
      <c r="A313" s="78"/>
      <c r="B313" s="78"/>
      <c r="C313" s="78"/>
      <c r="D313" s="108"/>
    </row>
    <row r="314" spans="1:4" x14ac:dyDescent="0.2">
      <c r="A314" s="78"/>
      <c r="B314" s="78"/>
      <c r="C314" s="78"/>
      <c r="D314" s="108"/>
    </row>
    <row r="315" spans="1:4" x14ac:dyDescent="0.2">
      <c r="A315" s="78"/>
      <c r="B315" s="78"/>
      <c r="C315" s="78"/>
      <c r="D315" s="108"/>
    </row>
    <row r="316" spans="1:4" x14ac:dyDescent="0.2">
      <c r="A316" s="78"/>
      <c r="B316" s="78"/>
      <c r="C316" s="78"/>
      <c r="D316" s="108"/>
    </row>
    <row r="317" spans="1:4" x14ac:dyDescent="0.2">
      <c r="A317" s="78"/>
      <c r="B317" s="78"/>
      <c r="C317" s="78"/>
      <c r="D317" s="108"/>
    </row>
    <row r="318" spans="1:4" x14ac:dyDescent="0.2">
      <c r="A318" s="78"/>
      <c r="B318" s="78"/>
      <c r="C318" s="78"/>
      <c r="D318" s="108"/>
    </row>
    <row r="319" spans="1:4" x14ac:dyDescent="0.2">
      <c r="A319" s="78"/>
      <c r="B319" s="78"/>
      <c r="C319" s="78"/>
      <c r="D319" s="108"/>
    </row>
    <row r="320" spans="1:4" x14ac:dyDescent="0.2">
      <c r="A320" s="78"/>
      <c r="B320" s="78"/>
      <c r="C320" s="78"/>
      <c r="D320" s="108"/>
    </row>
    <row r="321" spans="1:4" x14ac:dyDescent="0.2">
      <c r="A321" s="78"/>
      <c r="B321" s="78"/>
      <c r="C321" s="78"/>
      <c r="D321" s="108"/>
    </row>
    <row r="322" spans="1:4" x14ac:dyDescent="0.2">
      <c r="A322" s="78"/>
      <c r="B322" s="78"/>
      <c r="C322" s="78"/>
      <c r="D322" s="108"/>
    </row>
    <row r="323" spans="1:4" x14ac:dyDescent="0.2">
      <c r="A323" s="78"/>
      <c r="B323" s="78"/>
      <c r="C323" s="78"/>
      <c r="D323" s="108"/>
    </row>
    <row r="324" spans="1:4" x14ac:dyDescent="0.2">
      <c r="A324" s="78"/>
      <c r="B324" s="78"/>
      <c r="C324" s="78"/>
      <c r="D324" s="108"/>
    </row>
    <row r="325" spans="1:4" x14ac:dyDescent="0.2">
      <c r="A325" s="78"/>
      <c r="B325" s="78"/>
      <c r="C325" s="78"/>
      <c r="D325" s="108"/>
    </row>
    <row r="326" spans="1:4" x14ac:dyDescent="0.2">
      <c r="A326" s="78"/>
      <c r="B326" s="78"/>
      <c r="C326" s="78"/>
      <c r="D326" s="108"/>
    </row>
    <row r="327" spans="1:4" x14ac:dyDescent="0.2">
      <c r="A327" s="78"/>
      <c r="B327" s="78"/>
      <c r="C327" s="78"/>
      <c r="D327" s="108"/>
    </row>
    <row r="328" spans="1:4" x14ac:dyDescent="0.2">
      <c r="A328" s="78"/>
      <c r="B328" s="78"/>
      <c r="C328" s="78"/>
      <c r="D328" s="108"/>
    </row>
    <row r="329" spans="1:4" x14ac:dyDescent="0.2">
      <c r="A329" s="78"/>
      <c r="B329" s="78"/>
      <c r="C329" s="78"/>
      <c r="D329" s="108"/>
    </row>
    <row r="330" spans="1:4" x14ac:dyDescent="0.2">
      <c r="A330" s="78"/>
      <c r="B330" s="78"/>
      <c r="C330" s="78"/>
      <c r="D330" s="108"/>
    </row>
    <row r="331" spans="1:4" x14ac:dyDescent="0.2">
      <c r="A331" s="78"/>
      <c r="B331" s="78"/>
      <c r="C331" s="78"/>
      <c r="D331" s="108"/>
    </row>
    <row r="332" spans="1:4" x14ac:dyDescent="0.2">
      <c r="A332" s="78"/>
      <c r="B332" s="78"/>
      <c r="C332" s="78"/>
      <c r="D332" s="108"/>
    </row>
    <row r="333" spans="1:4" x14ac:dyDescent="0.2">
      <c r="A333" s="78"/>
      <c r="B333" s="78"/>
      <c r="C333" s="78"/>
      <c r="D333" s="108"/>
    </row>
    <row r="334" spans="1:4" x14ac:dyDescent="0.2">
      <c r="A334" s="78"/>
      <c r="B334" s="78"/>
      <c r="C334" s="78"/>
      <c r="D334" s="108"/>
    </row>
    <row r="335" spans="1:4" x14ac:dyDescent="0.2">
      <c r="A335" s="78"/>
      <c r="B335" s="78"/>
      <c r="C335" s="78"/>
      <c r="D335" s="108"/>
    </row>
    <row r="336" spans="1:4" x14ac:dyDescent="0.2">
      <c r="A336" s="78"/>
      <c r="B336" s="78"/>
      <c r="C336" s="78"/>
      <c r="D336" s="108"/>
    </row>
    <row r="337" spans="1:4" x14ac:dyDescent="0.2">
      <c r="A337" s="78"/>
      <c r="B337" s="78"/>
      <c r="C337" s="78"/>
      <c r="D337" s="108"/>
    </row>
    <row r="338" spans="1:4" x14ac:dyDescent="0.2">
      <c r="A338" s="78"/>
      <c r="B338" s="78"/>
      <c r="C338" s="78"/>
      <c r="D338" s="108"/>
    </row>
    <row r="339" spans="1:4" x14ac:dyDescent="0.2">
      <c r="A339" s="78"/>
      <c r="B339" s="78"/>
      <c r="C339" s="78"/>
      <c r="D339" s="108"/>
    </row>
    <row r="340" spans="1:4" x14ac:dyDescent="0.2">
      <c r="A340" s="78"/>
      <c r="B340" s="78"/>
      <c r="C340" s="78"/>
      <c r="D340" s="108"/>
    </row>
    <row r="341" spans="1:4" x14ac:dyDescent="0.2">
      <c r="A341" s="78"/>
      <c r="B341" s="78"/>
      <c r="C341" s="78"/>
      <c r="D341" s="108"/>
    </row>
    <row r="342" spans="1:4" x14ac:dyDescent="0.2">
      <c r="A342" s="78"/>
      <c r="B342" s="78"/>
      <c r="C342" s="78"/>
      <c r="D342" s="108"/>
    </row>
    <row r="343" spans="1:4" x14ac:dyDescent="0.2">
      <c r="A343" s="78"/>
      <c r="B343" s="78"/>
      <c r="C343" s="78"/>
      <c r="D343" s="108"/>
    </row>
    <row r="344" spans="1:4" x14ac:dyDescent="0.2">
      <c r="A344" s="78"/>
      <c r="B344" s="78"/>
      <c r="C344" s="78"/>
      <c r="D344" s="108"/>
    </row>
    <row r="345" spans="1:4" x14ac:dyDescent="0.2">
      <c r="A345" s="78"/>
      <c r="B345" s="78"/>
      <c r="C345" s="78"/>
      <c r="D345" s="108"/>
    </row>
    <row r="346" spans="1:4" x14ac:dyDescent="0.2">
      <c r="A346" s="78"/>
      <c r="B346" s="78"/>
      <c r="C346" s="78"/>
      <c r="D346" s="108"/>
    </row>
    <row r="347" spans="1:4" x14ac:dyDescent="0.2">
      <c r="A347" s="78"/>
      <c r="B347" s="78"/>
      <c r="C347" s="78"/>
      <c r="D347" s="108"/>
    </row>
    <row r="348" spans="1:4" x14ac:dyDescent="0.2">
      <c r="A348" s="78"/>
      <c r="B348" s="78"/>
      <c r="C348" s="78"/>
      <c r="D348" s="108"/>
    </row>
    <row r="349" spans="1:4" x14ac:dyDescent="0.2">
      <c r="A349" s="78"/>
      <c r="B349" s="78"/>
      <c r="C349" s="78"/>
      <c r="D349" s="108"/>
    </row>
    <row r="350" spans="1:4" x14ac:dyDescent="0.2">
      <c r="A350" s="78"/>
      <c r="B350" s="78"/>
      <c r="C350" s="78"/>
      <c r="D350" s="108"/>
    </row>
    <row r="351" spans="1:4" x14ac:dyDescent="0.2">
      <c r="A351" s="78"/>
      <c r="B351" s="78"/>
      <c r="C351" s="78"/>
      <c r="D351" s="108"/>
    </row>
    <row r="352" spans="1:4" x14ac:dyDescent="0.2">
      <c r="A352" s="78"/>
      <c r="B352" s="78"/>
      <c r="C352" s="78"/>
      <c r="D352" s="108"/>
    </row>
    <row r="353" spans="1:4" x14ac:dyDescent="0.2">
      <c r="A353" s="78"/>
      <c r="B353" s="78"/>
      <c r="C353" s="78"/>
      <c r="D353" s="108"/>
    </row>
    <row r="354" spans="1:4" x14ac:dyDescent="0.2">
      <c r="A354" s="78"/>
      <c r="B354" s="78"/>
      <c r="C354" s="78"/>
      <c r="D354" s="108"/>
    </row>
    <row r="355" spans="1:4" x14ac:dyDescent="0.2">
      <c r="A355" s="78"/>
      <c r="B355" s="78"/>
      <c r="C355" s="78"/>
      <c r="D355" s="108"/>
    </row>
    <row r="356" spans="1:4" x14ac:dyDescent="0.2">
      <c r="A356" s="78"/>
      <c r="B356" s="78"/>
      <c r="C356" s="78"/>
      <c r="D356" s="108"/>
    </row>
    <row r="357" spans="1:4" x14ac:dyDescent="0.2">
      <c r="A357" s="78"/>
      <c r="B357" s="78"/>
      <c r="C357" s="78"/>
      <c r="D357" s="108"/>
    </row>
    <row r="358" spans="1:4" x14ac:dyDescent="0.2">
      <c r="A358" s="78"/>
      <c r="B358" s="78"/>
      <c r="C358" s="78"/>
      <c r="D358" s="108"/>
    </row>
    <row r="359" spans="1:4" x14ac:dyDescent="0.2">
      <c r="A359" s="78"/>
      <c r="B359" s="78"/>
      <c r="C359" s="78"/>
      <c r="D359" s="108"/>
    </row>
    <row r="360" spans="1:4" x14ac:dyDescent="0.2">
      <c r="A360" s="78"/>
      <c r="B360" s="78"/>
      <c r="C360" s="78"/>
      <c r="D360" s="108"/>
    </row>
    <row r="361" spans="1:4" x14ac:dyDescent="0.2">
      <c r="A361" s="78"/>
      <c r="B361" s="78"/>
      <c r="C361" s="78"/>
      <c r="D361" s="108"/>
    </row>
    <row r="362" spans="1:4" x14ac:dyDescent="0.2">
      <c r="A362" s="78"/>
      <c r="B362" s="78"/>
      <c r="C362" s="78"/>
      <c r="D362" s="108"/>
    </row>
    <row r="363" spans="1:4" x14ac:dyDescent="0.2">
      <c r="A363" s="78"/>
      <c r="B363" s="78"/>
      <c r="C363" s="78"/>
      <c r="D363" s="108"/>
    </row>
    <row r="364" spans="1:4" x14ac:dyDescent="0.2">
      <c r="A364" s="78"/>
      <c r="B364" s="78"/>
      <c r="C364" s="78"/>
      <c r="D364" s="108"/>
    </row>
    <row r="365" spans="1:4" x14ac:dyDescent="0.2">
      <c r="A365" s="78"/>
      <c r="B365" s="78"/>
      <c r="C365" s="78"/>
      <c r="D365" s="108"/>
    </row>
    <row r="366" spans="1:4" x14ac:dyDescent="0.2">
      <c r="A366" s="78"/>
      <c r="B366" s="78"/>
      <c r="C366" s="78"/>
      <c r="D366" s="108"/>
    </row>
    <row r="367" spans="1:4" x14ac:dyDescent="0.2">
      <c r="A367" s="78"/>
      <c r="B367" s="78"/>
      <c r="C367" s="78"/>
      <c r="D367" s="108"/>
    </row>
    <row r="368" spans="1:4" x14ac:dyDescent="0.2">
      <c r="A368" s="78"/>
      <c r="B368" s="78"/>
      <c r="C368" s="78"/>
      <c r="D368" s="108"/>
    </row>
    <row r="369" spans="1:4" x14ac:dyDescent="0.2">
      <c r="A369" s="78"/>
      <c r="B369" s="78"/>
      <c r="C369" s="78"/>
      <c r="D369" s="108"/>
    </row>
    <row r="370" spans="1:4" x14ac:dyDescent="0.2">
      <c r="A370" s="78"/>
      <c r="B370" s="78"/>
      <c r="C370" s="78"/>
      <c r="D370" s="108"/>
    </row>
    <row r="371" spans="1:4" x14ac:dyDescent="0.2">
      <c r="A371" s="78"/>
      <c r="B371" s="78"/>
      <c r="C371" s="78"/>
      <c r="D371" s="108"/>
    </row>
    <row r="372" spans="1:4" x14ac:dyDescent="0.2">
      <c r="A372" s="78"/>
      <c r="B372" s="78"/>
      <c r="C372" s="78"/>
      <c r="D372" s="108"/>
    </row>
    <row r="373" spans="1:4" x14ac:dyDescent="0.2">
      <c r="A373" s="78"/>
      <c r="B373" s="78"/>
      <c r="C373" s="78"/>
      <c r="D373" s="108"/>
    </row>
    <row r="374" spans="1:4" x14ac:dyDescent="0.2">
      <c r="A374" s="78"/>
      <c r="B374" s="78"/>
      <c r="C374" s="78"/>
      <c r="D374" s="108"/>
    </row>
    <row r="375" spans="1:4" x14ac:dyDescent="0.2">
      <c r="A375" s="78"/>
      <c r="B375" s="78"/>
      <c r="C375" s="78"/>
      <c r="D375" s="108"/>
    </row>
    <row r="376" spans="1:4" x14ac:dyDescent="0.2">
      <c r="A376" s="78"/>
      <c r="B376" s="78"/>
      <c r="C376" s="78"/>
      <c r="D376" s="108"/>
    </row>
    <row r="377" spans="1:4" x14ac:dyDescent="0.2">
      <c r="A377" s="78"/>
      <c r="B377" s="78"/>
      <c r="C377" s="78"/>
      <c r="D377" s="108"/>
    </row>
    <row r="378" spans="1:4" x14ac:dyDescent="0.2">
      <c r="A378" s="78"/>
      <c r="B378" s="78"/>
      <c r="C378" s="78"/>
      <c r="D378" s="108"/>
    </row>
    <row r="379" spans="1:4" x14ac:dyDescent="0.2">
      <c r="A379" s="78"/>
      <c r="B379" s="78"/>
      <c r="C379" s="78"/>
      <c r="D379" s="108"/>
    </row>
    <row r="380" spans="1:4" x14ac:dyDescent="0.2">
      <c r="A380" s="78"/>
      <c r="B380" s="78"/>
      <c r="C380" s="78"/>
      <c r="D380" s="108"/>
    </row>
    <row r="381" spans="1:4" x14ac:dyDescent="0.2">
      <c r="A381" s="78"/>
      <c r="B381" s="78"/>
      <c r="C381" s="78"/>
      <c r="D381" s="108"/>
    </row>
    <row r="382" spans="1:4" x14ac:dyDescent="0.2">
      <c r="A382" s="78"/>
      <c r="B382" s="78"/>
      <c r="C382" s="78"/>
      <c r="D382" s="108"/>
    </row>
    <row r="383" spans="1:4" x14ac:dyDescent="0.2">
      <c r="A383" s="78"/>
      <c r="B383" s="78"/>
      <c r="C383" s="78"/>
      <c r="D383" s="108"/>
    </row>
    <row r="384" spans="1:4" x14ac:dyDescent="0.2">
      <c r="A384" s="78"/>
      <c r="B384" s="78"/>
      <c r="C384" s="78"/>
      <c r="D384" s="108"/>
    </row>
    <row r="385" spans="1:4" x14ac:dyDescent="0.2">
      <c r="A385" s="78"/>
      <c r="B385" s="78"/>
      <c r="C385" s="78"/>
      <c r="D385" s="108"/>
    </row>
    <row r="386" spans="1:4" x14ac:dyDescent="0.2">
      <c r="A386" s="78"/>
      <c r="B386" s="78"/>
      <c r="C386" s="78"/>
      <c r="D386" s="108"/>
    </row>
    <row r="387" spans="1:4" x14ac:dyDescent="0.2">
      <c r="A387" s="78"/>
      <c r="B387" s="78"/>
      <c r="C387" s="78"/>
      <c r="D387" s="108"/>
    </row>
    <row r="388" spans="1:4" x14ac:dyDescent="0.2">
      <c r="A388" s="78"/>
      <c r="B388" s="78"/>
      <c r="C388" s="78"/>
      <c r="D388" s="108"/>
    </row>
    <row r="389" spans="1:4" x14ac:dyDescent="0.2">
      <c r="A389" s="78"/>
      <c r="B389" s="78"/>
      <c r="C389" s="78"/>
      <c r="D389" s="108"/>
    </row>
    <row r="390" spans="1:4" x14ac:dyDescent="0.2">
      <c r="A390" s="78"/>
      <c r="B390" s="78"/>
      <c r="C390" s="78"/>
      <c r="D390" s="108"/>
    </row>
    <row r="391" spans="1:4" x14ac:dyDescent="0.2">
      <c r="A391" s="78"/>
      <c r="B391" s="78"/>
      <c r="C391" s="78"/>
      <c r="D391" s="108"/>
    </row>
    <row r="392" spans="1:4" x14ac:dyDescent="0.2">
      <c r="A392" s="78"/>
      <c r="B392" s="78"/>
      <c r="C392" s="78"/>
      <c r="D392" s="108"/>
    </row>
    <row r="393" spans="1:4" x14ac:dyDescent="0.2">
      <c r="A393" s="78"/>
      <c r="B393" s="78"/>
      <c r="C393" s="78"/>
      <c r="D393" s="108"/>
    </row>
    <row r="394" spans="1:4" x14ac:dyDescent="0.2">
      <c r="A394" s="78"/>
      <c r="B394" s="78"/>
      <c r="C394" s="78"/>
      <c r="D394" s="108"/>
    </row>
    <row r="395" spans="1:4" x14ac:dyDescent="0.2">
      <c r="A395" s="78"/>
      <c r="B395" s="78"/>
      <c r="C395" s="78"/>
      <c r="D395" s="108"/>
    </row>
    <row r="396" spans="1:4" x14ac:dyDescent="0.2">
      <c r="A396" s="78"/>
      <c r="B396" s="78"/>
      <c r="C396" s="78"/>
      <c r="D396" s="108"/>
    </row>
    <row r="397" spans="1:4" x14ac:dyDescent="0.2">
      <c r="A397" s="78"/>
      <c r="B397" s="78"/>
      <c r="C397" s="78"/>
      <c r="D397" s="108"/>
    </row>
    <row r="398" spans="1:4" x14ac:dyDescent="0.2">
      <c r="A398" s="78"/>
      <c r="B398" s="78"/>
      <c r="C398" s="78"/>
      <c r="D398" s="108"/>
    </row>
    <row r="399" spans="1:4" x14ac:dyDescent="0.2">
      <c r="A399" s="78"/>
      <c r="B399" s="78"/>
      <c r="C399" s="78"/>
      <c r="D399" s="108"/>
    </row>
    <row r="400" spans="1:4" x14ac:dyDescent="0.2">
      <c r="A400" s="78"/>
      <c r="B400" s="78"/>
      <c r="C400" s="78"/>
      <c r="D400" s="108"/>
    </row>
    <row r="401" spans="1:4" x14ac:dyDescent="0.2">
      <c r="A401" s="78"/>
      <c r="B401" s="78"/>
      <c r="C401" s="78"/>
      <c r="D401" s="108"/>
    </row>
    <row r="402" spans="1:4" x14ac:dyDescent="0.2">
      <c r="A402" s="78"/>
      <c r="B402" s="78"/>
      <c r="C402" s="78"/>
      <c r="D402" s="108"/>
    </row>
    <row r="403" spans="1:4" x14ac:dyDescent="0.2">
      <c r="A403" s="78"/>
      <c r="B403" s="78"/>
      <c r="C403" s="78"/>
      <c r="D403" s="108"/>
    </row>
    <row r="404" spans="1:4" x14ac:dyDescent="0.2">
      <c r="A404" s="78"/>
      <c r="B404" s="78"/>
      <c r="C404" s="78"/>
      <c r="D404" s="108"/>
    </row>
    <row r="405" spans="1:4" x14ac:dyDescent="0.2">
      <c r="A405" s="78"/>
      <c r="B405" s="78"/>
      <c r="C405" s="78"/>
      <c r="D405" s="108"/>
    </row>
    <row r="406" spans="1:4" x14ac:dyDescent="0.2">
      <c r="A406" s="78"/>
      <c r="B406" s="78"/>
      <c r="C406" s="78"/>
      <c r="D406" s="108"/>
    </row>
    <row r="407" spans="1:4" x14ac:dyDescent="0.2">
      <c r="A407" s="78"/>
      <c r="B407" s="78"/>
      <c r="C407" s="78"/>
      <c r="D407" s="108"/>
    </row>
    <row r="408" spans="1:4" x14ac:dyDescent="0.2">
      <c r="A408" s="78"/>
      <c r="B408" s="78"/>
      <c r="C408" s="78"/>
      <c r="D408" s="108"/>
    </row>
    <row r="409" spans="1:4" x14ac:dyDescent="0.2">
      <c r="A409" s="78"/>
      <c r="B409" s="78"/>
      <c r="C409" s="78"/>
      <c r="D409" s="108"/>
    </row>
    <row r="410" spans="1:4" x14ac:dyDescent="0.2">
      <c r="A410" s="78"/>
      <c r="B410" s="78"/>
      <c r="C410" s="78"/>
      <c r="D410" s="108"/>
    </row>
    <row r="411" spans="1:4" x14ac:dyDescent="0.2">
      <c r="A411" s="78"/>
      <c r="B411" s="78"/>
      <c r="C411" s="78"/>
      <c r="D411" s="108"/>
    </row>
    <row r="412" spans="1:4" x14ac:dyDescent="0.2">
      <c r="A412" s="78"/>
      <c r="B412" s="78"/>
      <c r="C412" s="78"/>
      <c r="D412" s="108"/>
    </row>
    <row r="413" spans="1:4" x14ac:dyDescent="0.2">
      <c r="A413" s="78"/>
      <c r="B413" s="78"/>
      <c r="C413" s="78"/>
      <c r="D413" s="108"/>
    </row>
    <row r="414" spans="1:4" x14ac:dyDescent="0.2">
      <c r="A414" s="78"/>
      <c r="B414" s="78"/>
      <c r="C414" s="78"/>
      <c r="D414" s="108"/>
    </row>
    <row r="415" spans="1:4" x14ac:dyDescent="0.2">
      <c r="A415" s="78"/>
      <c r="B415" s="78"/>
      <c r="C415" s="78"/>
      <c r="D415" s="108"/>
    </row>
    <row r="416" spans="1:4" x14ac:dyDescent="0.2">
      <c r="A416" s="78"/>
      <c r="B416" s="78"/>
      <c r="C416" s="78"/>
      <c r="D416" s="108"/>
    </row>
    <row r="417" spans="1:4" x14ac:dyDescent="0.2">
      <c r="A417" s="78"/>
      <c r="B417" s="78"/>
      <c r="C417" s="78"/>
      <c r="D417" s="108"/>
    </row>
    <row r="418" spans="1:4" x14ac:dyDescent="0.2">
      <c r="A418" s="78"/>
      <c r="B418" s="78"/>
      <c r="C418" s="78"/>
      <c r="D418" s="108"/>
    </row>
    <row r="419" spans="1:4" x14ac:dyDescent="0.2">
      <c r="A419" s="78"/>
      <c r="B419" s="78"/>
      <c r="C419" s="78"/>
      <c r="D419" s="108"/>
    </row>
    <row r="420" spans="1:4" x14ac:dyDescent="0.2">
      <c r="A420" s="78"/>
      <c r="B420" s="78"/>
      <c r="C420" s="78"/>
      <c r="D420" s="108"/>
    </row>
    <row r="421" spans="1:4" x14ac:dyDescent="0.2">
      <c r="A421" s="78"/>
      <c r="B421" s="78"/>
      <c r="C421" s="78"/>
      <c r="D421" s="108"/>
    </row>
    <row r="422" spans="1:4" x14ac:dyDescent="0.2">
      <c r="A422" s="78"/>
      <c r="B422" s="78"/>
      <c r="C422" s="78"/>
      <c r="D422" s="108"/>
    </row>
    <row r="423" spans="1:4" x14ac:dyDescent="0.2">
      <c r="A423" s="78"/>
      <c r="B423" s="78"/>
      <c r="C423" s="78"/>
      <c r="D423" s="108"/>
    </row>
    <row r="424" spans="1:4" x14ac:dyDescent="0.2">
      <c r="A424" s="78"/>
      <c r="B424" s="78"/>
      <c r="C424" s="78"/>
      <c r="D424" s="108"/>
    </row>
    <row r="425" spans="1:4" x14ac:dyDescent="0.2">
      <c r="A425" s="78"/>
      <c r="B425" s="78"/>
      <c r="C425" s="78"/>
      <c r="D425" s="108"/>
    </row>
    <row r="426" spans="1:4" x14ac:dyDescent="0.2">
      <c r="A426" s="78"/>
      <c r="B426" s="78"/>
      <c r="C426" s="78"/>
      <c r="D426" s="108"/>
    </row>
    <row r="427" spans="1:4" x14ac:dyDescent="0.2">
      <c r="A427" s="78"/>
      <c r="B427" s="78"/>
      <c r="C427" s="78"/>
      <c r="D427" s="108"/>
    </row>
    <row r="428" spans="1:4" x14ac:dyDescent="0.2">
      <c r="A428" s="78"/>
      <c r="B428" s="78"/>
      <c r="C428" s="78"/>
      <c r="D428" s="108"/>
    </row>
    <row r="429" spans="1:4" x14ac:dyDescent="0.2">
      <c r="A429" s="78"/>
      <c r="B429" s="78"/>
      <c r="C429" s="78"/>
      <c r="D429" s="108"/>
    </row>
    <row r="430" spans="1:4" x14ac:dyDescent="0.2">
      <c r="A430" s="78"/>
      <c r="B430" s="78"/>
      <c r="C430" s="78"/>
      <c r="D430" s="108"/>
    </row>
    <row r="431" spans="1:4" x14ac:dyDescent="0.2">
      <c r="A431" s="78"/>
      <c r="B431" s="78"/>
      <c r="C431" s="78"/>
      <c r="D431" s="108"/>
    </row>
    <row r="432" spans="1:4" x14ac:dyDescent="0.2">
      <c r="A432" s="78"/>
      <c r="B432" s="78"/>
      <c r="C432" s="78"/>
      <c r="D432" s="108"/>
    </row>
    <row r="433" spans="1:4" x14ac:dyDescent="0.2">
      <c r="A433" s="78"/>
      <c r="B433" s="78"/>
      <c r="C433" s="78"/>
      <c r="D433" s="108"/>
    </row>
    <row r="434" spans="1:4" x14ac:dyDescent="0.2">
      <c r="A434" s="78"/>
      <c r="B434" s="78"/>
      <c r="C434" s="78"/>
      <c r="D434" s="108"/>
    </row>
    <row r="435" spans="1:4" x14ac:dyDescent="0.2">
      <c r="A435" s="78"/>
      <c r="B435" s="78"/>
      <c r="C435" s="78"/>
      <c r="D435" s="108"/>
    </row>
    <row r="436" spans="1:4" x14ac:dyDescent="0.2">
      <c r="A436" s="78"/>
      <c r="B436" s="78"/>
      <c r="C436" s="78"/>
      <c r="D436" s="108"/>
    </row>
    <row r="437" spans="1:4" x14ac:dyDescent="0.2">
      <c r="A437" s="78"/>
      <c r="B437" s="78"/>
      <c r="C437" s="78"/>
      <c r="D437" s="108"/>
    </row>
    <row r="438" spans="1:4" x14ac:dyDescent="0.2">
      <c r="A438" s="78"/>
      <c r="B438" s="78"/>
      <c r="C438" s="78"/>
      <c r="D438" s="108"/>
    </row>
    <row r="439" spans="1:4" x14ac:dyDescent="0.2">
      <c r="A439" s="78"/>
      <c r="B439" s="78"/>
      <c r="C439" s="78"/>
      <c r="D439" s="108"/>
    </row>
    <row r="440" spans="1:4" x14ac:dyDescent="0.2">
      <c r="A440" s="78"/>
      <c r="B440" s="78"/>
      <c r="C440" s="78"/>
      <c r="D440" s="108"/>
    </row>
    <row r="441" spans="1:4" x14ac:dyDescent="0.2">
      <c r="A441" s="78"/>
      <c r="B441" s="78"/>
      <c r="C441" s="78"/>
      <c r="D441" s="108"/>
    </row>
    <row r="442" spans="1:4" x14ac:dyDescent="0.2">
      <c r="A442" s="78"/>
      <c r="B442" s="78"/>
      <c r="C442" s="78"/>
      <c r="D442" s="108"/>
    </row>
    <row r="443" spans="1:4" x14ac:dyDescent="0.2">
      <c r="A443" s="78"/>
      <c r="B443" s="78"/>
      <c r="C443" s="78"/>
      <c r="D443" s="108"/>
    </row>
    <row r="444" spans="1:4" x14ac:dyDescent="0.2">
      <c r="A444" s="78"/>
      <c r="B444" s="78"/>
      <c r="C444" s="78"/>
      <c r="D444" s="108"/>
    </row>
    <row r="445" spans="1:4" x14ac:dyDescent="0.2">
      <c r="A445" s="78"/>
      <c r="B445" s="78"/>
      <c r="C445" s="78"/>
      <c r="D445" s="108"/>
    </row>
    <row r="446" spans="1:4" x14ac:dyDescent="0.2">
      <c r="A446" s="78"/>
      <c r="B446" s="78"/>
      <c r="C446" s="78"/>
      <c r="D446" s="108"/>
    </row>
    <row r="447" spans="1:4" x14ac:dyDescent="0.2">
      <c r="A447" s="78"/>
      <c r="B447" s="78"/>
      <c r="C447" s="78"/>
      <c r="D447" s="108"/>
    </row>
    <row r="448" spans="1:4" x14ac:dyDescent="0.2">
      <c r="A448" s="78"/>
      <c r="B448" s="78"/>
      <c r="C448" s="78"/>
      <c r="D448" s="108"/>
    </row>
    <row r="449" spans="1:4" x14ac:dyDescent="0.2">
      <c r="A449" s="78"/>
      <c r="B449" s="78"/>
      <c r="C449" s="78"/>
      <c r="D449" s="108"/>
    </row>
    <row r="450" spans="1:4" x14ac:dyDescent="0.2">
      <c r="A450" s="78"/>
      <c r="B450" s="78"/>
      <c r="C450" s="78"/>
      <c r="D450" s="108"/>
    </row>
    <row r="451" spans="1:4" x14ac:dyDescent="0.2">
      <c r="A451" s="78"/>
      <c r="B451" s="78"/>
      <c r="C451" s="78"/>
      <c r="D451" s="108"/>
    </row>
    <row r="452" spans="1:4" x14ac:dyDescent="0.2">
      <c r="A452" s="78"/>
      <c r="B452" s="78"/>
      <c r="C452" s="78"/>
      <c r="D452" s="108"/>
    </row>
    <row r="453" spans="1:4" x14ac:dyDescent="0.2">
      <c r="A453" s="78"/>
      <c r="B453" s="78"/>
      <c r="C453" s="78"/>
      <c r="D453" s="108"/>
    </row>
    <row r="454" spans="1:4" x14ac:dyDescent="0.2">
      <c r="A454" s="78"/>
      <c r="B454" s="78"/>
      <c r="C454" s="78"/>
      <c r="D454" s="108"/>
    </row>
    <row r="455" spans="1:4" x14ac:dyDescent="0.2">
      <c r="A455" s="78"/>
      <c r="B455" s="78"/>
      <c r="C455" s="78"/>
      <c r="D455" s="108"/>
    </row>
    <row r="456" spans="1:4" x14ac:dyDescent="0.2">
      <c r="A456" s="78"/>
      <c r="B456" s="78"/>
      <c r="C456" s="78"/>
      <c r="D456" s="108"/>
    </row>
    <row r="457" spans="1:4" x14ac:dyDescent="0.2">
      <c r="A457" s="78"/>
      <c r="B457" s="78"/>
      <c r="C457" s="78"/>
      <c r="D457" s="108"/>
    </row>
    <row r="458" spans="1:4" x14ac:dyDescent="0.2">
      <c r="A458" s="78"/>
      <c r="B458" s="78"/>
      <c r="C458" s="78"/>
      <c r="D458" s="108"/>
    </row>
    <row r="459" spans="1:4" x14ac:dyDescent="0.2">
      <c r="A459" s="78"/>
      <c r="B459" s="78"/>
      <c r="C459" s="78"/>
      <c r="D459" s="108"/>
    </row>
    <row r="460" spans="1:4" x14ac:dyDescent="0.2">
      <c r="A460" s="78"/>
      <c r="B460" s="78"/>
      <c r="C460" s="78"/>
      <c r="D460" s="108"/>
    </row>
    <row r="461" spans="1:4" x14ac:dyDescent="0.2">
      <c r="A461" s="78"/>
      <c r="B461" s="78"/>
      <c r="C461" s="78"/>
      <c r="D461" s="108"/>
    </row>
    <row r="462" spans="1:4" x14ac:dyDescent="0.2">
      <c r="A462" s="78"/>
      <c r="B462" s="78"/>
      <c r="C462" s="78"/>
      <c r="D462" s="108"/>
    </row>
    <row r="463" spans="1:4" x14ac:dyDescent="0.2">
      <c r="A463" s="78"/>
      <c r="B463" s="78"/>
      <c r="C463" s="78"/>
      <c r="D463" s="108"/>
    </row>
    <row r="464" spans="1:4" x14ac:dyDescent="0.2">
      <c r="A464" s="78"/>
      <c r="B464" s="78"/>
      <c r="C464" s="78"/>
      <c r="D464" s="108"/>
    </row>
    <row r="465" spans="1:4" x14ac:dyDescent="0.2">
      <c r="A465" s="78"/>
      <c r="B465" s="78"/>
      <c r="C465" s="78"/>
      <c r="D465" s="108"/>
    </row>
    <row r="466" spans="1:4" x14ac:dyDescent="0.2">
      <c r="A466" s="78"/>
      <c r="B466" s="78"/>
      <c r="C466" s="78"/>
      <c r="D466" s="108"/>
    </row>
    <row r="467" spans="1:4" x14ac:dyDescent="0.2">
      <c r="A467" s="78"/>
      <c r="B467" s="78"/>
      <c r="C467" s="78"/>
      <c r="D467" s="108"/>
    </row>
    <row r="468" spans="1:4" x14ac:dyDescent="0.2">
      <c r="A468" s="78"/>
      <c r="B468" s="78"/>
      <c r="C468" s="78"/>
      <c r="D468" s="108"/>
    </row>
    <row r="469" spans="1:4" x14ac:dyDescent="0.2">
      <c r="A469" s="78"/>
      <c r="B469" s="78"/>
      <c r="C469" s="78"/>
      <c r="D469" s="108"/>
    </row>
    <row r="470" spans="1:4" x14ac:dyDescent="0.2">
      <c r="A470" s="78"/>
      <c r="B470" s="78"/>
      <c r="C470" s="78"/>
      <c r="D470" s="108"/>
    </row>
    <row r="471" spans="1:4" x14ac:dyDescent="0.2">
      <c r="A471" s="78"/>
      <c r="B471" s="78"/>
      <c r="C471" s="78"/>
      <c r="D471" s="108"/>
    </row>
    <row r="472" spans="1:4" x14ac:dyDescent="0.2">
      <c r="A472" s="78"/>
      <c r="B472" s="78"/>
      <c r="C472" s="78"/>
      <c r="D472" s="108"/>
    </row>
    <row r="473" spans="1:4" x14ac:dyDescent="0.2">
      <c r="A473" s="78"/>
      <c r="B473" s="78"/>
      <c r="C473" s="78"/>
      <c r="D473" s="108"/>
    </row>
    <row r="474" spans="1:4" x14ac:dyDescent="0.2">
      <c r="A474" s="78"/>
      <c r="B474" s="78"/>
      <c r="C474" s="78"/>
      <c r="D474" s="108"/>
    </row>
    <row r="475" spans="1:4" x14ac:dyDescent="0.2">
      <c r="A475" s="78"/>
      <c r="B475" s="78"/>
      <c r="C475" s="78"/>
      <c r="D475" s="108"/>
    </row>
    <row r="476" spans="1:4" x14ac:dyDescent="0.2">
      <c r="A476" s="78"/>
      <c r="B476" s="78"/>
      <c r="C476" s="78"/>
      <c r="D476" s="108"/>
    </row>
    <row r="477" spans="1:4" x14ac:dyDescent="0.2">
      <c r="A477" s="78"/>
      <c r="B477" s="78"/>
      <c r="C477" s="78"/>
      <c r="D477" s="108"/>
    </row>
    <row r="478" spans="1:4" x14ac:dyDescent="0.2">
      <c r="A478" s="78"/>
      <c r="B478" s="78"/>
      <c r="C478" s="78"/>
      <c r="D478" s="108"/>
    </row>
    <row r="479" spans="1:4" x14ac:dyDescent="0.2">
      <c r="A479" s="78"/>
      <c r="B479" s="78"/>
      <c r="C479" s="78"/>
      <c r="D479" s="108"/>
    </row>
    <row r="480" spans="1:4" x14ac:dyDescent="0.2">
      <c r="A480" s="78"/>
      <c r="B480" s="78"/>
      <c r="C480" s="78"/>
      <c r="D480" s="108"/>
    </row>
    <row r="481" spans="1:4" x14ac:dyDescent="0.2">
      <c r="A481" s="78"/>
      <c r="B481" s="78"/>
      <c r="C481" s="78"/>
      <c r="D481" s="108"/>
    </row>
    <row r="482" spans="1:4" x14ac:dyDescent="0.2">
      <c r="A482" s="78"/>
      <c r="B482" s="78"/>
      <c r="C482" s="78"/>
      <c r="D482" s="108"/>
    </row>
    <row r="483" spans="1:4" x14ac:dyDescent="0.2">
      <c r="A483" s="78"/>
      <c r="B483" s="78"/>
      <c r="C483" s="78"/>
      <c r="D483" s="108"/>
    </row>
    <row r="484" spans="1:4" x14ac:dyDescent="0.2">
      <c r="A484" s="78"/>
      <c r="B484" s="78"/>
      <c r="C484" s="78"/>
      <c r="D484" s="108"/>
    </row>
    <row r="485" spans="1:4" x14ac:dyDescent="0.2">
      <c r="A485" s="78"/>
      <c r="B485" s="78"/>
      <c r="C485" s="78"/>
      <c r="D485" s="108"/>
    </row>
    <row r="486" spans="1:4" x14ac:dyDescent="0.2">
      <c r="A486" s="78"/>
      <c r="B486" s="78"/>
      <c r="C486" s="78"/>
      <c r="D486" s="108"/>
    </row>
    <row r="487" spans="1:4" x14ac:dyDescent="0.2">
      <c r="A487" s="78"/>
      <c r="B487" s="78"/>
      <c r="C487" s="78"/>
      <c r="D487" s="108"/>
    </row>
    <row r="488" spans="1:4" x14ac:dyDescent="0.2">
      <c r="A488" s="78"/>
      <c r="B488" s="78"/>
      <c r="C488" s="78"/>
      <c r="D488" s="108"/>
    </row>
    <row r="489" spans="1:4" x14ac:dyDescent="0.2">
      <c r="A489" s="78"/>
      <c r="B489" s="78"/>
      <c r="C489" s="78"/>
      <c r="D489" s="108"/>
    </row>
    <row r="490" spans="1:4" x14ac:dyDescent="0.2">
      <c r="A490" s="78"/>
      <c r="B490" s="78"/>
      <c r="C490" s="78"/>
      <c r="D490" s="108"/>
    </row>
    <row r="491" spans="1:4" x14ac:dyDescent="0.2">
      <c r="A491" s="78"/>
      <c r="B491" s="78"/>
      <c r="C491" s="78"/>
      <c r="D491" s="108"/>
    </row>
    <row r="492" spans="1:4" x14ac:dyDescent="0.2">
      <c r="A492" s="78"/>
      <c r="B492" s="78"/>
      <c r="C492" s="78"/>
      <c r="D492" s="108"/>
    </row>
    <row r="493" spans="1:4" x14ac:dyDescent="0.2">
      <c r="A493" s="78"/>
      <c r="B493" s="78"/>
      <c r="C493" s="78"/>
      <c r="D493" s="108"/>
    </row>
    <row r="494" spans="1:4" x14ac:dyDescent="0.2">
      <c r="A494" s="78"/>
      <c r="B494" s="78"/>
      <c r="C494" s="78"/>
      <c r="D494" s="108"/>
    </row>
    <row r="495" spans="1:4" x14ac:dyDescent="0.2">
      <c r="A495" s="78"/>
      <c r="B495" s="78"/>
      <c r="C495" s="78"/>
      <c r="D495" s="108"/>
    </row>
    <row r="496" spans="1:4" x14ac:dyDescent="0.2">
      <c r="A496" s="78"/>
      <c r="B496" s="78"/>
      <c r="C496" s="78"/>
      <c r="D496" s="108"/>
    </row>
    <row r="497" spans="1:4" x14ac:dyDescent="0.2">
      <c r="A497" s="78"/>
      <c r="B497" s="78"/>
      <c r="C497" s="78"/>
      <c r="D497" s="108"/>
    </row>
    <row r="498" spans="1:4" x14ac:dyDescent="0.2">
      <c r="A498" s="78"/>
      <c r="B498" s="78"/>
      <c r="C498" s="78"/>
      <c r="D498" s="108"/>
    </row>
    <row r="499" spans="1:4" x14ac:dyDescent="0.2">
      <c r="A499" s="78"/>
      <c r="B499" s="78"/>
      <c r="C499" s="78"/>
      <c r="D499" s="108"/>
    </row>
    <row r="500" spans="1:4" x14ac:dyDescent="0.2">
      <c r="A500" s="78"/>
      <c r="B500" s="78"/>
      <c r="C500" s="78"/>
      <c r="D500" s="108"/>
    </row>
    <row r="501" spans="1:4" x14ac:dyDescent="0.2">
      <c r="A501" s="78"/>
      <c r="B501" s="78"/>
      <c r="C501" s="78"/>
      <c r="D501" s="108"/>
    </row>
    <row r="502" spans="1:4" x14ac:dyDescent="0.2">
      <c r="A502" s="78"/>
      <c r="B502" s="78"/>
      <c r="C502" s="78"/>
      <c r="D502" s="108"/>
    </row>
    <row r="503" spans="1:4" x14ac:dyDescent="0.2">
      <c r="A503" s="78"/>
      <c r="B503" s="78"/>
      <c r="C503" s="78"/>
      <c r="D503" s="108"/>
    </row>
    <row r="504" spans="1:4" x14ac:dyDescent="0.2">
      <c r="A504" s="78"/>
      <c r="B504" s="78"/>
      <c r="C504" s="78"/>
      <c r="D504" s="108"/>
    </row>
    <row r="505" spans="1:4" x14ac:dyDescent="0.2">
      <c r="A505" s="78"/>
      <c r="B505" s="78"/>
      <c r="C505" s="78"/>
      <c r="D505" s="108"/>
    </row>
    <row r="506" spans="1:4" x14ac:dyDescent="0.2">
      <c r="A506" s="78"/>
      <c r="B506" s="78"/>
      <c r="C506" s="78"/>
      <c r="D506" s="108"/>
    </row>
    <row r="507" spans="1:4" x14ac:dyDescent="0.2">
      <c r="A507" s="78"/>
      <c r="B507" s="78"/>
      <c r="C507" s="78"/>
      <c r="D507" s="108"/>
    </row>
    <row r="508" spans="1:4" x14ac:dyDescent="0.2">
      <c r="A508" s="78"/>
      <c r="B508" s="78"/>
      <c r="C508" s="78"/>
      <c r="D508" s="108"/>
    </row>
    <row r="509" spans="1:4" x14ac:dyDescent="0.2">
      <c r="A509" s="78"/>
      <c r="B509" s="78"/>
      <c r="C509" s="78"/>
      <c r="D509" s="108"/>
    </row>
    <row r="510" spans="1:4" x14ac:dyDescent="0.2">
      <c r="A510" s="78"/>
      <c r="B510" s="78"/>
      <c r="C510" s="78"/>
      <c r="D510" s="108"/>
    </row>
    <row r="511" spans="1:4" x14ac:dyDescent="0.2">
      <c r="A511" s="78"/>
      <c r="B511" s="78"/>
      <c r="C511" s="78"/>
      <c r="D511" s="108"/>
    </row>
    <row r="512" spans="1:4" x14ac:dyDescent="0.2">
      <c r="A512" s="78"/>
      <c r="B512" s="78"/>
      <c r="C512" s="78"/>
      <c r="D512" s="108"/>
    </row>
    <row r="513" spans="1:4" x14ac:dyDescent="0.2">
      <c r="A513" s="78"/>
      <c r="B513" s="78"/>
      <c r="C513" s="78"/>
      <c r="D513" s="108"/>
    </row>
    <row r="514" spans="1:4" x14ac:dyDescent="0.2">
      <c r="A514" s="78"/>
      <c r="B514" s="78"/>
      <c r="C514" s="78"/>
      <c r="D514" s="108"/>
    </row>
    <row r="515" spans="1:4" x14ac:dyDescent="0.2">
      <c r="A515" s="78"/>
      <c r="B515" s="78"/>
      <c r="C515" s="78"/>
      <c r="D515" s="108"/>
    </row>
    <row r="516" spans="1:4" x14ac:dyDescent="0.2">
      <c r="A516" s="78"/>
      <c r="B516" s="78"/>
      <c r="C516" s="78"/>
      <c r="D516" s="108"/>
    </row>
    <row r="517" spans="1:4" x14ac:dyDescent="0.2">
      <c r="A517" s="78"/>
      <c r="B517" s="78"/>
      <c r="C517" s="78"/>
      <c r="D517" s="108"/>
    </row>
    <row r="518" spans="1:4" x14ac:dyDescent="0.2">
      <c r="A518" s="78"/>
      <c r="B518" s="78"/>
      <c r="C518" s="78"/>
      <c r="D518" s="108"/>
    </row>
    <row r="519" spans="1:4" x14ac:dyDescent="0.2">
      <c r="A519" s="78"/>
      <c r="B519" s="78"/>
      <c r="C519" s="78"/>
      <c r="D519" s="108"/>
    </row>
    <row r="520" spans="1:4" x14ac:dyDescent="0.2">
      <c r="A520" s="78"/>
      <c r="B520" s="78"/>
      <c r="C520" s="78"/>
      <c r="D520" s="108"/>
    </row>
    <row r="521" spans="1:4" x14ac:dyDescent="0.2">
      <c r="A521" s="78"/>
      <c r="B521" s="78"/>
      <c r="C521" s="78"/>
      <c r="D521" s="108"/>
    </row>
    <row r="522" spans="1:4" x14ac:dyDescent="0.2">
      <c r="A522" s="78"/>
      <c r="B522" s="78"/>
      <c r="C522" s="78"/>
      <c r="D522" s="108"/>
    </row>
    <row r="523" spans="1:4" x14ac:dyDescent="0.2">
      <c r="A523" s="78"/>
      <c r="B523" s="78"/>
      <c r="C523" s="78"/>
      <c r="D523" s="108"/>
    </row>
    <row r="524" spans="1:4" x14ac:dyDescent="0.2">
      <c r="A524" s="78"/>
      <c r="B524" s="78"/>
      <c r="C524" s="78"/>
      <c r="D524" s="108"/>
    </row>
    <row r="525" spans="1:4" x14ac:dyDescent="0.2">
      <c r="A525" s="78"/>
      <c r="B525" s="78"/>
      <c r="C525" s="78"/>
      <c r="D525" s="108"/>
    </row>
    <row r="526" spans="1:4" x14ac:dyDescent="0.2">
      <c r="A526" s="78"/>
      <c r="B526" s="78"/>
      <c r="C526" s="78"/>
      <c r="D526" s="108"/>
    </row>
    <row r="527" spans="1:4" x14ac:dyDescent="0.2">
      <c r="A527" s="78"/>
      <c r="B527" s="78"/>
      <c r="C527" s="78"/>
      <c r="D527" s="108"/>
    </row>
    <row r="528" spans="1:4" x14ac:dyDescent="0.2">
      <c r="A528" s="78"/>
      <c r="B528" s="78"/>
      <c r="C528" s="78"/>
      <c r="D528" s="108"/>
    </row>
    <row r="529" spans="1:4" x14ac:dyDescent="0.2">
      <c r="A529" s="78"/>
      <c r="B529" s="78"/>
      <c r="C529" s="78"/>
      <c r="D529" s="108"/>
    </row>
    <row r="530" spans="1:4" x14ac:dyDescent="0.2">
      <c r="A530" s="78"/>
      <c r="B530" s="78"/>
      <c r="C530" s="78"/>
      <c r="D530" s="108"/>
    </row>
    <row r="531" spans="1:4" x14ac:dyDescent="0.2">
      <c r="A531" s="78"/>
      <c r="B531" s="78"/>
      <c r="C531" s="78"/>
      <c r="D531" s="108"/>
    </row>
    <row r="532" spans="1:4" x14ac:dyDescent="0.2">
      <c r="A532" s="78"/>
      <c r="B532" s="78"/>
      <c r="C532" s="78"/>
      <c r="D532" s="108"/>
    </row>
    <row r="533" spans="1:4" x14ac:dyDescent="0.2">
      <c r="A533" s="78"/>
      <c r="B533" s="78"/>
      <c r="C533" s="78"/>
      <c r="D533" s="108"/>
    </row>
    <row r="534" spans="1:4" x14ac:dyDescent="0.2">
      <c r="A534" s="78"/>
      <c r="B534" s="78"/>
      <c r="C534" s="78"/>
      <c r="D534" s="108"/>
    </row>
    <row r="535" spans="1:4" x14ac:dyDescent="0.2">
      <c r="A535" s="78"/>
      <c r="B535" s="78"/>
      <c r="C535" s="78"/>
      <c r="D535" s="108"/>
    </row>
    <row r="536" spans="1:4" x14ac:dyDescent="0.2">
      <c r="A536" s="78"/>
      <c r="B536" s="78"/>
      <c r="C536" s="78"/>
      <c r="D536" s="108"/>
    </row>
    <row r="537" spans="1:4" x14ac:dyDescent="0.2">
      <c r="A537" s="78"/>
      <c r="B537" s="78"/>
      <c r="C537" s="78"/>
      <c r="D537" s="108"/>
    </row>
    <row r="538" spans="1:4" x14ac:dyDescent="0.2">
      <c r="A538" s="78"/>
      <c r="B538" s="78"/>
      <c r="C538" s="78"/>
      <c r="D538" s="108"/>
    </row>
    <row r="539" spans="1:4" x14ac:dyDescent="0.2">
      <c r="A539" s="78"/>
      <c r="B539" s="78"/>
      <c r="C539" s="78"/>
      <c r="D539" s="108"/>
    </row>
    <row r="540" spans="1:4" x14ac:dyDescent="0.2">
      <c r="A540" s="78"/>
      <c r="B540" s="78"/>
      <c r="C540" s="78"/>
      <c r="D540" s="108"/>
    </row>
    <row r="541" spans="1:4" x14ac:dyDescent="0.2">
      <c r="A541" s="78"/>
      <c r="B541" s="78"/>
      <c r="C541" s="78"/>
      <c r="D541" s="108"/>
    </row>
    <row r="542" spans="1:4" x14ac:dyDescent="0.2">
      <c r="A542" s="78"/>
      <c r="B542" s="78"/>
      <c r="C542" s="78"/>
      <c r="D542" s="108"/>
    </row>
    <row r="543" spans="1:4" x14ac:dyDescent="0.2">
      <c r="A543" s="78"/>
      <c r="B543" s="78"/>
      <c r="C543" s="78"/>
      <c r="D543" s="108"/>
    </row>
    <row r="544" spans="1:4" x14ac:dyDescent="0.2">
      <c r="A544" s="78"/>
      <c r="B544" s="78"/>
      <c r="C544" s="78"/>
      <c r="D544" s="108"/>
    </row>
    <row r="545" spans="1:4" x14ac:dyDescent="0.2">
      <c r="A545" s="78"/>
      <c r="B545" s="78"/>
      <c r="C545" s="78"/>
      <c r="D545" s="108"/>
    </row>
    <row r="546" spans="1:4" x14ac:dyDescent="0.2">
      <c r="A546" s="78"/>
      <c r="B546" s="78"/>
      <c r="C546" s="78"/>
      <c r="D546" s="108"/>
    </row>
    <row r="547" spans="1:4" x14ac:dyDescent="0.2">
      <c r="A547" s="78"/>
      <c r="B547" s="78"/>
      <c r="C547" s="78"/>
      <c r="D547" s="108"/>
    </row>
    <row r="548" spans="1:4" x14ac:dyDescent="0.2">
      <c r="A548" s="78"/>
      <c r="B548" s="78"/>
      <c r="C548" s="78"/>
      <c r="D548" s="108"/>
    </row>
    <row r="549" spans="1:4" x14ac:dyDescent="0.2">
      <c r="A549" s="78"/>
      <c r="B549" s="78"/>
      <c r="C549" s="78"/>
      <c r="D549" s="108"/>
    </row>
    <row r="550" spans="1:4" x14ac:dyDescent="0.2">
      <c r="A550" s="78"/>
      <c r="B550" s="78"/>
      <c r="C550" s="78"/>
      <c r="D550" s="108"/>
    </row>
    <row r="551" spans="1:4" x14ac:dyDescent="0.2">
      <c r="A551" s="78"/>
      <c r="B551" s="78"/>
      <c r="C551" s="78"/>
      <c r="D551" s="108"/>
    </row>
    <row r="552" spans="1:4" x14ac:dyDescent="0.2">
      <c r="A552" s="78"/>
      <c r="B552" s="78"/>
      <c r="C552" s="78"/>
      <c r="D552" s="108"/>
    </row>
    <row r="553" spans="1:4" x14ac:dyDescent="0.2">
      <c r="A553" s="78"/>
      <c r="B553" s="78"/>
      <c r="C553" s="78"/>
      <c r="D553" s="108"/>
    </row>
    <row r="554" spans="1:4" x14ac:dyDescent="0.2">
      <c r="A554" s="78"/>
      <c r="B554" s="78"/>
      <c r="C554" s="78"/>
      <c r="D554" s="108"/>
    </row>
    <row r="555" spans="1:4" x14ac:dyDescent="0.2">
      <c r="A555" s="78"/>
      <c r="B555" s="78"/>
      <c r="C555" s="78"/>
      <c r="D555" s="108"/>
    </row>
    <row r="556" spans="1:4" x14ac:dyDescent="0.2">
      <c r="A556" s="78"/>
      <c r="B556" s="78"/>
      <c r="C556" s="78"/>
      <c r="D556" s="108"/>
    </row>
    <row r="557" spans="1:4" x14ac:dyDescent="0.2">
      <c r="A557" s="78"/>
      <c r="B557" s="78"/>
      <c r="C557" s="78"/>
      <c r="D557" s="108"/>
    </row>
    <row r="558" spans="1:4" x14ac:dyDescent="0.2">
      <c r="A558" s="78"/>
      <c r="B558" s="78"/>
      <c r="C558" s="78"/>
      <c r="D558" s="108"/>
    </row>
    <row r="559" spans="1:4" x14ac:dyDescent="0.2">
      <c r="A559" s="78"/>
      <c r="B559" s="78"/>
      <c r="C559" s="78"/>
      <c r="D559" s="108"/>
    </row>
    <row r="560" spans="1:4" x14ac:dyDescent="0.2">
      <c r="A560" s="78"/>
      <c r="B560" s="78"/>
      <c r="C560" s="78"/>
      <c r="D560" s="108"/>
    </row>
    <row r="561" spans="1:4" x14ac:dyDescent="0.2">
      <c r="A561" s="78"/>
      <c r="B561" s="78"/>
      <c r="C561" s="78"/>
      <c r="D561" s="108"/>
    </row>
    <row r="562" spans="1:4" x14ac:dyDescent="0.2">
      <c r="A562" s="78"/>
      <c r="B562" s="78"/>
      <c r="C562" s="78"/>
      <c r="D562" s="108"/>
    </row>
    <row r="563" spans="1:4" x14ac:dyDescent="0.2">
      <c r="A563" s="78"/>
      <c r="B563" s="78"/>
      <c r="C563" s="78"/>
      <c r="D563" s="108"/>
    </row>
    <row r="564" spans="1:4" x14ac:dyDescent="0.2">
      <c r="A564" s="78"/>
      <c r="B564" s="78"/>
      <c r="C564" s="78"/>
      <c r="D564" s="108"/>
    </row>
    <row r="565" spans="1:4" x14ac:dyDescent="0.2">
      <c r="A565" s="78"/>
      <c r="B565" s="78"/>
      <c r="C565" s="78"/>
      <c r="D565" s="108"/>
    </row>
    <row r="566" spans="1:4" x14ac:dyDescent="0.2">
      <c r="A566" s="78"/>
      <c r="B566" s="78"/>
      <c r="C566" s="78"/>
      <c r="D566" s="108"/>
    </row>
    <row r="567" spans="1:4" x14ac:dyDescent="0.2">
      <c r="A567" s="78"/>
      <c r="B567" s="78"/>
      <c r="C567" s="78"/>
      <c r="D567" s="108"/>
    </row>
    <row r="568" spans="1:4" x14ac:dyDescent="0.2">
      <c r="A568" s="78"/>
      <c r="B568" s="78"/>
      <c r="C568" s="78"/>
      <c r="D568" s="108"/>
    </row>
    <row r="569" spans="1:4" x14ac:dyDescent="0.2">
      <c r="A569" s="78"/>
      <c r="B569" s="78"/>
      <c r="C569" s="78"/>
      <c r="D569" s="108"/>
    </row>
    <row r="570" spans="1:4" x14ac:dyDescent="0.2">
      <c r="A570" s="78"/>
      <c r="B570" s="78"/>
      <c r="C570" s="78"/>
      <c r="D570" s="108"/>
    </row>
    <row r="571" spans="1:4" x14ac:dyDescent="0.2">
      <c r="A571" s="78"/>
      <c r="B571" s="78"/>
      <c r="C571" s="78"/>
      <c r="D571" s="108"/>
    </row>
    <row r="572" spans="1:4" x14ac:dyDescent="0.2">
      <c r="A572" s="78"/>
      <c r="B572" s="78"/>
      <c r="C572" s="78"/>
      <c r="D572" s="108"/>
    </row>
    <row r="573" spans="1:4" x14ac:dyDescent="0.2">
      <c r="A573" s="78"/>
      <c r="B573" s="78"/>
      <c r="C573" s="78"/>
      <c r="D573" s="108"/>
    </row>
    <row r="574" spans="1:4" x14ac:dyDescent="0.2">
      <c r="A574" s="78"/>
      <c r="B574" s="78"/>
      <c r="C574" s="78"/>
      <c r="D574" s="108"/>
    </row>
    <row r="575" spans="1:4" x14ac:dyDescent="0.2">
      <c r="A575" s="78"/>
      <c r="B575" s="78"/>
      <c r="C575" s="78"/>
      <c r="D575" s="108"/>
    </row>
    <row r="576" spans="1:4" x14ac:dyDescent="0.2">
      <c r="A576" s="78"/>
      <c r="B576" s="78"/>
      <c r="C576" s="78"/>
      <c r="D576" s="108"/>
    </row>
    <row r="577" spans="1:4" x14ac:dyDescent="0.2">
      <c r="A577" s="78"/>
      <c r="B577" s="78"/>
      <c r="C577" s="78"/>
      <c r="D577" s="108"/>
    </row>
    <row r="578" spans="1:4" x14ac:dyDescent="0.2">
      <c r="A578" s="78"/>
      <c r="B578" s="78"/>
      <c r="C578" s="78"/>
      <c r="D578" s="108"/>
    </row>
    <row r="579" spans="1:4" x14ac:dyDescent="0.2">
      <c r="A579" s="78"/>
      <c r="B579" s="78"/>
      <c r="C579" s="78"/>
      <c r="D579" s="108"/>
    </row>
    <row r="580" spans="1:4" x14ac:dyDescent="0.2">
      <c r="A580" s="78"/>
      <c r="B580" s="78"/>
      <c r="C580" s="78"/>
      <c r="D580" s="108"/>
    </row>
    <row r="581" spans="1:4" x14ac:dyDescent="0.2">
      <c r="A581" s="78"/>
      <c r="B581" s="78"/>
      <c r="C581" s="78"/>
      <c r="D581" s="108"/>
    </row>
    <row r="582" spans="1:4" x14ac:dyDescent="0.2">
      <c r="A582" s="78"/>
      <c r="B582" s="78"/>
      <c r="C582" s="78"/>
      <c r="D582" s="108"/>
    </row>
    <row r="583" spans="1:4" x14ac:dyDescent="0.2">
      <c r="A583" s="78"/>
      <c r="B583" s="78"/>
      <c r="C583" s="78"/>
      <c r="D583" s="108"/>
    </row>
    <row r="584" spans="1:4" x14ac:dyDescent="0.2">
      <c r="A584" s="78"/>
      <c r="B584" s="78"/>
      <c r="C584" s="78"/>
      <c r="D584" s="108"/>
    </row>
    <row r="585" spans="1:4" x14ac:dyDescent="0.2">
      <c r="A585" s="78"/>
      <c r="B585" s="78"/>
      <c r="C585" s="78"/>
      <c r="D585" s="108"/>
    </row>
    <row r="586" spans="1:4" x14ac:dyDescent="0.2">
      <c r="A586" s="78"/>
      <c r="B586" s="78"/>
      <c r="C586" s="78"/>
      <c r="D586" s="108"/>
    </row>
    <row r="587" spans="1:4" x14ac:dyDescent="0.2">
      <c r="A587" s="78"/>
      <c r="B587" s="78"/>
      <c r="C587" s="78"/>
      <c r="D587" s="108"/>
    </row>
    <row r="588" spans="1:4" x14ac:dyDescent="0.2">
      <c r="A588" s="78"/>
      <c r="B588" s="78"/>
      <c r="C588" s="78"/>
      <c r="D588" s="108"/>
    </row>
    <row r="589" spans="1:4" x14ac:dyDescent="0.2">
      <c r="A589" s="78"/>
      <c r="B589" s="78"/>
      <c r="C589" s="78"/>
      <c r="D589" s="108"/>
    </row>
    <row r="590" spans="1:4" x14ac:dyDescent="0.2">
      <c r="A590" s="78"/>
      <c r="B590" s="78"/>
      <c r="C590" s="78"/>
      <c r="D590" s="108"/>
    </row>
    <row r="591" spans="1:4" x14ac:dyDescent="0.2">
      <c r="A591" s="78"/>
      <c r="B591" s="78"/>
      <c r="C591" s="78"/>
      <c r="D591" s="108"/>
    </row>
    <row r="592" spans="1:4" x14ac:dyDescent="0.2">
      <c r="A592" s="78"/>
      <c r="B592" s="78"/>
      <c r="C592" s="78"/>
      <c r="D592" s="108"/>
    </row>
    <row r="593" spans="1:4" x14ac:dyDescent="0.2">
      <c r="A593" s="78"/>
      <c r="B593" s="78"/>
      <c r="C593" s="78"/>
      <c r="D593" s="108"/>
    </row>
    <row r="594" spans="1:4" x14ac:dyDescent="0.2">
      <c r="A594" s="78"/>
      <c r="B594" s="78"/>
      <c r="C594" s="78"/>
      <c r="D594" s="108"/>
    </row>
    <row r="595" spans="1:4" x14ac:dyDescent="0.2">
      <c r="A595" s="78"/>
      <c r="B595" s="78"/>
      <c r="C595" s="78"/>
      <c r="D595" s="108"/>
    </row>
    <row r="596" spans="1:4" x14ac:dyDescent="0.2">
      <c r="A596" s="78"/>
      <c r="B596" s="78"/>
      <c r="C596" s="78"/>
      <c r="D596" s="108"/>
    </row>
    <row r="597" spans="1:4" x14ac:dyDescent="0.2">
      <c r="A597" s="78"/>
      <c r="B597" s="78"/>
      <c r="C597" s="78"/>
      <c r="D597" s="108"/>
    </row>
    <row r="598" spans="1:4" x14ac:dyDescent="0.2">
      <c r="A598" s="78"/>
      <c r="B598" s="78"/>
      <c r="C598" s="78"/>
      <c r="D598" s="108"/>
    </row>
    <row r="599" spans="1:4" x14ac:dyDescent="0.2">
      <c r="A599" s="78"/>
      <c r="B599" s="78"/>
      <c r="C599" s="78"/>
      <c r="D599" s="108"/>
    </row>
    <row r="600" spans="1:4" x14ac:dyDescent="0.2">
      <c r="A600" s="78"/>
      <c r="B600" s="78"/>
      <c r="C600" s="78"/>
      <c r="D600" s="108"/>
    </row>
    <row r="601" spans="1:4" x14ac:dyDescent="0.2">
      <c r="A601" s="78"/>
      <c r="B601" s="78"/>
      <c r="C601" s="78"/>
      <c r="D601" s="108"/>
    </row>
    <row r="602" spans="1:4" x14ac:dyDescent="0.2">
      <c r="A602" s="78"/>
      <c r="B602" s="78"/>
      <c r="C602" s="78"/>
      <c r="D602" s="108"/>
    </row>
    <row r="603" spans="1:4" x14ac:dyDescent="0.2">
      <c r="A603" s="78"/>
      <c r="B603" s="78"/>
      <c r="C603" s="78"/>
      <c r="D603" s="108"/>
    </row>
    <row r="604" spans="1:4" x14ac:dyDescent="0.2">
      <c r="A604" s="78"/>
      <c r="B604" s="78"/>
      <c r="C604" s="78"/>
      <c r="D604" s="108"/>
    </row>
    <row r="605" spans="1:4" x14ac:dyDescent="0.2">
      <c r="A605" s="78"/>
      <c r="B605" s="78"/>
      <c r="C605" s="78"/>
      <c r="D605" s="108"/>
    </row>
    <row r="606" spans="1:4" x14ac:dyDescent="0.2">
      <c r="A606" s="78"/>
      <c r="B606" s="78"/>
      <c r="C606" s="78"/>
      <c r="D606" s="108"/>
    </row>
    <row r="607" spans="1:4" x14ac:dyDescent="0.2">
      <c r="A607" s="78"/>
      <c r="B607" s="78"/>
      <c r="C607" s="78"/>
      <c r="D607" s="108"/>
    </row>
    <row r="608" spans="1:4" x14ac:dyDescent="0.2">
      <c r="A608" s="78"/>
      <c r="B608" s="78"/>
      <c r="C608" s="78"/>
      <c r="D608" s="108"/>
    </row>
    <row r="609" spans="1:4" x14ac:dyDescent="0.2">
      <c r="A609" s="78"/>
      <c r="B609" s="78"/>
      <c r="C609" s="78"/>
      <c r="D609" s="108"/>
    </row>
    <row r="610" spans="1:4" x14ac:dyDescent="0.2">
      <c r="A610" s="78"/>
      <c r="B610" s="78"/>
      <c r="C610" s="78"/>
      <c r="D610" s="108"/>
    </row>
    <row r="611" spans="1:4" x14ac:dyDescent="0.2">
      <c r="A611" s="78"/>
      <c r="B611" s="78"/>
      <c r="C611" s="78"/>
      <c r="D611" s="108"/>
    </row>
    <row r="612" spans="1:4" x14ac:dyDescent="0.2">
      <c r="A612" s="78"/>
      <c r="B612" s="78"/>
      <c r="C612" s="78"/>
      <c r="D612" s="108"/>
    </row>
    <row r="613" spans="1:4" x14ac:dyDescent="0.2">
      <c r="A613" s="78"/>
      <c r="B613" s="78"/>
      <c r="C613" s="78"/>
      <c r="D613" s="108"/>
    </row>
    <row r="614" spans="1:4" x14ac:dyDescent="0.2">
      <c r="A614" s="78"/>
      <c r="B614" s="78"/>
      <c r="C614" s="78"/>
      <c r="D614" s="108"/>
    </row>
    <row r="615" spans="1:4" x14ac:dyDescent="0.2">
      <c r="A615" s="78"/>
      <c r="B615" s="78"/>
      <c r="C615" s="78"/>
      <c r="D615" s="108"/>
    </row>
    <row r="616" spans="1:4" x14ac:dyDescent="0.2">
      <c r="A616" s="78"/>
      <c r="B616" s="78"/>
      <c r="C616" s="78"/>
      <c r="D616" s="108"/>
    </row>
    <row r="617" spans="1:4" x14ac:dyDescent="0.2">
      <c r="A617" s="78"/>
      <c r="B617" s="78"/>
      <c r="C617" s="78"/>
      <c r="D617" s="108"/>
    </row>
    <row r="618" spans="1:4" x14ac:dyDescent="0.2">
      <c r="A618" s="78"/>
      <c r="B618" s="78"/>
      <c r="C618" s="78"/>
      <c r="D618" s="108"/>
    </row>
    <row r="619" spans="1:4" x14ac:dyDescent="0.2">
      <c r="A619" s="78"/>
      <c r="B619" s="78"/>
      <c r="C619" s="78"/>
      <c r="D619" s="108"/>
    </row>
    <row r="620" spans="1:4" x14ac:dyDescent="0.2">
      <c r="A620" s="78"/>
      <c r="B620" s="78"/>
      <c r="C620" s="78"/>
      <c r="D620" s="108"/>
    </row>
    <row r="621" spans="1:4" x14ac:dyDescent="0.2">
      <c r="A621" s="78"/>
      <c r="B621" s="78"/>
      <c r="C621" s="78"/>
      <c r="D621" s="108"/>
    </row>
    <row r="622" spans="1:4" x14ac:dyDescent="0.2">
      <c r="A622" s="78"/>
      <c r="B622" s="78"/>
      <c r="C622" s="78"/>
      <c r="D622" s="108"/>
    </row>
    <row r="623" spans="1:4" x14ac:dyDescent="0.2">
      <c r="A623" s="78"/>
      <c r="B623" s="78"/>
      <c r="C623" s="78"/>
      <c r="D623" s="108"/>
    </row>
    <row r="624" spans="1:4" x14ac:dyDescent="0.2">
      <c r="A624" s="78"/>
      <c r="B624" s="78"/>
      <c r="C624" s="78"/>
      <c r="D624" s="108"/>
    </row>
    <row r="625" spans="1:4" x14ac:dyDescent="0.2">
      <c r="A625" s="78"/>
      <c r="B625" s="78"/>
      <c r="C625" s="78"/>
      <c r="D625" s="108"/>
    </row>
    <row r="626" spans="1:4" x14ac:dyDescent="0.2">
      <c r="A626" s="78"/>
      <c r="B626" s="78"/>
      <c r="C626" s="78"/>
      <c r="D626" s="108"/>
    </row>
    <row r="627" spans="1:4" x14ac:dyDescent="0.2">
      <c r="A627" s="78"/>
      <c r="B627" s="78"/>
      <c r="C627" s="78"/>
      <c r="D627" s="108"/>
    </row>
    <row r="628" spans="1:4" x14ac:dyDescent="0.2">
      <c r="A628" s="78"/>
      <c r="B628" s="78"/>
      <c r="C628" s="78"/>
      <c r="D628" s="108"/>
    </row>
    <row r="629" spans="1:4" x14ac:dyDescent="0.2">
      <c r="A629" s="78"/>
      <c r="B629" s="78"/>
      <c r="C629" s="78"/>
      <c r="D629" s="108"/>
    </row>
    <row r="630" spans="1:4" x14ac:dyDescent="0.2">
      <c r="A630" s="78"/>
      <c r="B630" s="78"/>
      <c r="C630" s="78"/>
      <c r="D630" s="108"/>
    </row>
    <row r="631" spans="1:4" x14ac:dyDescent="0.2">
      <c r="A631" s="78"/>
      <c r="B631" s="78"/>
      <c r="C631" s="78"/>
      <c r="D631" s="108"/>
    </row>
    <row r="632" spans="1:4" x14ac:dyDescent="0.2">
      <c r="A632" s="78"/>
      <c r="B632" s="78"/>
      <c r="C632" s="78"/>
      <c r="D632" s="108"/>
    </row>
    <row r="633" spans="1:4" x14ac:dyDescent="0.2">
      <c r="A633" s="78"/>
      <c r="B633" s="78"/>
      <c r="C633" s="78"/>
      <c r="D633" s="108"/>
    </row>
    <row r="634" spans="1:4" x14ac:dyDescent="0.2">
      <c r="A634" s="78"/>
      <c r="B634" s="78"/>
      <c r="C634" s="78"/>
      <c r="D634" s="108"/>
    </row>
    <row r="635" spans="1:4" x14ac:dyDescent="0.2">
      <c r="A635" s="78"/>
      <c r="B635" s="78"/>
      <c r="C635" s="78"/>
      <c r="D635" s="108"/>
    </row>
    <row r="636" spans="1:4" x14ac:dyDescent="0.2">
      <c r="A636" s="78"/>
      <c r="B636" s="78"/>
      <c r="C636" s="78"/>
      <c r="D636" s="108"/>
    </row>
    <row r="637" spans="1:4" x14ac:dyDescent="0.2">
      <c r="A637" s="78"/>
      <c r="B637" s="78"/>
      <c r="C637" s="78"/>
      <c r="D637" s="108"/>
    </row>
    <row r="638" spans="1:4" x14ac:dyDescent="0.2">
      <c r="A638" s="78"/>
      <c r="B638" s="78"/>
      <c r="C638" s="78"/>
      <c r="D638" s="108"/>
    </row>
    <row r="639" spans="1:4" x14ac:dyDescent="0.2">
      <c r="A639" s="78"/>
      <c r="B639" s="78"/>
      <c r="C639" s="78"/>
      <c r="D639" s="108"/>
    </row>
    <row r="640" spans="1:4" x14ac:dyDescent="0.2">
      <c r="A640" s="78"/>
      <c r="B640" s="78"/>
      <c r="C640" s="78"/>
      <c r="D640" s="108"/>
    </row>
    <row r="641" spans="1:4" x14ac:dyDescent="0.2">
      <c r="A641" s="78"/>
      <c r="B641" s="78"/>
      <c r="C641" s="78"/>
      <c r="D641" s="108"/>
    </row>
    <row r="642" spans="1:4" x14ac:dyDescent="0.2">
      <c r="A642" s="78"/>
      <c r="B642" s="78"/>
      <c r="C642" s="78"/>
      <c r="D642" s="108"/>
    </row>
    <row r="643" spans="1:4" x14ac:dyDescent="0.2">
      <c r="A643" s="78"/>
      <c r="B643" s="78"/>
      <c r="C643" s="78"/>
      <c r="D643" s="108"/>
    </row>
    <row r="644" spans="1:4" x14ac:dyDescent="0.2">
      <c r="A644" s="78"/>
      <c r="B644" s="78"/>
      <c r="C644" s="78"/>
      <c r="D644" s="108"/>
    </row>
    <row r="645" spans="1:4" x14ac:dyDescent="0.2">
      <c r="A645" s="78"/>
      <c r="B645" s="78"/>
      <c r="C645" s="78"/>
      <c r="D645" s="108"/>
    </row>
    <row r="646" spans="1:4" x14ac:dyDescent="0.2">
      <c r="A646" s="78"/>
      <c r="B646" s="78"/>
      <c r="C646" s="78"/>
      <c r="D646" s="108"/>
    </row>
    <row r="647" spans="1:4" x14ac:dyDescent="0.2">
      <c r="A647" s="78"/>
      <c r="B647" s="78"/>
      <c r="C647" s="78"/>
      <c r="D647" s="108"/>
    </row>
    <row r="648" spans="1:4" x14ac:dyDescent="0.2">
      <c r="A648" s="78"/>
      <c r="B648" s="78"/>
      <c r="C648" s="78"/>
      <c r="D648" s="108"/>
    </row>
    <row r="649" spans="1:4" x14ac:dyDescent="0.2">
      <c r="A649" s="78"/>
      <c r="B649" s="78"/>
      <c r="C649" s="78"/>
      <c r="D649" s="108"/>
    </row>
    <row r="650" spans="1:4" x14ac:dyDescent="0.2">
      <c r="A650" s="78"/>
      <c r="B650" s="78"/>
      <c r="C650" s="78"/>
      <c r="D650" s="108"/>
    </row>
    <row r="651" spans="1:4" x14ac:dyDescent="0.2">
      <c r="A651" s="78"/>
      <c r="B651" s="78"/>
      <c r="C651" s="78"/>
      <c r="D651" s="108"/>
    </row>
    <row r="652" spans="1:4" x14ac:dyDescent="0.2">
      <c r="A652" s="78"/>
      <c r="B652" s="78"/>
      <c r="C652" s="78"/>
      <c r="D652" s="108"/>
    </row>
    <row r="653" spans="1:4" x14ac:dyDescent="0.2">
      <c r="A653" s="78"/>
      <c r="B653" s="78"/>
      <c r="C653" s="78"/>
      <c r="D653" s="108"/>
    </row>
    <row r="654" spans="1:4" x14ac:dyDescent="0.2">
      <c r="A654" s="78"/>
      <c r="B654" s="78"/>
      <c r="C654" s="78"/>
      <c r="D654" s="108"/>
    </row>
    <row r="655" spans="1:4" x14ac:dyDescent="0.2">
      <c r="A655" s="78"/>
      <c r="B655" s="78"/>
      <c r="C655" s="78"/>
      <c r="D655" s="108"/>
    </row>
    <row r="656" spans="1:4" x14ac:dyDescent="0.2">
      <c r="A656" s="78"/>
      <c r="B656" s="78"/>
      <c r="C656" s="78"/>
      <c r="D656" s="108"/>
    </row>
    <row r="657" spans="1:4" x14ac:dyDescent="0.2">
      <c r="A657" s="78"/>
      <c r="B657" s="78"/>
      <c r="C657" s="78"/>
      <c r="D657" s="108"/>
    </row>
    <row r="658" spans="1:4" x14ac:dyDescent="0.2">
      <c r="A658" s="78"/>
      <c r="B658" s="78"/>
      <c r="C658" s="78"/>
      <c r="D658" s="108"/>
    </row>
    <row r="659" spans="1:4" x14ac:dyDescent="0.2">
      <c r="A659" s="78"/>
      <c r="B659" s="78"/>
      <c r="C659" s="78"/>
      <c r="D659" s="108"/>
    </row>
    <row r="660" spans="1:4" x14ac:dyDescent="0.2">
      <c r="A660" s="78"/>
      <c r="B660" s="78"/>
      <c r="C660" s="78"/>
      <c r="D660" s="108"/>
    </row>
    <row r="661" spans="1:4" x14ac:dyDescent="0.2">
      <c r="A661" s="78"/>
      <c r="B661" s="78"/>
      <c r="C661" s="78"/>
      <c r="D661" s="108"/>
    </row>
    <row r="662" spans="1:4" x14ac:dyDescent="0.2">
      <c r="A662" s="78"/>
      <c r="B662" s="78"/>
      <c r="C662" s="78"/>
      <c r="D662" s="108"/>
    </row>
    <row r="663" spans="1:4" x14ac:dyDescent="0.2">
      <c r="A663" s="78"/>
      <c r="B663" s="78"/>
      <c r="C663" s="78"/>
      <c r="D663" s="108"/>
    </row>
    <row r="664" spans="1:4" x14ac:dyDescent="0.2">
      <c r="A664" s="78"/>
      <c r="B664" s="78"/>
      <c r="C664" s="78"/>
      <c r="D664" s="108"/>
    </row>
    <row r="665" spans="1:4" x14ac:dyDescent="0.2">
      <c r="A665" s="78"/>
      <c r="B665" s="78"/>
      <c r="C665" s="78"/>
      <c r="D665" s="108"/>
    </row>
    <row r="666" spans="1:4" x14ac:dyDescent="0.2">
      <c r="A666" s="78"/>
      <c r="B666" s="78"/>
      <c r="C666" s="78"/>
      <c r="D666" s="108"/>
    </row>
    <row r="667" spans="1:4" x14ac:dyDescent="0.2">
      <c r="A667" s="78"/>
      <c r="B667" s="78"/>
      <c r="C667" s="78"/>
      <c r="D667" s="108"/>
    </row>
    <row r="668" spans="1:4" x14ac:dyDescent="0.2">
      <c r="A668" s="78"/>
      <c r="B668" s="78"/>
      <c r="C668" s="78"/>
      <c r="D668" s="108"/>
    </row>
    <row r="669" spans="1:4" x14ac:dyDescent="0.2">
      <c r="A669" s="78"/>
      <c r="B669" s="78"/>
      <c r="C669" s="78"/>
      <c r="D669" s="108"/>
    </row>
    <row r="670" spans="1:4" x14ac:dyDescent="0.2">
      <c r="A670" s="78"/>
      <c r="B670" s="78"/>
      <c r="C670" s="78"/>
      <c r="D670" s="108"/>
    </row>
    <row r="671" spans="1:4" x14ac:dyDescent="0.2">
      <c r="A671" s="78"/>
      <c r="B671" s="78"/>
      <c r="C671" s="78"/>
      <c r="D671" s="108"/>
    </row>
    <row r="672" spans="1:4" x14ac:dyDescent="0.2">
      <c r="A672" s="78"/>
      <c r="B672" s="78"/>
      <c r="C672" s="78"/>
      <c r="D672" s="108"/>
    </row>
    <row r="673" spans="1:4" x14ac:dyDescent="0.2">
      <c r="A673" s="78"/>
      <c r="B673" s="78"/>
      <c r="C673" s="78"/>
      <c r="D673" s="108"/>
    </row>
    <row r="674" spans="1:4" x14ac:dyDescent="0.2">
      <c r="A674" s="78"/>
      <c r="B674" s="78"/>
      <c r="C674" s="78"/>
      <c r="D674" s="108"/>
    </row>
    <row r="675" spans="1:4" x14ac:dyDescent="0.2">
      <c r="A675" s="78"/>
      <c r="B675" s="78"/>
      <c r="C675" s="78"/>
      <c r="D675" s="108"/>
    </row>
    <row r="676" spans="1:4" x14ac:dyDescent="0.2">
      <c r="A676" s="78"/>
      <c r="B676" s="78"/>
      <c r="C676" s="78"/>
      <c r="D676" s="108"/>
    </row>
    <row r="677" spans="1:4" x14ac:dyDescent="0.2">
      <c r="A677" s="78"/>
      <c r="B677" s="78"/>
      <c r="C677" s="78"/>
      <c r="D677" s="108"/>
    </row>
    <row r="678" spans="1:4" x14ac:dyDescent="0.2">
      <c r="A678" s="78"/>
      <c r="B678" s="78"/>
      <c r="C678" s="78"/>
      <c r="D678" s="108"/>
    </row>
    <row r="679" spans="1:4" x14ac:dyDescent="0.2">
      <c r="A679" s="78"/>
      <c r="B679" s="78"/>
      <c r="C679" s="78"/>
      <c r="D679" s="108"/>
    </row>
    <row r="680" spans="1:4" x14ac:dyDescent="0.2">
      <c r="A680" s="78"/>
      <c r="B680" s="78"/>
      <c r="C680" s="78"/>
      <c r="D680" s="108"/>
    </row>
    <row r="681" spans="1:4" x14ac:dyDescent="0.2">
      <c r="A681" s="78"/>
      <c r="B681" s="78"/>
      <c r="C681" s="78"/>
      <c r="D681" s="108"/>
    </row>
    <row r="682" spans="1:4" x14ac:dyDescent="0.2">
      <c r="A682" s="78"/>
      <c r="B682" s="78"/>
      <c r="C682" s="78"/>
      <c r="D682" s="108"/>
    </row>
    <row r="683" spans="1:4" x14ac:dyDescent="0.2">
      <c r="A683" s="78"/>
      <c r="B683" s="78"/>
      <c r="C683" s="78"/>
      <c r="D683" s="108"/>
    </row>
    <row r="684" spans="1:4" x14ac:dyDescent="0.2">
      <c r="A684" s="78"/>
      <c r="B684" s="78"/>
      <c r="C684" s="78"/>
      <c r="D684" s="108"/>
    </row>
    <row r="685" spans="1:4" x14ac:dyDescent="0.2">
      <c r="A685" s="78"/>
      <c r="B685" s="78"/>
      <c r="C685" s="78"/>
      <c r="D685" s="108"/>
    </row>
    <row r="686" spans="1:4" x14ac:dyDescent="0.2">
      <c r="A686" s="78"/>
      <c r="B686" s="78"/>
      <c r="C686" s="78"/>
      <c r="D686" s="108"/>
    </row>
    <row r="687" spans="1:4" x14ac:dyDescent="0.2">
      <c r="A687" s="78"/>
      <c r="B687" s="78"/>
      <c r="C687" s="78"/>
      <c r="D687" s="108"/>
    </row>
    <row r="688" spans="1:4" x14ac:dyDescent="0.2">
      <c r="A688" s="78"/>
      <c r="B688" s="78"/>
      <c r="C688" s="78"/>
      <c r="D688" s="108"/>
    </row>
    <row r="689" spans="1:4" x14ac:dyDescent="0.2">
      <c r="A689" s="78"/>
      <c r="B689" s="78"/>
      <c r="C689" s="78"/>
      <c r="D689" s="108"/>
    </row>
    <row r="690" spans="1:4" x14ac:dyDescent="0.2">
      <c r="A690" s="78"/>
      <c r="B690" s="78"/>
      <c r="C690" s="78"/>
      <c r="D690" s="108"/>
    </row>
    <row r="691" spans="1:4" x14ac:dyDescent="0.2">
      <c r="A691" s="78"/>
      <c r="B691" s="78"/>
      <c r="C691" s="78"/>
      <c r="D691" s="108"/>
    </row>
    <row r="692" spans="1:4" x14ac:dyDescent="0.2">
      <c r="A692" s="78"/>
      <c r="B692" s="78"/>
      <c r="C692" s="78"/>
      <c r="D692" s="108"/>
    </row>
    <row r="693" spans="1:4" x14ac:dyDescent="0.2">
      <c r="A693" s="78"/>
      <c r="B693" s="78"/>
      <c r="C693" s="78"/>
      <c r="D693" s="108"/>
    </row>
    <row r="694" spans="1:4" x14ac:dyDescent="0.2">
      <c r="A694" s="78"/>
      <c r="B694" s="78"/>
      <c r="C694" s="78"/>
      <c r="D694" s="108"/>
    </row>
    <row r="695" spans="1:4" x14ac:dyDescent="0.2">
      <c r="A695" s="78"/>
      <c r="B695" s="78"/>
      <c r="C695" s="78"/>
      <c r="D695" s="108"/>
    </row>
    <row r="696" spans="1:4" x14ac:dyDescent="0.2">
      <c r="A696" s="78"/>
      <c r="B696" s="78"/>
      <c r="C696" s="78"/>
      <c r="D696" s="108"/>
    </row>
    <row r="697" spans="1:4" x14ac:dyDescent="0.2">
      <c r="A697" s="78"/>
      <c r="B697" s="78"/>
      <c r="C697" s="78"/>
      <c r="D697" s="108"/>
    </row>
    <row r="698" spans="1:4" x14ac:dyDescent="0.2">
      <c r="A698" s="78"/>
      <c r="B698" s="78"/>
      <c r="C698" s="78"/>
      <c r="D698" s="108"/>
    </row>
    <row r="699" spans="1:4" x14ac:dyDescent="0.2">
      <c r="A699" s="78"/>
      <c r="B699" s="78"/>
      <c r="C699" s="78"/>
      <c r="D699" s="108"/>
    </row>
    <row r="700" spans="1:4" x14ac:dyDescent="0.2">
      <c r="A700" s="78"/>
      <c r="B700" s="78"/>
      <c r="C700" s="78"/>
      <c r="D700" s="108"/>
    </row>
    <row r="701" spans="1:4" x14ac:dyDescent="0.2">
      <c r="A701" s="78"/>
      <c r="B701" s="78"/>
      <c r="C701" s="78"/>
      <c r="D701" s="108"/>
    </row>
    <row r="702" spans="1:4" x14ac:dyDescent="0.2">
      <c r="A702" s="78"/>
      <c r="B702" s="78"/>
      <c r="C702" s="78"/>
      <c r="D702" s="108"/>
    </row>
    <row r="703" spans="1:4" x14ac:dyDescent="0.2">
      <c r="A703" s="78"/>
      <c r="B703" s="78"/>
      <c r="C703" s="78"/>
      <c r="D703" s="108"/>
    </row>
    <row r="704" spans="1:4" x14ac:dyDescent="0.2">
      <c r="A704" s="78"/>
      <c r="B704" s="78"/>
      <c r="C704" s="78"/>
      <c r="D704" s="108"/>
    </row>
    <row r="705" spans="1:4" x14ac:dyDescent="0.2">
      <c r="A705" s="78"/>
      <c r="B705" s="78"/>
      <c r="C705" s="78"/>
      <c r="D705" s="108"/>
    </row>
    <row r="706" spans="1:4" x14ac:dyDescent="0.2">
      <c r="A706" s="78"/>
      <c r="B706" s="78"/>
      <c r="C706" s="78"/>
      <c r="D706" s="108"/>
    </row>
    <row r="707" spans="1:4" x14ac:dyDescent="0.2">
      <c r="A707" s="78"/>
      <c r="B707" s="78"/>
      <c r="C707" s="78"/>
      <c r="D707" s="108"/>
    </row>
    <row r="708" spans="1:4" x14ac:dyDescent="0.2">
      <c r="A708" s="78"/>
      <c r="B708" s="78"/>
      <c r="C708" s="78"/>
      <c r="D708" s="108"/>
    </row>
    <row r="709" spans="1:4" x14ac:dyDescent="0.2">
      <c r="A709" s="78"/>
      <c r="B709" s="78"/>
      <c r="C709" s="78"/>
      <c r="D709" s="108"/>
    </row>
    <row r="710" spans="1:4" x14ac:dyDescent="0.2">
      <c r="A710" s="78"/>
      <c r="B710" s="78"/>
      <c r="C710" s="78"/>
      <c r="D710" s="108"/>
    </row>
    <row r="711" spans="1:4" x14ac:dyDescent="0.2">
      <c r="A711" s="78"/>
      <c r="B711" s="78"/>
      <c r="C711" s="78"/>
      <c r="D711" s="108"/>
    </row>
    <row r="712" spans="1:4" x14ac:dyDescent="0.2">
      <c r="A712" s="78"/>
      <c r="B712" s="78"/>
      <c r="C712" s="78"/>
      <c r="D712" s="108"/>
    </row>
    <row r="713" spans="1:4" x14ac:dyDescent="0.2">
      <c r="A713" s="78"/>
      <c r="B713" s="78"/>
      <c r="C713" s="78"/>
      <c r="D713" s="108"/>
    </row>
    <row r="714" spans="1:4" x14ac:dyDescent="0.2">
      <c r="A714" s="78"/>
      <c r="B714" s="78"/>
      <c r="C714" s="78"/>
      <c r="D714" s="108"/>
    </row>
    <row r="715" spans="1:4" x14ac:dyDescent="0.2">
      <c r="A715" s="78"/>
      <c r="B715" s="78"/>
      <c r="C715" s="78"/>
      <c r="D715" s="108"/>
    </row>
    <row r="716" spans="1:4" x14ac:dyDescent="0.2">
      <c r="A716" s="78"/>
      <c r="B716" s="78"/>
      <c r="C716" s="78"/>
      <c r="D716" s="108"/>
    </row>
    <row r="717" spans="1:4" x14ac:dyDescent="0.2">
      <c r="A717" s="78"/>
      <c r="B717" s="78"/>
      <c r="C717" s="78"/>
      <c r="D717" s="108"/>
    </row>
    <row r="718" spans="1:4" x14ac:dyDescent="0.2">
      <c r="A718" s="78"/>
      <c r="B718" s="78"/>
      <c r="C718" s="78"/>
      <c r="D718" s="108"/>
    </row>
    <row r="719" spans="1:4" x14ac:dyDescent="0.2">
      <c r="A719" s="78"/>
      <c r="B719" s="78"/>
      <c r="C719" s="78"/>
      <c r="D719" s="108"/>
    </row>
    <row r="720" spans="1:4" x14ac:dyDescent="0.2">
      <c r="A720" s="78"/>
      <c r="B720" s="78"/>
      <c r="C720" s="78"/>
      <c r="D720" s="108"/>
    </row>
    <row r="721" spans="1:4" x14ac:dyDescent="0.2">
      <c r="A721" s="78"/>
      <c r="B721" s="78"/>
      <c r="C721" s="78"/>
      <c r="D721" s="108"/>
    </row>
    <row r="722" spans="1:4" x14ac:dyDescent="0.2">
      <c r="A722" s="78"/>
      <c r="B722" s="78"/>
      <c r="C722" s="78"/>
      <c r="D722" s="108"/>
    </row>
    <row r="723" spans="1:4" x14ac:dyDescent="0.2">
      <c r="A723" s="78"/>
      <c r="B723" s="78"/>
      <c r="C723" s="78"/>
      <c r="D723" s="108"/>
    </row>
    <row r="724" spans="1:4" x14ac:dyDescent="0.2">
      <c r="A724" s="78"/>
      <c r="B724" s="78"/>
      <c r="C724" s="78"/>
      <c r="D724" s="108"/>
    </row>
    <row r="725" spans="1:4" x14ac:dyDescent="0.2">
      <c r="A725" s="78"/>
      <c r="B725" s="78"/>
      <c r="C725" s="78"/>
      <c r="D725" s="108"/>
    </row>
    <row r="726" spans="1:4" x14ac:dyDescent="0.2">
      <c r="A726" s="78"/>
      <c r="B726" s="78"/>
      <c r="C726" s="78"/>
      <c r="D726" s="108"/>
    </row>
    <row r="727" spans="1:4" x14ac:dyDescent="0.2">
      <c r="A727" s="78"/>
      <c r="B727" s="78"/>
      <c r="C727" s="78"/>
      <c r="D727" s="108"/>
    </row>
    <row r="728" spans="1:4" x14ac:dyDescent="0.2">
      <c r="A728" s="78"/>
      <c r="B728" s="78"/>
      <c r="C728" s="78"/>
      <c r="D728" s="108"/>
    </row>
    <row r="729" spans="1:4" x14ac:dyDescent="0.2">
      <c r="A729" s="78"/>
      <c r="B729" s="78"/>
      <c r="C729" s="78"/>
      <c r="D729" s="108"/>
    </row>
    <row r="730" spans="1:4" x14ac:dyDescent="0.2">
      <c r="A730" s="78"/>
      <c r="B730" s="78"/>
      <c r="C730" s="78"/>
      <c r="D730" s="108"/>
    </row>
    <row r="731" spans="1:4" x14ac:dyDescent="0.2">
      <c r="A731" s="78"/>
      <c r="B731" s="78"/>
      <c r="C731" s="78"/>
      <c r="D731" s="108"/>
    </row>
    <row r="732" spans="1:4" x14ac:dyDescent="0.2">
      <c r="A732" s="78"/>
      <c r="B732" s="78"/>
      <c r="C732" s="78"/>
      <c r="D732" s="108"/>
    </row>
    <row r="733" spans="1:4" x14ac:dyDescent="0.2">
      <c r="A733" s="78"/>
      <c r="B733" s="78"/>
      <c r="C733" s="78"/>
      <c r="D733" s="108"/>
    </row>
    <row r="734" spans="1:4" x14ac:dyDescent="0.2">
      <c r="A734" s="78"/>
      <c r="B734" s="78"/>
      <c r="C734" s="78"/>
      <c r="D734" s="108"/>
    </row>
    <row r="735" spans="1:4" x14ac:dyDescent="0.2">
      <c r="A735" s="78"/>
      <c r="B735" s="78"/>
      <c r="C735" s="78"/>
      <c r="D735" s="108"/>
    </row>
    <row r="736" spans="1:4" x14ac:dyDescent="0.2">
      <c r="A736" s="78"/>
      <c r="B736" s="78"/>
      <c r="C736" s="78"/>
      <c r="D736" s="108"/>
    </row>
    <row r="737" spans="1:4" x14ac:dyDescent="0.2">
      <c r="A737" s="78"/>
      <c r="B737" s="78"/>
      <c r="C737" s="78"/>
      <c r="D737" s="108"/>
    </row>
    <row r="738" spans="1:4" x14ac:dyDescent="0.2">
      <c r="A738" s="78"/>
      <c r="B738" s="78"/>
      <c r="C738" s="78"/>
      <c r="D738" s="108"/>
    </row>
    <row r="739" spans="1:4" x14ac:dyDescent="0.2">
      <c r="A739" s="78"/>
      <c r="B739" s="78"/>
      <c r="C739" s="78"/>
      <c r="D739" s="108"/>
    </row>
    <row r="740" spans="1:4" x14ac:dyDescent="0.2">
      <c r="A740" s="78"/>
      <c r="B740" s="78"/>
      <c r="C740" s="78"/>
      <c r="D740" s="108"/>
    </row>
    <row r="741" spans="1:4" x14ac:dyDescent="0.2">
      <c r="A741" s="78"/>
      <c r="B741" s="78"/>
      <c r="C741" s="78"/>
      <c r="D741" s="108"/>
    </row>
    <row r="742" spans="1:4" x14ac:dyDescent="0.2">
      <c r="A742" s="78"/>
      <c r="B742" s="78"/>
      <c r="C742" s="78"/>
      <c r="D742" s="108"/>
    </row>
    <row r="743" spans="1:4" x14ac:dyDescent="0.2">
      <c r="A743" s="78"/>
      <c r="B743" s="78"/>
      <c r="C743" s="78"/>
      <c r="D743" s="108"/>
    </row>
    <row r="744" spans="1:4" x14ac:dyDescent="0.2">
      <c r="A744" s="78"/>
      <c r="B744" s="78"/>
      <c r="C744" s="78"/>
      <c r="D744" s="108"/>
    </row>
    <row r="745" spans="1:4" x14ac:dyDescent="0.2">
      <c r="A745" s="78"/>
      <c r="B745" s="78"/>
      <c r="C745" s="78"/>
      <c r="D745" s="108"/>
    </row>
    <row r="746" spans="1:4" x14ac:dyDescent="0.2">
      <c r="A746" s="78"/>
      <c r="B746" s="78"/>
      <c r="C746" s="78"/>
      <c r="D746" s="108"/>
    </row>
    <row r="747" spans="1:4" x14ac:dyDescent="0.2">
      <c r="A747" s="78"/>
      <c r="B747" s="78"/>
      <c r="C747" s="78"/>
      <c r="D747" s="108"/>
    </row>
    <row r="748" spans="1:4" x14ac:dyDescent="0.2">
      <c r="A748" s="78"/>
      <c r="B748" s="78"/>
      <c r="C748" s="78"/>
      <c r="D748" s="108"/>
    </row>
    <row r="749" spans="1:4" x14ac:dyDescent="0.2">
      <c r="A749" s="78"/>
      <c r="B749" s="78"/>
      <c r="C749" s="78"/>
      <c r="D749" s="108"/>
    </row>
    <row r="750" spans="1:4" x14ac:dyDescent="0.2">
      <c r="A750" s="78"/>
      <c r="B750" s="78"/>
      <c r="C750" s="78"/>
      <c r="D750" s="108"/>
    </row>
    <row r="751" spans="1:4" x14ac:dyDescent="0.2">
      <c r="A751" s="78"/>
      <c r="B751" s="78"/>
      <c r="C751" s="78"/>
      <c r="D751" s="108"/>
    </row>
    <row r="752" spans="1:4" x14ac:dyDescent="0.2">
      <c r="A752" s="78"/>
      <c r="B752" s="78"/>
      <c r="C752" s="78"/>
      <c r="D752" s="108"/>
    </row>
    <row r="753" spans="1:4" x14ac:dyDescent="0.2">
      <c r="A753" s="78"/>
      <c r="B753" s="78"/>
      <c r="C753" s="78"/>
      <c r="D753" s="108"/>
    </row>
    <row r="754" spans="1:4" x14ac:dyDescent="0.2">
      <c r="A754" s="78"/>
      <c r="B754" s="78"/>
      <c r="C754" s="78"/>
      <c r="D754" s="108"/>
    </row>
    <row r="755" spans="1:4" x14ac:dyDescent="0.2">
      <c r="A755" s="78"/>
      <c r="B755" s="78"/>
      <c r="C755" s="78"/>
      <c r="D755" s="108"/>
    </row>
    <row r="756" spans="1:4" x14ac:dyDescent="0.2">
      <c r="A756" s="78"/>
      <c r="B756" s="78"/>
      <c r="C756" s="78"/>
      <c r="D756" s="108"/>
    </row>
    <row r="757" spans="1:4" x14ac:dyDescent="0.2">
      <c r="A757" s="78"/>
      <c r="B757" s="78"/>
      <c r="C757" s="78"/>
      <c r="D757" s="108"/>
    </row>
    <row r="758" spans="1:4" x14ac:dyDescent="0.2">
      <c r="A758" s="78"/>
      <c r="B758" s="78"/>
      <c r="C758" s="78"/>
      <c r="D758" s="108"/>
    </row>
    <row r="759" spans="1:4" x14ac:dyDescent="0.2">
      <c r="A759" s="78"/>
      <c r="B759" s="78"/>
      <c r="C759" s="78"/>
      <c r="D759" s="108"/>
    </row>
    <row r="760" spans="1:4" x14ac:dyDescent="0.2">
      <c r="A760" s="78"/>
      <c r="B760" s="78"/>
      <c r="C760" s="78"/>
      <c r="D760" s="108"/>
    </row>
    <row r="761" spans="1:4" x14ac:dyDescent="0.2">
      <c r="A761" s="78"/>
      <c r="B761" s="78"/>
      <c r="C761" s="78"/>
      <c r="D761" s="108"/>
    </row>
    <row r="762" spans="1:4" x14ac:dyDescent="0.2">
      <c r="A762" s="78"/>
      <c r="B762" s="78"/>
      <c r="C762" s="78"/>
      <c r="D762" s="108"/>
    </row>
    <row r="763" spans="1:4" x14ac:dyDescent="0.2">
      <c r="A763" s="78"/>
      <c r="B763" s="78"/>
      <c r="C763" s="78"/>
      <c r="D763" s="108"/>
    </row>
    <row r="764" spans="1:4" x14ac:dyDescent="0.2">
      <c r="A764" s="78"/>
      <c r="B764" s="78"/>
      <c r="C764" s="78"/>
      <c r="D764" s="108"/>
    </row>
    <row r="765" spans="1:4" x14ac:dyDescent="0.2">
      <c r="A765" s="78"/>
      <c r="B765" s="78"/>
      <c r="C765" s="78"/>
      <c r="D765" s="108"/>
    </row>
    <row r="766" spans="1:4" x14ac:dyDescent="0.2">
      <c r="A766" s="78"/>
      <c r="B766" s="78"/>
      <c r="C766" s="78"/>
      <c r="D766" s="108"/>
    </row>
    <row r="767" spans="1:4" x14ac:dyDescent="0.2">
      <c r="A767" s="78"/>
      <c r="B767" s="78"/>
      <c r="C767" s="78"/>
      <c r="D767" s="108"/>
    </row>
    <row r="768" spans="1:4" x14ac:dyDescent="0.2">
      <c r="A768" s="78"/>
      <c r="B768" s="78"/>
      <c r="C768" s="78"/>
      <c r="D768" s="108"/>
    </row>
    <row r="769" spans="1:4" x14ac:dyDescent="0.2">
      <c r="A769" s="78"/>
      <c r="B769" s="78"/>
      <c r="C769" s="78"/>
      <c r="D769" s="108"/>
    </row>
    <row r="770" spans="1:4" x14ac:dyDescent="0.2">
      <c r="A770" s="78"/>
      <c r="B770" s="78"/>
      <c r="C770" s="78"/>
      <c r="D770" s="108"/>
    </row>
    <row r="771" spans="1:4" x14ac:dyDescent="0.2">
      <c r="A771" s="78"/>
      <c r="B771" s="78"/>
      <c r="C771" s="78"/>
      <c r="D771" s="108"/>
    </row>
    <row r="772" spans="1:4" x14ac:dyDescent="0.2">
      <c r="A772" s="78"/>
      <c r="B772" s="78"/>
      <c r="C772" s="78"/>
      <c r="D772" s="108"/>
    </row>
    <row r="773" spans="1:4" x14ac:dyDescent="0.2">
      <c r="A773" s="78"/>
      <c r="B773" s="78"/>
      <c r="C773" s="78"/>
      <c r="D773" s="108"/>
    </row>
  </sheetData>
  <autoFilter ref="A3:D773" xr:uid="{8529EA1D-2823-49BA-A14D-FBA19E9B2FA8}"/>
  <mergeCells count="2">
    <mergeCell ref="A1:D1"/>
    <mergeCell ref="A2:D2"/>
  </mergeCells>
  <conditionalFormatting sqref="A3">
    <cfRule type="duplicateValues" dxfId="3" priority="1"/>
  </conditionalFormatting>
  <conditionalFormatting sqref="B3:D3">
    <cfRule type="duplicateValues" dxfId="2" priority="4"/>
  </conditionalFormatting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A0087-DDF8-440F-931F-31D243D919D7}">
  <dimension ref="A1:F773"/>
  <sheetViews>
    <sheetView zoomScale="85" zoomScaleNormal="85" workbookViewId="0">
      <selection activeCell="A5" sqref="A5"/>
    </sheetView>
  </sheetViews>
  <sheetFormatPr defaultRowHeight="15" x14ac:dyDescent="0.2"/>
  <cols>
    <col min="2" max="2" width="56.296875" customWidth="1"/>
    <col min="3" max="3" width="64.8984375" customWidth="1"/>
    <col min="4" max="4" width="20.796875" customWidth="1"/>
    <col min="5" max="5" width="12.296875" bestFit="1" customWidth="1"/>
    <col min="6" max="6" width="17" bestFit="1" customWidth="1"/>
  </cols>
  <sheetData>
    <row r="1" spans="1:6" ht="38.25" customHeight="1" x14ac:dyDescent="0.2">
      <c r="A1" s="134" t="s">
        <v>1933</v>
      </c>
      <c r="B1" s="135"/>
      <c r="C1" s="135"/>
      <c r="D1" s="136"/>
      <c r="E1" t="s">
        <v>1934</v>
      </c>
      <c r="F1" s="32">
        <f>SUM(D:D)</f>
        <v>0</v>
      </c>
    </row>
    <row r="2" spans="1:6" ht="20.25" customHeight="1" x14ac:dyDescent="0.2">
      <c r="A2" s="137" t="s">
        <v>1935</v>
      </c>
      <c r="B2" s="138"/>
      <c r="C2" s="138"/>
      <c r="D2" s="139"/>
    </row>
    <row r="3" spans="1:6" s="83" customFormat="1" ht="30" x14ac:dyDescent="0.2">
      <c r="A3" s="105" t="s">
        <v>1936</v>
      </c>
      <c r="B3" s="105" t="s">
        <v>1937</v>
      </c>
      <c r="C3" s="104" t="s">
        <v>1938</v>
      </c>
      <c r="D3" s="103" t="s">
        <v>1940</v>
      </c>
    </row>
    <row r="4" spans="1:6" x14ac:dyDescent="0.2">
      <c r="A4" s="78"/>
      <c r="B4" s="78"/>
      <c r="C4" s="78"/>
      <c r="D4" s="106"/>
    </row>
    <row r="5" spans="1:6" x14ac:dyDescent="0.2">
      <c r="A5" s="78"/>
      <c r="B5" s="78"/>
      <c r="C5" s="78"/>
      <c r="D5" s="106"/>
    </row>
    <row r="6" spans="1:6" x14ac:dyDescent="0.2">
      <c r="A6" s="78"/>
      <c r="B6" s="78"/>
      <c r="C6" s="78"/>
      <c r="D6" s="106"/>
    </row>
    <row r="7" spans="1:6" x14ac:dyDescent="0.2">
      <c r="A7" s="78"/>
      <c r="B7" s="78"/>
      <c r="C7" s="78"/>
      <c r="D7" s="106"/>
    </row>
    <row r="8" spans="1:6" x14ac:dyDescent="0.2">
      <c r="A8" s="78"/>
      <c r="B8" s="78"/>
      <c r="C8" s="78"/>
      <c r="D8" s="106"/>
    </row>
    <row r="9" spans="1:6" x14ac:dyDescent="0.2">
      <c r="A9" s="78"/>
      <c r="B9" s="78"/>
      <c r="C9" s="78"/>
      <c r="D9" s="106"/>
    </row>
    <row r="10" spans="1:6" x14ac:dyDescent="0.2">
      <c r="A10" s="78"/>
      <c r="B10" s="78"/>
      <c r="C10" s="78"/>
      <c r="D10" s="106"/>
    </row>
    <row r="11" spans="1:6" x14ac:dyDescent="0.2">
      <c r="A11" s="78"/>
      <c r="B11" s="78"/>
      <c r="C11" s="78"/>
      <c r="D11" s="106"/>
    </row>
    <row r="12" spans="1:6" x14ac:dyDescent="0.2">
      <c r="A12" s="78"/>
      <c r="B12" s="78"/>
      <c r="C12" s="78"/>
      <c r="D12" s="106"/>
    </row>
    <row r="13" spans="1:6" x14ac:dyDescent="0.2">
      <c r="A13" s="78"/>
      <c r="B13" s="78"/>
      <c r="C13" s="78"/>
      <c r="D13" s="106"/>
    </row>
    <row r="14" spans="1:6" x14ac:dyDescent="0.2">
      <c r="A14" s="78"/>
      <c r="B14" s="78"/>
      <c r="C14" s="78"/>
      <c r="D14" s="106"/>
    </row>
    <row r="15" spans="1:6" x14ac:dyDescent="0.2">
      <c r="A15" s="78"/>
      <c r="B15" s="78"/>
      <c r="C15" s="78"/>
      <c r="D15" s="106"/>
    </row>
    <row r="16" spans="1:6" x14ac:dyDescent="0.2">
      <c r="A16" s="78"/>
      <c r="B16" s="78"/>
      <c r="C16" s="78"/>
      <c r="D16" s="106"/>
    </row>
    <row r="17" spans="1:4" x14ac:dyDescent="0.2">
      <c r="A17" s="78"/>
      <c r="B17" s="78"/>
      <c r="C17" s="78"/>
      <c r="D17" s="106"/>
    </row>
    <row r="18" spans="1:4" x14ac:dyDescent="0.2">
      <c r="A18" s="78"/>
      <c r="B18" s="78"/>
      <c r="C18" s="78"/>
      <c r="D18" s="106"/>
    </row>
    <row r="19" spans="1:4" x14ac:dyDescent="0.2">
      <c r="A19" s="78"/>
      <c r="B19" s="78"/>
      <c r="C19" s="78"/>
      <c r="D19" s="106"/>
    </row>
    <row r="20" spans="1:4" x14ac:dyDescent="0.2">
      <c r="A20" s="78"/>
      <c r="B20" s="78"/>
      <c r="C20" s="78"/>
      <c r="D20" s="106"/>
    </row>
    <row r="21" spans="1:4" x14ac:dyDescent="0.2">
      <c r="A21" s="78"/>
      <c r="B21" s="78"/>
      <c r="C21" s="78"/>
      <c r="D21" s="106"/>
    </row>
    <row r="22" spans="1:4" x14ac:dyDescent="0.2">
      <c r="A22" s="78"/>
      <c r="B22" s="78"/>
      <c r="C22" s="78"/>
      <c r="D22" s="106"/>
    </row>
    <row r="23" spans="1:4" x14ac:dyDescent="0.2">
      <c r="A23" s="78"/>
      <c r="B23" s="78"/>
      <c r="C23" s="78"/>
      <c r="D23" s="106"/>
    </row>
    <row r="24" spans="1:4" x14ac:dyDescent="0.2">
      <c r="A24" s="78"/>
      <c r="B24" s="78"/>
      <c r="C24" s="78"/>
      <c r="D24" s="106"/>
    </row>
    <row r="25" spans="1:4" x14ac:dyDescent="0.2">
      <c r="A25" s="78"/>
      <c r="B25" s="78"/>
      <c r="C25" s="78"/>
      <c r="D25" s="106"/>
    </row>
    <row r="26" spans="1:4" x14ac:dyDescent="0.2">
      <c r="A26" s="78"/>
      <c r="B26" s="78"/>
      <c r="C26" s="78"/>
      <c r="D26" s="106"/>
    </row>
    <row r="27" spans="1:4" x14ac:dyDescent="0.2">
      <c r="A27" s="78"/>
      <c r="B27" s="78"/>
      <c r="C27" s="78"/>
      <c r="D27" s="106"/>
    </row>
    <row r="28" spans="1:4" x14ac:dyDescent="0.2">
      <c r="A28" s="78"/>
      <c r="B28" s="78"/>
      <c r="C28" s="78"/>
      <c r="D28" s="106"/>
    </row>
    <row r="29" spans="1:4" x14ac:dyDescent="0.2">
      <c r="A29" s="78"/>
      <c r="B29" s="78"/>
      <c r="C29" s="78"/>
      <c r="D29" s="106"/>
    </row>
    <row r="30" spans="1:4" x14ac:dyDescent="0.2">
      <c r="A30" s="78"/>
      <c r="B30" s="78"/>
      <c r="C30" s="78"/>
      <c r="D30" s="106"/>
    </row>
    <row r="31" spans="1:4" x14ac:dyDescent="0.2">
      <c r="A31" s="78"/>
      <c r="B31" s="78"/>
      <c r="C31" s="78"/>
      <c r="D31" s="106"/>
    </row>
    <row r="32" spans="1:4" x14ac:dyDescent="0.2">
      <c r="A32" s="78"/>
      <c r="B32" s="78"/>
      <c r="C32" s="78"/>
      <c r="D32" s="106"/>
    </row>
    <row r="33" spans="1:4" x14ac:dyDescent="0.2">
      <c r="A33" s="78"/>
      <c r="B33" s="78"/>
      <c r="C33" s="78"/>
      <c r="D33" s="106"/>
    </row>
    <row r="34" spans="1:4" x14ac:dyDescent="0.2">
      <c r="A34" s="78"/>
      <c r="B34" s="78"/>
      <c r="C34" s="78"/>
      <c r="D34" s="106"/>
    </row>
    <row r="35" spans="1:4" x14ac:dyDescent="0.2">
      <c r="A35" s="78"/>
      <c r="B35" s="78"/>
      <c r="C35" s="78"/>
      <c r="D35" s="106"/>
    </row>
    <row r="36" spans="1:4" x14ac:dyDescent="0.2">
      <c r="A36" s="78"/>
      <c r="B36" s="78"/>
      <c r="C36" s="78"/>
      <c r="D36" s="106"/>
    </row>
    <row r="37" spans="1:4" x14ac:dyDescent="0.2">
      <c r="A37" s="78"/>
      <c r="B37" s="78"/>
      <c r="C37" s="78"/>
      <c r="D37" s="106"/>
    </row>
    <row r="38" spans="1:4" x14ac:dyDescent="0.2">
      <c r="A38" s="78"/>
      <c r="B38" s="78"/>
      <c r="C38" s="78"/>
      <c r="D38" s="106"/>
    </row>
    <row r="39" spans="1:4" x14ac:dyDescent="0.2">
      <c r="A39" s="78"/>
      <c r="B39" s="78"/>
      <c r="C39" s="78"/>
      <c r="D39" s="106"/>
    </row>
    <row r="40" spans="1:4" x14ac:dyDescent="0.2">
      <c r="A40" s="78"/>
      <c r="B40" s="78"/>
      <c r="C40" s="78"/>
      <c r="D40" s="106"/>
    </row>
    <row r="41" spans="1:4" x14ac:dyDescent="0.2">
      <c r="A41" s="78"/>
      <c r="B41" s="78"/>
      <c r="C41" s="78"/>
      <c r="D41" s="106"/>
    </row>
    <row r="42" spans="1:4" x14ac:dyDescent="0.2">
      <c r="A42" s="78"/>
      <c r="B42" s="78"/>
      <c r="C42" s="78"/>
      <c r="D42" s="106"/>
    </row>
    <row r="43" spans="1:4" x14ac:dyDescent="0.2">
      <c r="A43" s="78"/>
      <c r="B43" s="78"/>
      <c r="C43" s="78"/>
      <c r="D43" s="106"/>
    </row>
    <row r="44" spans="1:4" x14ac:dyDescent="0.2">
      <c r="A44" s="78"/>
      <c r="B44" s="78"/>
      <c r="C44" s="78"/>
      <c r="D44" s="106"/>
    </row>
    <row r="45" spans="1:4" x14ac:dyDescent="0.2">
      <c r="A45" s="78"/>
      <c r="B45" s="78"/>
      <c r="C45" s="78"/>
      <c r="D45" s="106"/>
    </row>
    <row r="46" spans="1:4" x14ac:dyDescent="0.2">
      <c r="A46" s="78"/>
      <c r="B46" s="78"/>
      <c r="C46" s="78"/>
      <c r="D46" s="106"/>
    </row>
    <row r="47" spans="1:4" x14ac:dyDescent="0.2">
      <c r="A47" s="78"/>
      <c r="B47" s="78"/>
      <c r="C47" s="78"/>
      <c r="D47" s="106"/>
    </row>
    <row r="48" spans="1:4" x14ac:dyDescent="0.2">
      <c r="A48" s="78"/>
      <c r="B48" s="78"/>
      <c r="C48" s="78"/>
      <c r="D48" s="106"/>
    </row>
    <row r="49" spans="1:4" x14ac:dyDescent="0.2">
      <c r="A49" s="78"/>
      <c r="B49" s="78"/>
      <c r="C49" s="78"/>
      <c r="D49" s="106"/>
    </row>
    <row r="50" spans="1:4" x14ac:dyDescent="0.2">
      <c r="A50" s="78"/>
      <c r="B50" s="78"/>
      <c r="C50" s="78"/>
      <c r="D50" s="106"/>
    </row>
    <row r="51" spans="1:4" x14ac:dyDescent="0.2">
      <c r="A51" s="78"/>
      <c r="B51" s="78"/>
      <c r="C51" s="78"/>
      <c r="D51" s="106"/>
    </row>
    <row r="52" spans="1:4" x14ac:dyDescent="0.2">
      <c r="A52" s="78"/>
      <c r="B52" s="78"/>
      <c r="C52" s="78"/>
      <c r="D52" s="106"/>
    </row>
    <row r="53" spans="1:4" x14ac:dyDescent="0.2">
      <c r="A53" s="78"/>
      <c r="B53" s="78"/>
      <c r="C53" s="78"/>
      <c r="D53" s="106"/>
    </row>
    <row r="54" spans="1:4" x14ac:dyDescent="0.2">
      <c r="A54" s="78"/>
      <c r="B54" s="78"/>
      <c r="C54" s="78"/>
      <c r="D54" s="106"/>
    </row>
    <row r="55" spans="1:4" x14ac:dyDescent="0.2">
      <c r="A55" s="78"/>
      <c r="B55" s="78"/>
      <c r="C55" s="78"/>
      <c r="D55" s="106"/>
    </row>
    <row r="56" spans="1:4" x14ac:dyDescent="0.2">
      <c r="A56" s="78"/>
      <c r="B56" s="78"/>
      <c r="C56" s="78"/>
      <c r="D56" s="106"/>
    </row>
    <row r="57" spans="1:4" x14ac:dyDescent="0.2">
      <c r="A57" s="78"/>
      <c r="B57" s="78"/>
      <c r="C57" s="78"/>
      <c r="D57" s="106"/>
    </row>
    <row r="58" spans="1:4" x14ac:dyDescent="0.2">
      <c r="A58" s="78"/>
      <c r="B58" s="78"/>
      <c r="C58" s="78"/>
      <c r="D58" s="106"/>
    </row>
    <row r="59" spans="1:4" x14ac:dyDescent="0.2">
      <c r="A59" s="78"/>
      <c r="B59" s="78"/>
      <c r="C59" s="78"/>
      <c r="D59" s="106"/>
    </row>
    <row r="60" spans="1:4" x14ac:dyDescent="0.2">
      <c r="A60" s="78"/>
      <c r="B60" s="78"/>
      <c r="C60" s="78"/>
      <c r="D60" s="106"/>
    </row>
    <row r="61" spans="1:4" x14ac:dyDescent="0.2">
      <c r="A61" s="78"/>
      <c r="B61" s="78"/>
      <c r="C61" s="78"/>
      <c r="D61" s="106"/>
    </row>
    <row r="62" spans="1:4" x14ac:dyDescent="0.2">
      <c r="A62" s="78"/>
      <c r="B62" s="78"/>
      <c r="C62" s="78"/>
      <c r="D62" s="106"/>
    </row>
    <row r="63" spans="1:4" x14ac:dyDescent="0.2">
      <c r="A63" s="78"/>
      <c r="B63" s="78"/>
      <c r="C63" s="78"/>
      <c r="D63" s="106"/>
    </row>
    <row r="64" spans="1:4" x14ac:dyDescent="0.2">
      <c r="A64" s="78"/>
      <c r="B64" s="78"/>
      <c r="C64" s="78"/>
      <c r="D64" s="106"/>
    </row>
    <row r="65" spans="1:4" x14ac:dyDescent="0.2">
      <c r="A65" s="78"/>
      <c r="B65" s="78"/>
      <c r="C65" s="78"/>
      <c r="D65" s="106"/>
    </row>
    <row r="66" spans="1:4" x14ac:dyDescent="0.2">
      <c r="A66" s="78"/>
      <c r="B66" s="78"/>
      <c r="C66" s="78"/>
      <c r="D66" s="106"/>
    </row>
    <row r="67" spans="1:4" x14ac:dyDescent="0.2">
      <c r="A67" s="78"/>
      <c r="B67" s="78"/>
      <c r="C67" s="78"/>
      <c r="D67" s="106"/>
    </row>
    <row r="68" spans="1:4" x14ac:dyDescent="0.2">
      <c r="A68" s="78"/>
      <c r="B68" s="78"/>
      <c r="C68" s="78"/>
      <c r="D68" s="106"/>
    </row>
    <row r="69" spans="1:4" x14ac:dyDescent="0.2">
      <c r="A69" s="78"/>
      <c r="B69" s="78"/>
      <c r="C69" s="78"/>
      <c r="D69" s="106"/>
    </row>
    <row r="70" spans="1:4" x14ac:dyDescent="0.2">
      <c r="A70" s="78"/>
      <c r="B70" s="78"/>
      <c r="C70" s="78"/>
      <c r="D70" s="106"/>
    </row>
    <row r="71" spans="1:4" x14ac:dyDescent="0.2">
      <c r="A71" s="78"/>
      <c r="B71" s="78"/>
      <c r="C71" s="78"/>
      <c r="D71" s="106"/>
    </row>
    <row r="72" spans="1:4" x14ac:dyDescent="0.2">
      <c r="A72" s="78"/>
      <c r="B72" s="78"/>
      <c r="C72" s="78"/>
      <c r="D72" s="106"/>
    </row>
    <row r="73" spans="1:4" x14ac:dyDescent="0.2">
      <c r="A73" s="78"/>
      <c r="B73" s="78"/>
      <c r="C73" s="78"/>
      <c r="D73" s="106"/>
    </row>
    <row r="74" spans="1:4" x14ac:dyDescent="0.2">
      <c r="A74" s="78"/>
      <c r="B74" s="78"/>
      <c r="C74" s="78"/>
      <c r="D74" s="106"/>
    </row>
    <row r="75" spans="1:4" x14ac:dyDescent="0.2">
      <c r="A75" s="78"/>
      <c r="B75" s="78"/>
      <c r="C75" s="78"/>
      <c r="D75" s="106"/>
    </row>
    <row r="76" spans="1:4" x14ac:dyDescent="0.2">
      <c r="A76" s="78"/>
      <c r="B76" s="78"/>
      <c r="C76" s="78"/>
      <c r="D76" s="106"/>
    </row>
    <row r="77" spans="1:4" x14ac:dyDescent="0.2">
      <c r="A77" s="78"/>
      <c r="B77" s="78"/>
      <c r="C77" s="78"/>
      <c r="D77" s="106"/>
    </row>
    <row r="78" spans="1:4" x14ac:dyDescent="0.2">
      <c r="A78" s="78"/>
      <c r="B78" s="78"/>
      <c r="C78" s="78"/>
      <c r="D78" s="106"/>
    </row>
    <row r="79" spans="1:4" x14ac:dyDescent="0.2">
      <c r="A79" s="78"/>
      <c r="B79" s="78"/>
      <c r="C79" s="78"/>
      <c r="D79" s="106"/>
    </row>
    <row r="80" spans="1:4" x14ac:dyDescent="0.2">
      <c r="A80" s="78"/>
      <c r="B80" s="78"/>
      <c r="C80" s="78"/>
      <c r="D80" s="106"/>
    </row>
    <row r="81" spans="1:4" x14ac:dyDescent="0.2">
      <c r="A81" s="78"/>
      <c r="B81" s="78"/>
      <c r="C81" s="78"/>
      <c r="D81" s="106"/>
    </row>
    <row r="82" spans="1:4" x14ac:dyDescent="0.2">
      <c r="A82" s="78"/>
      <c r="B82" s="78"/>
      <c r="C82" s="78"/>
      <c r="D82" s="106"/>
    </row>
    <row r="83" spans="1:4" x14ac:dyDescent="0.2">
      <c r="A83" s="78"/>
      <c r="B83" s="78"/>
      <c r="C83" s="78"/>
      <c r="D83" s="106"/>
    </row>
    <row r="84" spans="1:4" x14ac:dyDescent="0.2">
      <c r="A84" s="78"/>
      <c r="B84" s="78"/>
      <c r="C84" s="78"/>
      <c r="D84" s="106"/>
    </row>
    <row r="85" spans="1:4" x14ac:dyDescent="0.2">
      <c r="A85" s="78"/>
      <c r="B85" s="78"/>
      <c r="C85" s="78"/>
      <c r="D85" s="106"/>
    </row>
    <row r="86" spans="1:4" x14ac:dyDescent="0.2">
      <c r="A86" s="78"/>
      <c r="B86" s="78"/>
      <c r="C86" s="78"/>
      <c r="D86" s="106"/>
    </row>
    <row r="87" spans="1:4" x14ac:dyDescent="0.2">
      <c r="A87" s="78"/>
      <c r="B87" s="78"/>
      <c r="C87" s="78"/>
      <c r="D87" s="106"/>
    </row>
    <row r="88" spans="1:4" x14ac:dyDescent="0.2">
      <c r="A88" s="78"/>
      <c r="B88" s="78"/>
      <c r="C88" s="78"/>
      <c r="D88" s="106"/>
    </row>
    <row r="89" spans="1:4" x14ac:dyDescent="0.2">
      <c r="A89" s="78"/>
      <c r="B89" s="78"/>
      <c r="C89" s="78"/>
      <c r="D89" s="106"/>
    </row>
    <row r="90" spans="1:4" x14ac:dyDescent="0.2">
      <c r="A90" s="78"/>
      <c r="B90" s="78"/>
      <c r="C90" s="78"/>
      <c r="D90" s="106"/>
    </row>
    <row r="91" spans="1:4" x14ac:dyDescent="0.2">
      <c r="A91" s="78"/>
      <c r="B91" s="78"/>
      <c r="C91" s="78"/>
      <c r="D91" s="106"/>
    </row>
    <row r="92" spans="1:4" x14ac:dyDescent="0.2">
      <c r="A92" s="78"/>
      <c r="B92" s="78"/>
      <c r="C92" s="78"/>
      <c r="D92" s="106"/>
    </row>
    <row r="93" spans="1:4" x14ac:dyDescent="0.2">
      <c r="A93" s="78"/>
      <c r="B93" s="78"/>
      <c r="C93" s="78"/>
      <c r="D93" s="106"/>
    </row>
    <row r="94" spans="1:4" x14ac:dyDescent="0.2">
      <c r="A94" s="78"/>
      <c r="B94" s="78"/>
      <c r="C94" s="78"/>
      <c r="D94" s="106"/>
    </row>
    <row r="95" spans="1:4" x14ac:dyDescent="0.2">
      <c r="A95" s="78"/>
      <c r="B95" s="78"/>
      <c r="C95" s="78"/>
      <c r="D95" s="106"/>
    </row>
    <row r="96" spans="1:4" x14ac:dyDescent="0.2">
      <c r="A96" s="78"/>
      <c r="B96" s="78"/>
      <c r="C96" s="78"/>
      <c r="D96" s="106"/>
    </row>
    <row r="97" spans="1:4" x14ac:dyDescent="0.2">
      <c r="A97" s="78"/>
      <c r="B97" s="78"/>
      <c r="C97" s="78"/>
      <c r="D97" s="106"/>
    </row>
    <row r="98" spans="1:4" x14ac:dyDescent="0.2">
      <c r="A98" s="78"/>
      <c r="B98" s="78"/>
      <c r="C98" s="78"/>
      <c r="D98" s="106"/>
    </row>
    <row r="99" spans="1:4" x14ac:dyDescent="0.2">
      <c r="A99" s="78"/>
      <c r="B99" s="78"/>
      <c r="C99" s="78"/>
      <c r="D99" s="106"/>
    </row>
    <row r="100" spans="1:4" x14ac:dyDescent="0.2">
      <c r="A100" s="78"/>
      <c r="B100" s="78"/>
      <c r="C100" s="78"/>
      <c r="D100" s="106"/>
    </row>
    <row r="101" spans="1:4" x14ac:dyDescent="0.2">
      <c r="A101" s="78"/>
      <c r="B101" s="78"/>
      <c r="C101" s="78"/>
      <c r="D101" s="106"/>
    </row>
    <row r="102" spans="1:4" x14ac:dyDescent="0.2">
      <c r="A102" s="78"/>
      <c r="B102" s="78"/>
      <c r="C102" s="78"/>
      <c r="D102" s="106"/>
    </row>
    <row r="103" spans="1:4" x14ac:dyDescent="0.2">
      <c r="A103" s="78"/>
      <c r="B103" s="78"/>
      <c r="C103" s="78"/>
      <c r="D103" s="106"/>
    </row>
    <row r="104" spans="1:4" x14ac:dyDescent="0.2">
      <c r="A104" s="78"/>
      <c r="B104" s="78"/>
      <c r="C104" s="78"/>
      <c r="D104" s="106"/>
    </row>
    <row r="105" spans="1:4" x14ac:dyDescent="0.2">
      <c r="A105" s="78"/>
      <c r="B105" s="78"/>
      <c r="C105" s="78"/>
      <c r="D105" s="106"/>
    </row>
    <row r="106" spans="1:4" x14ac:dyDescent="0.2">
      <c r="A106" s="78"/>
      <c r="B106" s="78"/>
      <c r="C106" s="78"/>
      <c r="D106" s="106"/>
    </row>
    <row r="107" spans="1:4" x14ac:dyDescent="0.2">
      <c r="A107" s="78"/>
      <c r="B107" s="78"/>
      <c r="C107" s="78"/>
      <c r="D107" s="106"/>
    </row>
    <row r="108" spans="1:4" x14ac:dyDescent="0.2">
      <c r="A108" s="78"/>
      <c r="B108" s="78"/>
      <c r="C108" s="78"/>
      <c r="D108" s="106"/>
    </row>
    <row r="109" spans="1:4" x14ac:dyDescent="0.2">
      <c r="A109" s="78"/>
      <c r="B109" s="78"/>
      <c r="C109" s="78"/>
      <c r="D109" s="106"/>
    </row>
    <row r="110" spans="1:4" x14ac:dyDescent="0.2">
      <c r="A110" s="78"/>
      <c r="B110" s="78"/>
      <c r="C110" s="78"/>
      <c r="D110" s="106"/>
    </row>
    <row r="111" spans="1:4" x14ac:dyDescent="0.2">
      <c r="A111" s="78"/>
      <c r="B111" s="78"/>
      <c r="C111" s="78"/>
      <c r="D111" s="106"/>
    </row>
    <row r="112" spans="1:4" x14ac:dyDescent="0.2">
      <c r="A112" s="78"/>
      <c r="B112" s="78"/>
      <c r="C112" s="78"/>
      <c r="D112" s="106"/>
    </row>
    <row r="113" spans="1:4" x14ac:dyDescent="0.2">
      <c r="A113" s="78"/>
      <c r="B113" s="78"/>
      <c r="C113" s="78"/>
      <c r="D113" s="106"/>
    </row>
    <row r="114" spans="1:4" x14ac:dyDescent="0.2">
      <c r="A114" s="78"/>
      <c r="B114" s="78"/>
      <c r="C114" s="78"/>
      <c r="D114" s="106"/>
    </row>
    <row r="115" spans="1:4" x14ac:dyDescent="0.2">
      <c r="A115" s="78"/>
      <c r="B115" s="78"/>
      <c r="C115" s="78"/>
      <c r="D115" s="106"/>
    </row>
    <row r="116" spans="1:4" x14ac:dyDescent="0.2">
      <c r="A116" s="78"/>
      <c r="B116" s="78"/>
      <c r="C116" s="78"/>
      <c r="D116" s="106"/>
    </row>
    <row r="117" spans="1:4" x14ac:dyDescent="0.2">
      <c r="A117" s="78"/>
      <c r="B117" s="78"/>
      <c r="C117" s="78"/>
      <c r="D117" s="106"/>
    </row>
    <row r="118" spans="1:4" x14ac:dyDescent="0.2">
      <c r="A118" s="78"/>
      <c r="B118" s="78"/>
      <c r="C118" s="78"/>
      <c r="D118" s="106"/>
    </row>
    <row r="119" spans="1:4" x14ac:dyDescent="0.2">
      <c r="A119" s="78"/>
      <c r="B119" s="78"/>
      <c r="C119" s="78"/>
      <c r="D119" s="106"/>
    </row>
    <row r="120" spans="1:4" x14ac:dyDescent="0.2">
      <c r="A120" s="78"/>
      <c r="B120" s="78"/>
      <c r="C120" s="78"/>
      <c r="D120" s="106"/>
    </row>
    <row r="121" spans="1:4" x14ac:dyDescent="0.2">
      <c r="A121" s="78"/>
      <c r="B121" s="78"/>
      <c r="C121" s="78"/>
      <c r="D121" s="106"/>
    </row>
    <row r="122" spans="1:4" x14ac:dyDescent="0.2">
      <c r="A122" s="78"/>
      <c r="B122" s="78"/>
      <c r="C122" s="78"/>
      <c r="D122" s="106"/>
    </row>
    <row r="123" spans="1:4" x14ac:dyDescent="0.2">
      <c r="A123" s="78"/>
      <c r="B123" s="78"/>
      <c r="C123" s="78"/>
      <c r="D123" s="106"/>
    </row>
    <row r="124" spans="1:4" x14ac:dyDescent="0.2">
      <c r="A124" s="78"/>
      <c r="B124" s="78"/>
      <c r="C124" s="78"/>
      <c r="D124" s="106"/>
    </row>
    <row r="125" spans="1:4" x14ac:dyDescent="0.2">
      <c r="A125" s="78"/>
      <c r="B125" s="78"/>
      <c r="C125" s="78"/>
      <c r="D125" s="106"/>
    </row>
    <row r="126" spans="1:4" x14ac:dyDescent="0.2">
      <c r="A126" s="78"/>
      <c r="B126" s="78"/>
      <c r="C126" s="78"/>
      <c r="D126" s="106"/>
    </row>
    <row r="127" spans="1:4" x14ac:dyDescent="0.2">
      <c r="A127" s="78"/>
      <c r="B127" s="78"/>
      <c r="C127" s="78"/>
      <c r="D127" s="106"/>
    </row>
    <row r="128" spans="1:4" x14ac:dyDescent="0.2">
      <c r="A128" s="78"/>
      <c r="B128" s="78"/>
      <c r="C128" s="78"/>
      <c r="D128" s="106"/>
    </row>
    <row r="129" spans="1:4" x14ac:dyDescent="0.2">
      <c r="A129" s="78"/>
      <c r="B129" s="78"/>
      <c r="C129" s="78"/>
      <c r="D129" s="106"/>
    </row>
    <row r="130" spans="1:4" x14ac:dyDescent="0.2">
      <c r="A130" s="78"/>
      <c r="B130" s="78"/>
      <c r="C130" s="78"/>
      <c r="D130" s="106"/>
    </row>
    <row r="131" spans="1:4" x14ac:dyDescent="0.2">
      <c r="A131" s="78"/>
      <c r="B131" s="78"/>
      <c r="C131" s="78"/>
      <c r="D131" s="106"/>
    </row>
    <row r="132" spans="1:4" x14ac:dyDescent="0.2">
      <c r="A132" s="78"/>
      <c r="B132" s="78"/>
      <c r="C132" s="78"/>
      <c r="D132" s="106"/>
    </row>
    <row r="133" spans="1:4" x14ac:dyDescent="0.2">
      <c r="A133" s="78"/>
      <c r="B133" s="78"/>
      <c r="C133" s="78"/>
      <c r="D133" s="106"/>
    </row>
    <row r="134" spans="1:4" x14ac:dyDescent="0.2">
      <c r="A134" s="78"/>
      <c r="B134" s="78"/>
      <c r="C134" s="78"/>
      <c r="D134" s="106"/>
    </row>
    <row r="135" spans="1:4" x14ac:dyDescent="0.2">
      <c r="A135" s="78"/>
      <c r="B135" s="78"/>
      <c r="C135" s="78"/>
      <c r="D135" s="106"/>
    </row>
    <row r="136" spans="1:4" x14ac:dyDescent="0.2">
      <c r="A136" s="78"/>
      <c r="B136" s="78"/>
      <c r="C136" s="78"/>
      <c r="D136" s="106"/>
    </row>
    <row r="137" spans="1:4" x14ac:dyDescent="0.2">
      <c r="A137" s="78"/>
      <c r="B137" s="78"/>
      <c r="C137" s="78"/>
      <c r="D137" s="106"/>
    </row>
    <row r="138" spans="1:4" x14ac:dyDescent="0.2">
      <c r="A138" s="78"/>
      <c r="B138" s="78"/>
      <c r="C138" s="78"/>
      <c r="D138" s="106"/>
    </row>
    <row r="139" spans="1:4" x14ac:dyDescent="0.2">
      <c r="A139" s="78"/>
      <c r="B139" s="78"/>
      <c r="C139" s="78"/>
      <c r="D139" s="106"/>
    </row>
    <row r="140" spans="1:4" x14ac:dyDescent="0.2">
      <c r="A140" s="78"/>
      <c r="B140" s="78"/>
      <c r="C140" s="78"/>
      <c r="D140" s="106"/>
    </row>
    <row r="141" spans="1:4" x14ac:dyDescent="0.2">
      <c r="A141" s="78"/>
      <c r="B141" s="78"/>
      <c r="C141" s="78"/>
      <c r="D141" s="106"/>
    </row>
    <row r="142" spans="1:4" x14ac:dyDescent="0.2">
      <c r="A142" s="78"/>
      <c r="B142" s="78"/>
      <c r="C142" s="78"/>
      <c r="D142" s="106"/>
    </row>
    <row r="143" spans="1:4" x14ac:dyDescent="0.2">
      <c r="A143" s="78"/>
      <c r="B143" s="78"/>
      <c r="C143" s="78"/>
      <c r="D143" s="106"/>
    </row>
    <row r="144" spans="1:4" x14ac:dyDescent="0.2">
      <c r="A144" s="78"/>
      <c r="B144" s="78"/>
      <c r="C144" s="78"/>
      <c r="D144" s="106"/>
    </row>
    <row r="145" spans="1:4" x14ac:dyDescent="0.2">
      <c r="A145" s="78"/>
      <c r="B145" s="78"/>
      <c r="C145" s="78"/>
      <c r="D145" s="106"/>
    </row>
    <row r="146" spans="1:4" x14ac:dyDescent="0.2">
      <c r="A146" s="78"/>
      <c r="B146" s="78"/>
      <c r="C146" s="78"/>
      <c r="D146" s="106"/>
    </row>
    <row r="147" spans="1:4" x14ac:dyDescent="0.2">
      <c r="A147" s="78"/>
      <c r="B147" s="78"/>
      <c r="C147" s="78"/>
      <c r="D147" s="106"/>
    </row>
    <row r="148" spans="1:4" x14ac:dyDescent="0.2">
      <c r="A148" s="78"/>
      <c r="B148" s="78"/>
      <c r="C148" s="78"/>
      <c r="D148" s="106"/>
    </row>
    <row r="149" spans="1:4" x14ac:dyDescent="0.2">
      <c r="A149" s="78"/>
      <c r="B149" s="78"/>
      <c r="C149" s="78"/>
      <c r="D149" s="106"/>
    </row>
    <row r="150" spans="1:4" x14ac:dyDescent="0.2">
      <c r="A150" s="78"/>
      <c r="B150" s="78"/>
      <c r="C150" s="78"/>
      <c r="D150" s="106"/>
    </row>
    <row r="151" spans="1:4" x14ac:dyDescent="0.2">
      <c r="A151" s="78"/>
      <c r="B151" s="78"/>
      <c r="C151" s="78"/>
      <c r="D151" s="106"/>
    </row>
    <row r="152" spans="1:4" x14ac:dyDescent="0.2">
      <c r="A152" s="78"/>
      <c r="B152" s="78"/>
      <c r="C152" s="78"/>
      <c r="D152" s="106"/>
    </row>
    <row r="153" spans="1:4" x14ac:dyDescent="0.2">
      <c r="A153" s="78"/>
      <c r="B153" s="78"/>
      <c r="C153" s="78"/>
      <c r="D153" s="106"/>
    </row>
    <row r="154" spans="1:4" x14ac:dyDescent="0.2">
      <c r="A154" s="78"/>
      <c r="B154" s="78"/>
      <c r="C154" s="78"/>
      <c r="D154" s="106"/>
    </row>
    <row r="155" spans="1:4" x14ac:dyDescent="0.2">
      <c r="A155" s="78"/>
      <c r="B155" s="78"/>
      <c r="C155" s="78"/>
      <c r="D155" s="106"/>
    </row>
    <row r="156" spans="1:4" x14ac:dyDescent="0.2">
      <c r="A156" s="78"/>
      <c r="B156" s="78"/>
      <c r="C156" s="78"/>
      <c r="D156" s="106"/>
    </row>
    <row r="157" spans="1:4" x14ac:dyDescent="0.2">
      <c r="A157" s="78"/>
      <c r="B157" s="78"/>
      <c r="C157" s="78"/>
      <c r="D157" s="106"/>
    </row>
    <row r="158" spans="1:4" x14ac:dyDescent="0.2">
      <c r="A158" s="78"/>
      <c r="B158" s="78"/>
      <c r="C158" s="78"/>
      <c r="D158" s="106"/>
    </row>
    <row r="159" spans="1:4" x14ac:dyDescent="0.2">
      <c r="A159" s="78"/>
      <c r="B159" s="78"/>
      <c r="C159" s="78"/>
      <c r="D159" s="106"/>
    </row>
    <row r="160" spans="1:4" x14ac:dyDescent="0.2">
      <c r="A160" s="78"/>
      <c r="B160" s="78"/>
      <c r="C160" s="78"/>
      <c r="D160" s="106"/>
    </row>
    <row r="161" spans="1:4" x14ac:dyDescent="0.2">
      <c r="A161" s="78"/>
      <c r="B161" s="78"/>
      <c r="C161" s="78"/>
      <c r="D161" s="106"/>
    </row>
    <row r="162" spans="1:4" x14ac:dyDescent="0.2">
      <c r="A162" s="78"/>
      <c r="B162" s="78"/>
      <c r="C162" s="78"/>
      <c r="D162" s="106"/>
    </row>
    <row r="163" spans="1:4" x14ac:dyDescent="0.2">
      <c r="A163" s="78"/>
      <c r="B163" s="78"/>
      <c r="C163" s="78"/>
      <c r="D163" s="106"/>
    </row>
    <row r="164" spans="1:4" x14ac:dyDescent="0.2">
      <c r="A164" s="78"/>
      <c r="B164" s="78"/>
      <c r="C164" s="78"/>
      <c r="D164" s="106"/>
    </row>
    <row r="165" spans="1:4" x14ac:dyDescent="0.2">
      <c r="A165" s="78"/>
      <c r="B165" s="78"/>
      <c r="C165" s="78"/>
      <c r="D165" s="106"/>
    </row>
    <row r="166" spans="1:4" x14ac:dyDescent="0.2">
      <c r="A166" s="78"/>
      <c r="B166" s="78"/>
      <c r="C166" s="78"/>
      <c r="D166" s="106"/>
    </row>
    <row r="167" spans="1:4" x14ac:dyDescent="0.2">
      <c r="A167" s="78"/>
      <c r="B167" s="78"/>
      <c r="C167" s="78"/>
      <c r="D167" s="106"/>
    </row>
    <row r="168" spans="1:4" x14ac:dyDescent="0.2">
      <c r="A168" s="78"/>
      <c r="B168" s="78"/>
      <c r="C168" s="78"/>
      <c r="D168" s="106"/>
    </row>
    <row r="169" spans="1:4" x14ac:dyDescent="0.2">
      <c r="A169" s="78"/>
      <c r="B169" s="78"/>
      <c r="C169" s="78"/>
      <c r="D169" s="106"/>
    </row>
    <row r="170" spans="1:4" x14ac:dyDescent="0.2">
      <c r="A170" s="78"/>
      <c r="B170" s="78"/>
      <c r="C170" s="78"/>
      <c r="D170" s="106"/>
    </row>
    <row r="171" spans="1:4" x14ac:dyDescent="0.2">
      <c r="A171" s="78"/>
      <c r="B171" s="78"/>
      <c r="C171" s="78"/>
      <c r="D171" s="106"/>
    </row>
    <row r="172" spans="1:4" x14ac:dyDescent="0.2">
      <c r="A172" s="78"/>
      <c r="B172" s="78"/>
      <c r="C172" s="78"/>
      <c r="D172" s="106"/>
    </row>
    <row r="173" spans="1:4" x14ac:dyDescent="0.2">
      <c r="A173" s="78"/>
      <c r="B173" s="78"/>
      <c r="C173" s="78"/>
      <c r="D173" s="106"/>
    </row>
    <row r="174" spans="1:4" x14ac:dyDescent="0.2">
      <c r="A174" s="78"/>
      <c r="B174" s="78"/>
      <c r="C174" s="78"/>
      <c r="D174" s="106"/>
    </row>
    <row r="175" spans="1:4" x14ac:dyDescent="0.2">
      <c r="A175" s="78"/>
      <c r="B175" s="78"/>
      <c r="C175" s="78"/>
      <c r="D175" s="106"/>
    </row>
    <row r="176" spans="1:4" x14ac:dyDescent="0.2">
      <c r="A176" s="78"/>
      <c r="B176" s="78"/>
      <c r="C176" s="78"/>
      <c r="D176" s="106"/>
    </row>
    <row r="177" spans="1:4" x14ac:dyDescent="0.2">
      <c r="A177" s="78"/>
      <c r="B177" s="78"/>
      <c r="C177" s="78"/>
      <c r="D177" s="106"/>
    </row>
    <row r="178" spans="1:4" x14ac:dyDescent="0.2">
      <c r="A178" s="78"/>
      <c r="B178" s="78"/>
      <c r="C178" s="78"/>
      <c r="D178" s="106"/>
    </row>
    <row r="179" spans="1:4" x14ac:dyDescent="0.2">
      <c r="A179" s="78"/>
      <c r="B179" s="78"/>
      <c r="C179" s="78"/>
      <c r="D179" s="106"/>
    </row>
    <row r="180" spans="1:4" x14ac:dyDescent="0.2">
      <c r="A180" s="78"/>
      <c r="B180" s="78"/>
      <c r="C180" s="78"/>
      <c r="D180" s="106"/>
    </row>
    <row r="181" spans="1:4" x14ac:dyDescent="0.2">
      <c r="A181" s="78"/>
      <c r="B181" s="78"/>
      <c r="C181" s="78"/>
      <c r="D181" s="106"/>
    </row>
    <row r="182" spans="1:4" x14ac:dyDescent="0.2">
      <c r="A182" s="78"/>
      <c r="B182" s="78"/>
      <c r="C182" s="78"/>
      <c r="D182" s="106"/>
    </row>
    <row r="183" spans="1:4" x14ac:dyDescent="0.2">
      <c r="A183" s="78"/>
      <c r="B183" s="78"/>
      <c r="C183" s="78"/>
      <c r="D183" s="106"/>
    </row>
    <row r="184" spans="1:4" x14ac:dyDescent="0.2">
      <c r="A184" s="78"/>
      <c r="B184" s="78"/>
      <c r="C184" s="78"/>
      <c r="D184" s="106"/>
    </row>
    <row r="185" spans="1:4" x14ac:dyDescent="0.2">
      <c r="A185" s="78"/>
      <c r="B185" s="78"/>
      <c r="C185" s="78"/>
      <c r="D185" s="106"/>
    </row>
    <row r="186" spans="1:4" x14ac:dyDescent="0.2">
      <c r="A186" s="78"/>
      <c r="B186" s="78"/>
      <c r="C186" s="78"/>
      <c r="D186" s="106"/>
    </row>
    <row r="187" spans="1:4" x14ac:dyDescent="0.2">
      <c r="A187" s="78"/>
      <c r="B187" s="78"/>
      <c r="C187" s="78"/>
      <c r="D187" s="106"/>
    </row>
    <row r="188" spans="1:4" x14ac:dyDescent="0.2">
      <c r="A188" s="78"/>
      <c r="B188" s="78"/>
      <c r="C188" s="78"/>
      <c r="D188" s="106"/>
    </row>
    <row r="189" spans="1:4" x14ac:dyDescent="0.2">
      <c r="A189" s="78"/>
      <c r="B189" s="78"/>
      <c r="C189" s="78"/>
      <c r="D189" s="106"/>
    </row>
    <row r="190" spans="1:4" x14ac:dyDescent="0.2">
      <c r="A190" s="78"/>
      <c r="B190" s="78"/>
      <c r="C190" s="78"/>
      <c r="D190" s="106"/>
    </row>
    <row r="191" spans="1:4" x14ac:dyDescent="0.2">
      <c r="A191" s="78"/>
      <c r="B191" s="78"/>
      <c r="C191" s="78"/>
      <c r="D191" s="106"/>
    </row>
    <row r="192" spans="1:4" x14ac:dyDescent="0.2">
      <c r="A192" s="78"/>
      <c r="B192" s="78"/>
      <c r="C192" s="78"/>
      <c r="D192" s="106"/>
    </row>
    <row r="193" spans="1:4" x14ac:dyDescent="0.2">
      <c r="A193" s="78"/>
      <c r="B193" s="78"/>
      <c r="C193" s="78"/>
      <c r="D193" s="106"/>
    </row>
    <row r="194" spans="1:4" x14ac:dyDescent="0.2">
      <c r="A194" s="78"/>
      <c r="B194" s="78"/>
      <c r="C194" s="78"/>
      <c r="D194" s="106"/>
    </row>
    <row r="195" spans="1:4" x14ac:dyDescent="0.2">
      <c r="A195" s="78"/>
      <c r="B195" s="78"/>
      <c r="C195" s="78"/>
      <c r="D195" s="106"/>
    </row>
    <row r="196" spans="1:4" x14ac:dyDescent="0.2">
      <c r="A196" s="78"/>
      <c r="B196" s="78"/>
      <c r="C196" s="78"/>
      <c r="D196" s="106"/>
    </row>
    <row r="197" spans="1:4" x14ac:dyDescent="0.2">
      <c r="A197" s="78"/>
      <c r="B197" s="78"/>
      <c r="C197" s="78"/>
      <c r="D197" s="106"/>
    </row>
    <row r="198" spans="1:4" x14ac:dyDescent="0.2">
      <c r="A198" s="78"/>
      <c r="B198" s="78"/>
      <c r="C198" s="78"/>
      <c r="D198" s="106"/>
    </row>
    <row r="199" spans="1:4" x14ac:dyDescent="0.2">
      <c r="A199" s="78"/>
      <c r="B199" s="78"/>
      <c r="C199" s="78"/>
      <c r="D199" s="106"/>
    </row>
    <row r="200" spans="1:4" x14ac:dyDescent="0.2">
      <c r="A200" s="78"/>
      <c r="B200" s="78"/>
      <c r="C200" s="78"/>
      <c r="D200" s="106"/>
    </row>
    <row r="201" spans="1:4" x14ac:dyDescent="0.2">
      <c r="A201" s="78"/>
      <c r="B201" s="78"/>
      <c r="C201" s="78"/>
      <c r="D201" s="106"/>
    </row>
    <row r="202" spans="1:4" x14ac:dyDescent="0.2">
      <c r="A202" s="78"/>
      <c r="B202" s="78"/>
      <c r="C202" s="78"/>
      <c r="D202" s="106"/>
    </row>
    <row r="203" spans="1:4" x14ac:dyDescent="0.2">
      <c r="A203" s="78"/>
      <c r="B203" s="78"/>
      <c r="C203" s="78"/>
      <c r="D203" s="106"/>
    </row>
    <row r="204" spans="1:4" x14ac:dyDescent="0.2">
      <c r="A204" s="78"/>
      <c r="B204" s="78"/>
      <c r="C204" s="78"/>
      <c r="D204" s="106"/>
    </row>
    <row r="205" spans="1:4" x14ac:dyDescent="0.2">
      <c r="A205" s="78"/>
      <c r="B205" s="78"/>
      <c r="C205" s="78"/>
      <c r="D205" s="106"/>
    </row>
    <row r="206" spans="1:4" x14ac:dyDescent="0.2">
      <c r="A206" s="78"/>
      <c r="B206" s="78"/>
      <c r="C206" s="78"/>
      <c r="D206" s="106"/>
    </row>
    <row r="207" spans="1:4" x14ac:dyDescent="0.2">
      <c r="A207" s="78"/>
      <c r="B207" s="78"/>
      <c r="C207" s="78"/>
      <c r="D207" s="106"/>
    </row>
    <row r="208" spans="1:4" x14ac:dyDescent="0.2">
      <c r="A208" s="78"/>
      <c r="B208" s="78"/>
      <c r="C208" s="78"/>
      <c r="D208" s="106"/>
    </row>
    <row r="209" spans="1:4" x14ac:dyDescent="0.2">
      <c r="A209" s="78"/>
      <c r="B209" s="78"/>
      <c r="C209" s="78"/>
      <c r="D209" s="106"/>
    </row>
    <row r="210" spans="1:4" x14ac:dyDescent="0.2">
      <c r="A210" s="78"/>
      <c r="B210" s="78"/>
      <c r="C210" s="78"/>
      <c r="D210" s="106"/>
    </row>
    <row r="211" spans="1:4" x14ac:dyDescent="0.2">
      <c r="A211" s="78"/>
      <c r="B211" s="78"/>
      <c r="C211" s="78"/>
      <c r="D211" s="106"/>
    </row>
    <row r="212" spans="1:4" x14ac:dyDescent="0.2">
      <c r="A212" s="78"/>
      <c r="B212" s="78"/>
      <c r="C212" s="78"/>
      <c r="D212" s="106"/>
    </row>
    <row r="213" spans="1:4" x14ac:dyDescent="0.2">
      <c r="A213" s="78"/>
      <c r="B213" s="78"/>
      <c r="C213" s="78"/>
      <c r="D213" s="106"/>
    </row>
    <row r="214" spans="1:4" x14ac:dyDescent="0.2">
      <c r="A214" s="78"/>
      <c r="B214" s="78"/>
      <c r="C214" s="78"/>
      <c r="D214" s="106"/>
    </row>
    <row r="215" spans="1:4" x14ac:dyDescent="0.2">
      <c r="A215" s="78"/>
      <c r="B215" s="78"/>
      <c r="C215" s="78"/>
      <c r="D215" s="106"/>
    </row>
    <row r="216" spans="1:4" x14ac:dyDescent="0.2">
      <c r="A216" s="78"/>
      <c r="B216" s="78"/>
      <c r="C216" s="78"/>
      <c r="D216" s="106"/>
    </row>
    <row r="217" spans="1:4" x14ac:dyDescent="0.2">
      <c r="A217" s="78"/>
      <c r="B217" s="78"/>
      <c r="C217" s="78"/>
      <c r="D217" s="106"/>
    </row>
    <row r="218" spans="1:4" x14ac:dyDescent="0.2">
      <c r="A218" s="78"/>
      <c r="B218" s="78"/>
      <c r="C218" s="78"/>
      <c r="D218" s="106"/>
    </row>
    <row r="219" spans="1:4" x14ac:dyDescent="0.2">
      <c r="A219" s="78"/>
      <c r="B219" s="78"/>
      <c r="C219" s="78"/>
      <c r="D219" s="106"/>
    </row>
    <row r="220" spans="1:4" x14ac:dyDescent="0.2">
      <c r="A220" s="78"/>
      <c r="B220" s="78"/>
      <c r="C220" s="78"/>
      <c r="D220" s="106"/>
    </row>
    <row r="221" spans="1:4" x14ac:dyDescent="0.2">
      <c r="A221" s="78"/>
      <c r="B221" s="78"/>
      <c r="C221" s="78"/>
      <c r="D221" s="106"/>
    </row>
    <row r="222" spans="1:4" x14ac:dyDescent="0.2">
      <c r="A222" s="78"/>
      <c r="B222" s="78"/>
      <c r="C222" s="78"/>
      <c r="D222" s="106"/>
    </row>
    <row r="223" spans="1:4" x14ac:dyDescent="0.2">
      <c r="A223" s="78"/>
      <c r="B223" s="78"/>
      <c r="C223" s="78"/>
      <c r="D223" s="106"/>
    </row>
    <row r="224" spans="1:4" x14ac:dyDescent="0.2">
      <c r="A224" s="78"/>
      <c r="B224" s="78"/>
      <c r="C224" s="78"/>
      <c r="D224" s="106"/>
    </row>
    <row r="225" spans="1:4" x14ac:dyDescent="0.2">
      <c r="A225" s="78"/>
      <c r="B225" s="78"/>
      <c r="C225" s="78"/>
      <c r="D225" s="106"/>
    </row>
    <row r="226" spans="1:4" x14ac:dyDescent="0.2">
      <c r="A226" s="78"/>
      <c r="B226" s="78"/>
      <c r="C226" s="78"/>
      <c r="D226" s="106"/>
    </row>
    <row r="227" spans="1:4" x14ac:dyDescent="0.2">
      <c r="A227" s="78"/>
      <c r="B227" s="78"/>
      <c r="C227" s="78"/>
      <c r="D227" s="106"/>
    </row>
    <row r="228" spans="1:4" x14ac:dyDescent="0.2">
      <c r="A228" s="78"/>
      <c r="B228" s="78"/>
      <c r="C228" s="78"/>
      <c r="D228" s="106"/>
    </row>
    <row r="229" spans="1:4" x14ac:dyDescent="0.2">
      <c r="A229" s="78"/>
      <c r="B229" s="78"/>
      <c r="C229" s="78"/>
      <c r="D229" s="106"/>
    </row>
    <row r="230" spans="1:4" x14ac:dyDescent="0.2">
      <c r="A230" s="78"/>
      <c r="B230" s="78"/>
      <c r="C230" s="78"/>
      <c r="D230" s="106"/>
    </row>
    <row r="231" spans="1:4" x14ac:dyDescent="0.2">
      <c r="A231" s="78"/>
      <c r="B231" s="78"/>
      <c r="C231" s="78"/>
      <c r="D231" s="106"/>
    </row>
    <row r="232" spans="1:4" x14ac:dyDescent="0.2">
      <c r="A232" s="78"/>
      <c r="B232" s="78"/>
      <c r="C232" s="78"/>
      <c r="D232" s="106"/>
    </row>
    <row r="233" spans="1:4" x14ac:dyDescent="0.2">
      <c r="A233" s="78"/>
      <c r="B233" s="78"/>
      <c r="C233" s="78"/>
      <c r="D233" s="106"/>
    </row>
    <row r="234" spans="1:4" x14ac:dyDescent="0.2">
      <c r="A234" s="78"/>
      <c r="B234" s="78"/>
      <c r="C234" s="78"/>
      <c r="D234" s="106"/>
    </row>
    <row r="235" spans="1:4" x14ac:dyDescent="0.2">
      <c r="A235" s="78"/>
      <c r="B235" s="78"/>
      <c r="C235" s="78"/>
      <c r="D235" s="106"/>
    </row>
    <row r="236" spans="1:4" x14ac:dyDescent="0.2">
      <c r="A236" s="78"/>
      <c r="B236" s="78"/>
      <c r="C236" s="78"/>
      <c r="D236" s="106"/>
    </row>
    <row r="237" spans="1:4" x14ac:dyDescent="0.2">
      <c r="A237" s="78"/>
      <c r="B237" s="78"/>
      <c r="C237" s="78"/>
      <c r="D237" s="106"/>
    </row>
    <row r="238" spans="1:4" x14ac:dyDescent="0.2">
      <c r="A238" s="78"/>
      <c r="B238" s="78"/>
      <c r="C238" s="78"/>
      <c r="D238" s="106"/>
    </row>
    <row r="239" spans="1:4" x14ac:dyDescent="0.2">
      <c r="A239" s="78"/>
      <c r="B239" s="78"/>
      <c r="C239" s="78"/>
      <c r="D239" s="106"/>
    </row>
    <row r="240" spans="1:4" x14ac:dyDescent="0.2">
      <c r="A240" s="78"/>
      <c r="B240" s="78"/>
      <c r="C240" s="78"/>
      <c r="D240" s="106"/>
    </row>
    <row r="241" spans="1:4" x14ac:dyDescent="0.2">
      <c r="A241" s="78"/>
      <c r="B241" s="78"/>
      <c r="C241" s="78"/>
      <c r="D241" s="106"/>
    </row>
    <row r="242" spans="1:4" x14ac:dyDescent="0.2">
      <c r="A242" s="78"/>
      <c r="B242" s="78"/>
      <c r="C242" s="78"/>
      <c r="D242" s="106"/>
    </row>
    <row r="243" spans="1:4" x14ac:dyDescent="0.2">
      <c r="A243" s="78"/>
      <c r="B243" s="78"/>
      <c r="C243" s="78"/>
      <c r="D243" s="106"/>
    </row>
    <row r="244" spans="1:4" x14ac:dyDescent="0.2">
      <c r="A244" s="78"/>
      <c r="B244" s="78"/>
      <c r="C244" s="78"/>
      <c r="D244" s="106"/>
    </row>
    <row r="245" spans="1:4" x14ac:dyDescent="0.2">
      <c r="A245" s="78"/>
      <c r="B245" s="78"/>
      <c r="C245" s="78"/>
      <c r="D245" s="106"/>
    </row>
    <row r="246" spans="1:4" x14ac:dyDescent="0.2">
      <c r="A246" s="78"/>
      <c r="B246" s="78"/>
      <c r="C246" s="78"/>
      <c r="D246" s="106"/>
    </row>
    <row r="247" spans="1:4" x14ac:dyDescent="0.2">
      <c r="A247" s="78"/>
      <c r="B247" s="78"/>
      <c r="C247" s="78"/>
      <c r="D247" s="106"/>
    </row>
    <row r="248" spans="1:4" x14ac:dyDescent="0.2">
      <c r="A248" s="78"/>
      <c r="B248" s="78"/>
      <c r="C248" s="78"/>
      <c r="D248" s="106"/>
    </row>
    <row r="249" spans="1:4" x14ac:dyDescent="0.2">
      <c r="A249" s="78"/>
      <c r="B249" s="78"/>
      <c r="C249" s="78"/>
      <c r="D249" s="106"/>
    </row>
    <row r="250" spans="1:4" x14ac:dyDescent="0.2">
      <c r="A250" s="78"/>
      <c r="B250" s="78"/>
      <c r="C250" s="78"/>
      <c r="D250" s="106"/>
    </row>
    <row r="251" spans="1:4" x14ac:dyDescent="0.2">
      <c r="A251" s="78"/>
      <c r="B251" s="78"/>
      <c r="C251" s="78"/>
      <c r="D251" s="106"/>
    </row>
    <row r="252" spans="1:4" x14ac:dyDescent="0.2">
      <c r="A252" s="78"/>
      <c r="B252" s="78"/>
      <c r="C252" s="78"/>
      <c r="D252" s="106"/>
    </row>
    <row r="253" spans="1:4" x14ac:dyDescent="0.2">
      <c r="A253" s="78"/>
      <c r="B253" s="78"/>
      <c r="C253" s="78"/>
      <c r="D253" s="106"/>
    </row>
    <row r="254" spans="1:4" x14ac:dyDescent="0.2">
      <c r="A254" s="78"/>
      <c r="B254" s="78"/>
      <c r="C254" s="78"/>
      <c r="D254" s="106"/>
    </row>
    <row r="255" spans="1:4" x14ac:dyDescent="0.2">
      <c r="A255" s="78"/>
      <c r="B255" s="78"/>
      <c r="C255" s="78"/>
      <c r="D255" s="106"/>
    </row>
    <row r="256" spans="1:4" x14ac:dyDescent="0.2">
      <c r="A256" s="78"/>
      <c r="B256" s="78"/>
      <c r="C256" s="78"/>
      <c r="D256" s="106"/>
    </row>
    <row r="257" spans="1:4" x14ac:dyDescent="0.2">
      <c r="A257" s="78"/>
      <c r="B257" s="78"/>
      <c r="C257" s="78"/>
      <c r="D257" s="106"/>
    </row>
    <row r="258" spans="1:4" x14ac:dyDescent="0.2">
      <c r="A258" s="78"/>
      <c r="B258" s="78"/>
      <c r="C258" s="78"/>
      <c r="D258" s="106"/>
    </row>
    <row r="259" spans="1:4" x14ac:dyDescent="0.2">
      <c r="A259" s="78"/>
      <c r="B259" s="78"/>
      <c r="C259" s="78"/>
      <c r="D259" s="106"/>
    </row>
    <row r="260" spans="1:4" x14ac:dyDescent="0.2">
      <c r="A260" s="78"/>
      <c r="B260" s="78"/>
      <c r="C260" s="78"/>
      <c r="D260" s="106"/>
    </row>
    <row r="261" spans="1:4" x14ac:dyDescent="0.2">
      <c r="A261" s="78"/>
      <c r="B261" s="78"/>
      <c r="C261" s="78"/>
      <c r="D261" s="106"/>
    </row>
    <row r="262" spans="1:4" x14ac:dyDescent="0.2">
      <c r="A262" s="78"/>
      <c r="B262" s="78"/>
      <c r="C262" s="78"/>
      <c r="D262" s="106"/>
    </row>
    <row r="263" spans="1:4" x14ac:dyDescent="0.2">
      <c r="A263" s="78"/>
      <c r="B263" s="78"/>
      <c r="C263" s="78"/>
      <c r="D263" s="106"/>
    </row>
    <row r="264" spans="1:4" x14ac:dyDescent="0.2">
      <c r="A264" s="78"/>
      <c r="B264" s="78"/>
      <c r="C264" s="78"/>
      <c r="D264" s="106"/>
    </row>
    <row r="265" spans="1:4" x14ac:dyDescent="0.2">
      <c r="A265" s="78"/>
      <c r="B265" s="78"/>
      <c r="C265" s="78"/>
      <c r="D265" s="106"/>
    </row>
    <row r="266" spans="1:4" x14ac:dyDescent="0.2">
      <c r="A266" s="78"/>
      <c r="B266" s="78"/>
      <c r="C266" s="78"/>
      <c r="D266" s="106"/>
    </row>
    <row r="267" spans="1:4" x14ac:dyDescent="0.2">
      <c r="A267" s="78"/>
      <c r="B267" s="78"/>
      <c r="C267" s="78"/>
      <c r="D267" s="106"/>
    </row>
    <row r="268" spans="1:4" x14ac:dyDescent="0.2">
      <c r="A268" s="78"/>
      <c r="B268" s="78"/>
      <c r="C268" s="78"/>
      <c r="D268" s="106"/>
    </row>
    <row r="269" spans="1:4" x14ac:dyDescent="0.2">
      <c r="A269" s="78"/>
      <c r="B269" s="78"/>
      <c r="C269" s="78"/>
      <c r="D269" s="106"/>
    </row>
    <row r="270" spans="1:4" x14ac:dyDescent="0.2">
      <c r="A270" s="78"/>
      <c r="B270" s="78"/>
      <c r="C270" s="78"/>
      <c r="D270" s="106"/>
    </row>
    <row r="271" spans="1:4" x14ac:dyDescent="0.2">
      <c r="A271" s="78"/>
      <c r="B271" s="78"/>
      <c r="C271" s="78"/>
      <c r="D271" s="106"/>
    </row>
    <row r="272" spans="1:4" x14ac:dyDescent="0.2">
      <c r="A272" s="78"/>
      <c r="B272" s="78"/>
      <c r="C272" s="78"/>
      <c r="D272" s="106"/>
    </row>
    <row r="273" spans="1:4" x14ac:dyDescent="0.2">
      <c r="A273" s="78"/>
      <c r="B273" s="78"/>
      <c r="C273" s="78"/>
      <c r="D273" s="106"/>
    </row>
    <row r="274" spans="1:4" x14ac:dyDescent="0.2">
      <c r="A274" s="78"/>
      <c r="B274" s="78"/>
      <c r="C274" s="78"/>
      <c r="D274" s="106"/>
    </row>
    <row r="275" spans="1:4" x14ac:dyDescent="0.2">
      <c r="A275" s="78"/>
      <c r="B275" s="78"/>
      <c r="C275" s="78"/>
      <c r="D275" s="106"/>
    </row>
    <row r="276" spans="1:4" x14ac:dyDescent="0.2">
      <c r="A276" s="78"/>
      <c r="B276" s="78"/>
      <c r="C276" s="78"/>
      <c r="D276" s="106"/>
    </row>
    <row r="277" spans="1:4" x14ac:dyDescent="0.2">
      <c r="A277" s="78"/>
      <c r="B277" s="78"/>
      <c r="C277" s="78"/>
      <c r="D277" s="106"/>
    </row>
    <row r="278" spans="1:4" x14ac:dyDescent="0.2">
      <c r="A278" s="78"/>
      <c r="B278" s="78"/>
      <c r="C278" s="78"/>
      <c r="D278" s="106"/>
    </row>
    <row r="279" spans="1:4" x14ac:dyDescent="0.2">
      <c r="A279" s="78"/>
      <c r="B279" s="78"/>
      <c r="C279" s="78"/>
      <c r="D279" s="106"/>
    </row>
    <row r="280" spans="1:4" x14ac:dyDescent="0.2">
      <c r="A280" s="78"/>
      <c r="B280" s="78"/>
      <c r="C280" s="78"/>
      <c r="D280" s="106"/>
    </row>
    <row r="281" spans="1:4" x14ac:dyDescent="0.2">
      <c r="A281" s="78"/>
      <c r="B281" s="78"/>
      <c r="C281" s="78"/>
      <c r="D281" s="106"/>
    </row>
    <row r="282" spans="1:4" x14ac:dyDescent="0.2">
      <c r="A282" s="78"/>
      <c r="B282" s="78"/>
      <c r="C282" s="78"/>
      <c r="D282" s="106"/>
    </row>
    <row r="283" spans="1:4" x14ac:dyDescent="0.2">
      <c r="A283" s="78"/>
      <c r="B283" s="78"/>
      <c r="C283" s="78"/>
      <c r="D283" s="106"/>
    </row>
    <row r="284" spans="1:4" x14ac:dyDescent="0.2">
      <c r="A284" s="78"/>
      <c r="B284" s="78"/>
      <c r="C284" s="78"/>
      <c r="D284" s="106"/>
    </row>
    <row r="285" spans="1:4" x14ac:dyDescent="0.2">
      <c r="A285" s="78"/>
      <c r="B285" s="78"/>
      <c r="C285" s="78"/>
      <c r="D285" s="106"/>
    </row>
    <row r="286" spans="1:4" x14ac:dyDescent="0.2">
      <c r="A286" s="78"/>
      <c r="B286" s="78"/>
      <c r="C286" s="78"/>
      <c r="D286" s="106"/>
    </row>
    <row r="287" spans="1:4" x14ac:dyDescent="0.2">
      <c r="A287" s="78"/>
      <c r="B287" s="78"/>
      <c r="C287" s="78"/>
      <c r="D287" s="106"/>
    </row>
    <row r="288" spans="1:4" x14ac:dyDescent="0.2">
      <c r="A288" s="78"/>
      <c r="B288" s="78"/>
      <c r="C288" s="78"/>
      <c r="D288" s="106"/>
    </row>
    <row r="289" spans="1:4" x14ac:dyDescent="0.2">
      <c r="A289" s="78"/>
      <c r="B289" s="78"/>
      <c r="C289" s="78"/>
      <c r="D289" s="106"/>
    </row>
    <row r="290" spans="1:4" x14ac:dyDescent="0.2">
      <c r="A290" s="78"/>
      <c r="B290" s="78"/>
      <c r="C290" s="78"/>
      <c r="D290" s="106"/>
    </row>
    <row r="291" spans="1:4" x14ac:dyDescent="0.2">
      <c r="A291" s="78"/>
      <c r="B291" s="78"/>
      <c r="C291" s="78"/>
      <c r="D291" s="106"/>
    </row>
    <row r="292" spans="1:4" x14ac:dyDescent="0.2">
      <c r="A292" s="78"/>
      <c r="B292" s="78"/>
      <c r="C292" s="78"/>
      <c r="D292" s="106"/>
    </row>
    <row r="293" spans="1:4" x14ac:dyDescent="0.2">
      <c r="A293" s="78"/>
      <c r="B293" s="78"/>
      <c r="C293" s="78"/>
      <c r="D293" s="106"/>
    </row>
    <row r="294" spans="1:4" x14ac:dyDescent="0.2">
      <c r="A294" s="78"/>
      <c r="B294" s="78"/>
      <c r="C294" s="78"/>
      <c r="D294" s="106"/>
    </row>
    <row r="295" spans="1:4" x14ac:dyDescent="0.2">
      <c r="A295" s="78"/>
      <c r="B295" s="78"/>
      <c r="C295" s="78"/>
      <c r="D295" s="106"/>
    </row>
    <row r="296" spans="1:4" x14ac:dyDescent="0.2">
      <c r="A296" s="78"/>
      <c r="B296" s="78"/>
      <c r="C296" s="78"/>
      <c r="D296" s="106"/>
    </row>
    <row r="297" spans="1:4" x14ac:dyDescent="0.2">
      <c r="A297" s="78"/>
      <c r="B297" s="78"/>
      <c r="C297" s="78"/>
      <c r="D297" s="106"/>
    </row>
    <row r="298" spans="1:4" x14ac:dyDescent="0.2">
      <c r="A298" s="78"/>
      <c r="B298" s="78"/>
      <c r="C298" s="78"/>
      <c r="D298" s="106"/>
    </row>
    <row r="299" spans="1:4" x14ac:dyDescent="0.2">
      <c r="A299" s="78"/>
      <c r="B299" s="78"/>
      <c r="C299" s="78"/>
      <c r="D299" s="106"/>
    </row>
    <row r="300" spans="1:4" x14ac:dyDescent="0.2">
      <c r="A300" s="78"/>
      <c r="B300" s="78"/>
      <c r="C300" s="78"/>
      <c r="D300" s="106"/>
    </row>
    <row r="301" spans="1:4" x14ac:dyDescent="0.2">
      <c r="A301" s="78"/>
      <c r="B301" s="78"/>
      <c r="C301" s="78"/>
      <c r="D301" s="106"/>
    </row>
    <row r="302" spans="1:4" x14ac:dyDescent="0.2">
      <c r="A302" s="78"/>
      <c r="B302" s="78"/>
      <c r="C302" s="78"/>
      <c r="D302" s="106"/>
    </row>
    <row r="303" spans="1:4" x14ac:dyDescent="0.2">
      <c r="A303" s="78"/>
      <c r="B303" s="78"/>
      <c r="C303" s="78"/>
      <c r="D303" s="106"/>
    </row>
    <row r="304" spans="1:4" x14ac:dyDescent="0.2">
      <c r="A304" s="78"/>
      <c r="B304" s="78"/>
      <c r="C304" s="78"/>
      <c r="D304" s="106"/>
    </row>
    <row r="305" spans="1:4" x14ac:dyDescent="0.2">
      <c r="A305" s="78"/>
      <c r="B305" s="78"/>
      <c r="C305" s="78"/>
      <c r="D305" s="106"/>
    </row>
    <row r="306" spans="1:4" x14ac:dyDescent="0.2">
      <c r="A306" s="78"/>
      <c r="B306" s="78"/>
      <c r="C306" s="78"/>
      <c r="D306" s="106"/>
    </row>
    <row r="307" spans="1:4" x14ac:dyDescent="0.2">
      <c r="A307" s="78"/>
      <c r="B307" s="78"/>
      <c r="C307" s="78"/>
      <c r="D307" s="106"/>
    </row>
    <row r="308" spans="1:4" x14ac:dyDescent="0.2">
      <c r="A308" s="78"/>
      <c r="B308" s="78"/>
      <c r="C308" s="78"/>
      <c r="D308" s="106"/>
    </row>
    <row r="309" spans="1:4" x14ac:dyDescent="0.2">
      <c r="A309" s="78"/>
      <c r="B309" s="78"/>
      <c r="C309" s="78"/>
      <c r="D309" s="106"/>
    </row>
    <row r="310" spans="1:4" x14ac:dyDescent="0.2">
      <c r="A310" s="78"/>
      <c r="B310" s="78"/>
      <c r="C310" s="78"/>
      <c r="D310" s="106"/>
    </row>
    <row r="311" spans="1:4" x14ac:dyDescent="0.2">
      <c r="A311" s="78"/>
      <c r="B311" s="78"/>
      <c r="C311" s="78"/>
      <c r="D311" s="106"/>
    </row>
    <row r="312" spans="1:4" x14ac:dyDescent="0.2">
      <c r="A312" s="78"/>
      <c r="B312" s="78"/>
      <c r="C312" s="78"/>
      <c r="D312" s="106"/>
    </row>
    <row r="313" spans="1:4" x14ac:dyDescent="0.2">
      <c r="A313" s="78"/>
      <c r="B313" s="78"/>
      <c r="C313" s="78"/>
      <c r="D313" s="106"/>
    </row>
    <row r="314" spans="1:4" x14ac:dyDescent="0.2">
      <c r="A314" s="78"/>
      <c r="B314" s="78"/>
      <c r="C314" s="78"/>
      <c r="D314" s="106"/>
    </row>
    <row r="315" spans="1:4" x14ac:dyDescent="0.2">
      <c r="A315" s="78"/>
      <c r="B315" s="78"/>
      <c r="C315" s="78"/>
      <c r="D315" s="106"/>
    </row>
    <row r="316" spans="1:4" x14ac:dyDescent="0.2">
      <c r="A316" s="78"/>
      <c r="B316" s="78"/>
      <c r="C316" s="78"/>
      <c r="D316" s="106"/>
    </row>
    <row r="317" spans="1:4" x14ac:dyDescent="0.2">
      <c r="A317" s="78"/>
      <c r="B317" s="78"/>
      <c r="C317" s="78"/>
      <c r="D317" s="106"/>
    </row>
    <row r="318" spans="1:4" x14ac:dyDescent="0.2">
      <c r="A318" s="78"/>
      <c r="B318" s="78"/>
      <c r="C318" s="78"/>
      <c r="D318" s="106"/>
    </row>
    <row r="319" spans="1:4" x14ac:dyDescent="0.2">
      <c r="A319" s="78"/>
      <c r="B319" s="78"/>
      <c r="C319" s="78"/>
      <c r="D319" s="106"/>
    </row>
    <row r="320" spans="1:4" x14ac:dyDescent="0.2">
      <c r="A320" s="78"/>
      <c r="B320" s="78"/>
      <c r="C320" s="78"/>
      <c r="D320" s="106"/>
    </row>
    <row r="321" spans="1:4" x14ac:dyDescent="0.2">
      <c r="A321" s="78"/>
      <c r="B321" s="78"/>
      <c r="C321" s="78"/>
      <c r="D321" s="106"/>
    </row>
    <row r="322" spans="1:4" x14ac:dyDescent="0.2">
      <c r="A322" s="78"/>
      <c r="B322" s="78"/>
      <c r="C322" s="78"/>
      <c r="D322" s="106"/>
    </row>
    <row r="323" spans="1:4" x14ac:dyDescent="0.2">
      <c r="A323" s="78"/>
      <c r="B323" s="78"/>
      <c r="C323" s="78"/>
      <c r="D323" s="106"/>
    </row>
    <row r="324" spans="1:4" x14ac:dyDescent="0.2">
      <c r="A324" s="78"/>
      <c r="B324" s="78"/>
      <c r="C324" s="78"/>
      <c r="D324" s="106"/>
    </row>
    <row r="325" spans="1:4" x14ac:dyDescent="0.2">
      <c r="A325" s="78"/>
      <c r="B325" s="78"/>
      <c r="C325" s="78"/>
      <c r="D325" s="106"/>
    </row>
    <row r="326" spans="1:4" x14ac:dyDescent="0.2">
      <c r="A326" s="78"/>
      <c r="B326" s="78"/>
      <c r="C326" s="78"/>
      <c r="D326" s="106"/>
    </row>
    <row r="327" spans="1:4" x14ac:dyDescent="0.2">
      <c r="A327" s="78"/>
      <c r="B327" s="78"/>
      <c r="C327" s="78"/>
      <c r="D327" s="106"/>
    </row>
    <row r="328" spans="1:4" x14ac:dyDescent="0.2">
      <c r="A328" s="78"/>
      <c r="B328" s="78"/>
      <c r="C328" s="78"/>
      <c r="D328" s="106"/>
    </row>
    <row r="329" spans="1:4" x14ac:dyDescent="0.2">
      <c r="A329" s="78"/>
      <c r="B329" s="78"/>
      <c r="C329" s="78"/>
      <c r="D329" s="106"/>
    </row>
    <row r="330" spans="1:4" x14ac:dyDescent="0.2">
      <c r="A330" s="78"/>
      <c r="B330" s="78"/>
      <c r="C330" s="78"/>
      <c r="D330" s="106"/>
    </row>
    <row r="331" spans="1:4" x14ac:dyDescent="0.2">
      <c r="A331" s="78"/>
      <c r="B331" s="78"/>
      <c r="C331" s="78"/>
      <c r="D331" s="106"/>
    </row>
    <row r="332" spans="1:4" x14ac:dyDescent="0.2">
      <c r="A332" s="78"/>
      <c r="B332" s="78"/>
      <c r="C332" s="78"/>
      <c r="D332" s="106"/>
    </row>
    <row r="333" spans="1:4" x14ac:dyDescent="0.2">
      <c r="A333" s="78"/>
      <c r="B333" s="78"/>
      <c r="C333" s="78"/>
      <c r="D333" s="106"/>
    </row>
    <row r="334" spans="1:4" x14ac:dyDescent="0.2">
      <c r="A334" s="78"/>
      <c r="B334" s="78"/>
      <c r="C334" s="78"/>
      <c r="D334" s="106"/>
    </row>
    <row r="335" spans="1:4" x14ac:dyDescent="0.2">
      <c r="A335" s="78"/>
      <c r="B335" s="78"/>
      <c r="C335" s="78"/>
      <c r="D335" s="106"/>
    </row>
    <row r="336" spans="1:4" x14ac:dyDescent="0.2">
      <c r="A336" s="78"/>
      <c r="B336" s="78"/>
      <c r="C336" s="78"/>
      <c r="D336" s="106"/>
    </row>
    <row r="337" spans="1:4" x14ac:dyDescent="0.2">
      <c r="A337" s="78"/>
      <c r="B337" s="78"/>
      <c r="C337" s="78"/>
      <c r="D337" s="106"/>
    </row>
    <row r="338" spans="1:4" x14ac:dyDescent="0.2">
      <c r="A338" s="78"/>
      <c r="B338" s="78"/>
      <c r="C338" s="78"/>
      <c r="D338" s="106"/>
    </row>
    <row r="339" spans="1:4" x14ac:dyDescent="0.2">
      <c r="A339" s="78"/>
      <c r="B339" s="78"/>
      <c r="C339" s="78"/>
      <c r="D339" s="106"/>
    </row>
    <row r="340" spans="1:4" x14ac:dyDescent="0.2">
      <c r="A340" s="78"/>
      <c r="B340" s="78"/>
      <c r="C340" s="78"/>
      <c r="D340" s="106"/>
    </row>
    <row r="341" spans="1:4" x14ac:dyDescent="0.2">
      <c r="A341" s="78"/>
      <c r="B341" s="78"/>
      <c r="C341" s="78"/>
      <c r="D341" s="106"/>
    </row>
    <row r="342" spans="1:4" x14ac:dyDescent="0.2">
      <c r="A342" s="78"/>
      <c r="B342" s="78"/>
      <c r="C342" s="78"/>
      <c r="D342" s="106"/>
    </row>
    <row r="343" spans="1:4" x14ac:dyDescent="0.2">
      <c r="A343" s="78"/>
      <c r="B343" s="78"/>
      <c r="C343" s="78"/>
      <c r="D343" s="106"/>
    </row>
    <row r="344" spans="1:4" x14ac:dyDescent="0.2">
      <c r="A344" s="78"/>
      <c r="B344" s="78"/>
      <c r="C344" s="78"/>
      <c r="D344" s="106"/>
    </row>
    <row r="345" spans="1:4" x14ac:dyDescent="0.2">
      <c r="A345" s="78"/>
      <c r="B345" s="78"/>
      <c r="C345" s="78"/>
      <c r="D345" s="106"/>
    </row>
    <row r="346" spans="1:4" x14ac:dyDescent="0.2">
      <c r="A346" s="78"/>
      <c r="B346" s="78"/>
      <c r="C346" s="78"/>
      <c r="D346" s="106"/>
    </row>
    <row r="347" spans="1:4" x14ac:dyDescent="0.2">
      <c r="A347" s="78"/>
      <c r="B347" s="78"/>
      <c r="C347" s="78"/>
      <c r="D347" s="106"/>
    </row>
    <row r="348" spans="1:4" x14ac:dyDescent="0.2">
      <c r="A348" s="78"/>
      <c r="B348" s="78"/>
      <c r="C348" s="78"/>
      <c r="D348" s="106"/>
    </row>
    <row r="349" spans="1:4" x14ac:dyDescent="0.2">
      <c r="A349" s="78"/>
      <c r="B349" s="78"/>
      <c r="C349" s="78"/>
      <c r="D349" s="106"/>
    </row>
    <row r="350" spans="1:4" x14ac:dyDescent="0.2">
      <c r="A350" s="78"/>
      <c r="B350" s="78"/>
      <c r="C350" s="78"/>
      <c r="D350" s="106"/>
    </row>
    <row r="351" spans="1:4" x14ac:dyDescent="0.2">
      <c r="A351" s="78"/>
      <c r="B351" s="78"/>
      <c r="C351" s="78"/>
      <c r="D351" s="106"/>
    </row>
    <row r="352" spans="1:4" x14ac:dyDescent="0.2">
      <c r="A352" s="78"/>
      <c r="B352" s="78"/>
      <c r="C352" s="78"/>
      <c r="D352" s="106"/>
    </row>
    <row r="353" spans="1:4" x14ac:dyDescent="0.2">
      <c r="A353" s="78"/>
      <c r="B353" s="78"/>
      <c r="C353" s="78"/>
      <c r="D353" s="106"/>
    </row>
    <row r="354" spans="1:4" x14ac:dyDescent="0.2">
      <c r="A354" s="78"/>
      <c r="B354" s="78"/>
      <c r="C354" s="78"/>
      <c r="D354" s="106"/>
    </row>
    <row r="355" spans="1:4" x14ac:dyDescent="0.2">
      <c r="A355" s="78"/>
      <c r="B355" s="78"/>
      <c r="C355" s="78"/>
      <c r="D355" s="106"/>
    </row>
    <row r="356" spans="1:4" x14ac:dyDescent="0.2">
      <c r="A356" s="78"/>
      <c r="B356" s="78"/>
      <c r="C356" s="78"/>
      <c r="D356" s="106"/>
    </row>
    <row r="357" spans="1:4" x14ac:dyDescent="0.2">
      <c r="A357" s="78"/>
      <c r="B357" s="78"/>
      <c r="C357" s="78"/>
      <c r="D357" s="106"/>
    </row>
    <row r="358" spans="1:4" x14ac:dyDescent="0.2">
      <c r="A358" s="78"/>
      <c r="B358" s="78"/>
      <c r="C358" s="78"/>
      <c r="D358" s="106"/>
    </row>
    <row r="359" spans="1:4" x14ac:dyDescent="0.2">
      <c r="A359" s="78"/>
      <c r="B359" s="78"/>
      <c r="C359" s="78"/>
      <c r="D359" s="106"/>
    </row>
    <row r="360" spans="1:4" x14ac:dyDescent="0.2">
      <c r="A360" s="78"/>
      <c r="B360" s="78"/>
      <c r="C360" s="78"/>
      <c r="D360" s="106"/>
    </row>
    <row r="361" spans="1:4" x14ac:dyDescent="0.2">
      <c r="A361" s="78"/>
      <c r="B361" s="78"/>
      <c r="C361" s="78"/>
      <c r="D361" s="106"/>
    </row>
    <row r="362" spans="1:4" x14ac:dyDescent="0.2">
      <c r="A362" s="78"/>
      <c r="B362" s="78"/>
      <c r="C362" s="78"/>
      <c r="D362" s="106"/>
    </row>
    <row r="363" spans="1:4" x14ac:dyDescent="0.2">
      <c r="A363" s="78"/>
      <c r="B363" s="78"/>
      <c r="C363" s="78"/>
      <c r="D363" s="106"/>
    </row>
    <row r="364" spans="1:4" x14ac:dyDescent="0.2">
      <c r="A364" s="78"/>
      <c r="B364" s="78"/>
      <c r="C364" s="78"/>
      <c r="D364" s="106"/>
    </row>
    <row r="365" spans="1:4" x14ac:dyDescent="0.2">
      <c r="A365" s="78"/>
      <c r="B365" s="78"/>
      <c r="C365" s="78"/>
      <c r="D365" s="106"/>
    </row>
    <row r="366" spans="1:4" x14ac:dyDescent="0.2">
      <c r="A366" s="78"/>
      <c r="B366" s="78"/>
      <c r="C366" s="78"/>
      <c r="D366" s="106"/>
    </row>
    <row r="367" spans="1:4" x14ac:dyDescent="0.2">
      <c r="A367" s="78"/>
      <c r="B367" s="78"/>
      <c r="C367" s="78"/>
      <c r="D367" s="106"/>
    </row>
    <row r="368" spans="1:4" x14ac:dyDescent="0.2">
      <c r="A368" s="78"/>
      <c r="B368" s="78"/>
      <c r="C368" s="78"/>
      <c r="D368" s="106"/>
    </row>
    <row r="369" spans="1:4" x14ac:dyDescent="0.2">
      <c r="A369" s="78"/>
      <c r="B369" s="78"/>
      <c r="C369" s="78"/>
      <c r="D369" s="106"/>
    </row>
    <row r="370" spans="1:4" x14ac:dyDescent="0.2">
      <c r="A370" s="78"/>
      <c r="B370" s="78"/>
      <c r="C370" s="78"/>
      <c r="D370" s="106"/>
    </row>
    <row r="371" spans="1:4" x14ac:dyDescent="0.2">
      <c r="A371" s="78"/>
      <c r="B371" s="78"/>
      <c r="C371" s="78"/>
      <c r="D371" s="106"/>
    </row>
    <row r="372" spans="1:4" x14ac:dyDescent="0.2">
      <c r="A372" s="78"/>
      <c r="B372" s="78"/>
      <c r="C372" s="78"/>
      <c r="D372" s="106"/>
    </row>
    <row r="373" spans="1:4" x14ac:dyDescent="0.2">
      <c r="A373" s="78"/>
      <c r="B373" s="78"/>
      <c r="C373" s="78"/>
      <c r="D373" s="106"/>
    </row>
    <row r="374" spans="1:4" x14ac:dyDescent="0.2">
      <c r="A374" s="78"/>
      <c r="B374" s="78"/>
      <c r="C374" s="78"/>
      <c r="D374" s="106"/>
    </row>
    <row r="375" spans="1:4" x14ac:dyDescent="0.2">
      <c r="A375" s="78"/>
      <c r="B375" s="78"/>
      <c r="C375" s="78"/>
      <c r="D375" s="106"/>
    </row>
    <row r="376" spans="1:4" x14ac:dyDescent="0.2">
      <c r="A376" s="78"/>
      <c r="B376" s="78"/>
      <c r="C376" s="78"/>
      <c r="D376" s="106"/>
    </row>
    <row r="377" spans="1:4" x14ac:dyDescent="0.2">
      <c r="A377" s="78"/>
      <c r="B377" s="78"/>
      <c r="C377" s="78"/>
      <c r="D377" s="106"/>
    </row>
    <row r="378" spans="1:4" x14ac:dyDescent="0.2">
      <c r="A378" s="78"/>
      <c r="B378" s="78"/>
      <c r="C378" s="78"/>
      <c r="D378" s="106"/>
    </row>
    <row r="379" spans="1:4" x14ac:dyDescent="0.2">
      <c r="A379" s="78"/>
      <c r="B379" s="78"/>
      <c r="C379" s="78"/>
      <c r="D379" s="106"/>
    </row>
    <row r="380" spans="1:4" x14ac:dyDescent="0.2">
      <c r="A380" s="78"/>
      <c r="B380" s="78"/>
      <c r="C380" s="78"/>
      <c r="D380" s="106"/>
    </row>
    <row r="381" spans="1:4" x14ac:dyDescent="0.2">
      <c r="A381" s="78"/>
      <c r="B381" s="78"/>
      <c r="C381" s="78"/>
      <c r="D381" s="106"/>
    </row>
    <row r="382" spans="1:4" x14ac:dyDescent="0.2">
      <c r="A382" s="78"/>
      <c r="B382" s="78"/>
      <c r="C382" s="78"/>
      <c r="D382" s="106"/>
    </row>
    <row r="383" spans="1:4" x14ac:dyDescent="0.2">
      <c r="A383" s="78"/>
      <c r="B383" s="78"/>
      <c r="C383" s="78"/>
      <c r="D383" s="106"/>
    </row>
    <row r="384" spans="1:4" x14ac:dyDescent="0.2">
      <c r="A384" s="78"/>
      <c r="B384" s="78"/>
      <c r="C384" s="78"/>
      <c r="D384" s="106"/>
    </row>
    <row r="385" spans="1:4" x14ac:dyDescent="0.2">
      <c r="A385" s="78"/>
      <c r="B385" s="78"/>
      <c r="C385" s="78"/>
      <c r="D385" s="106"/>
    </row>
    <row r="386" spans="1:4" x14ac:dyDescent="0.2">
      <c r="A386" s="78"/>
      <c r="B386" s="78"/>
      <c r="C386" s="78"/>
      <c r="D386" s="106"/>
    </row>
    <row r="387" spans="1:4" x14ac:dyDescent="0.2">
      <c r="A387" s="78"/>
      <c r="B387" s="78"/>
      <c r="C387" s="78"/>
      <c r="D387" s="106"/>
    </row>
    <row r="388" spans="1:4" x14ac:dyDescent="0.2">
      <c r="A388" s="78"/>
      <c r="B388" s="78"/>
      <c r="C388" s="78"/>
      <c r="D388" s="106"/>
    </row>
    <row r="389" spans="1:4" x14ac:dyDescent="0.2">
      <c r="A389" s="78"/>
      <c r="B389" s="78"/>
      <c r="C389" s="78"/>
      <c r="D389" s="106"/>
    </row>
    <row r="390" spans="1:4" x14ac:dyDescent="0.2">
      <c r="A390" s="78"/>
      <c r="B390" s="78"/>
      <c r="C390" s="78"/>
      <c r="D390" s="106"/>
    </row>
    <row r="391" spans="1:4" x14ac:dyDescent="0.2">
      <c r="A391" s="78"/>
      <c r="B391" s="78"/>
      <c r="C391" s="78"/>
      <c r="D391" s="106"/>
    </row>
    <row r="392" spans="1:4" x14ac:dyDescent="0.2">
      <c r="A392" s="78"/>
      <c r="B392" s="78"/>
      <c r="C392" s="78"/>
      <c r="D392" s="106"/>
    </row>
    <row r="393" spans="1:4" x14ac:dyDescent="0.2">
      <c r="A393" s="78"/>
      <c r="B393" s="78"/>
      <c r="C393" s="78"/>
      <c r="D393" s="106"/>
    </row>
    <row r="394" spans="1:4" x14ac:dyDescent="0.2">
      <c r="A394" s="78"/>
      <c r="B394" s="78"/>
      <c r="C394" s="78"/>
      <c r="D394" s="106"/>
    </row>
    <row r="395" spans="1:4" x14ac:dyDescent="0.2">
      <c r="A395" s="78"/>
      <c r="B395" s="78"/>
      <c r="C395" s="78"/>
      <c r="D395" s="106"/>
    </row>
    <row r="396" spans="1:4" x14ac:dyDescent="0.2">
      <c r="A396" s="78"/>
      <c r="B396" s="78"/>
      <c r="C396" s="78"/>
      <c r="D396" s="106"/>
    </row>
    <row r="397" spans="1:4" x14ac:dyDescent="0.2">
      <c r="A397" s="78"/>
      <c r="B397" s="78"/>
      <c r="C397" s="78"/>
      <c r="D397" s="106"/>
    </row>
    <row r="398" spans="1:4" x14ac:dyDescent="0.2">
      <c r="A398" s="78"/>
      <c r="B398" s="78"/>
      <c r="C398" s="78"/>
      <c r="D398" s="106"/>
    </row>
    <row r="399" spans="1:4" x14ac:dyDescent="0.2">
      <c r="A399" s="78"/>
      <c r="B399" s="78"/>
      <c r="C399" s="78"/>
      <c r="D399" s="106"/>
    </row>
    <row r="400" spans="1:4" x14ac:dyDescent="0.2">
      <c r="A400" s="78"/>
      <c r="B400" s="78"/>
      <c r="C400" s="78"/>
      <c r="D400" s="106"/>
    </row>
    <row r="401" spans="1:4" x14ac:dyDescent="0.2">
      <c r="A401" s="78"/>
      <c r="B401" s="78"/>
      <c r="C401" s="78"/>
      <c r="D401" s="106"/>
    </row>
    <row r="402" spans="1:4" x14ac:dyDescent="0.2">
      <c r="A402" s="78"/>
      <c r="B402" s="78"/>
      <c r="C402" s="78"/>
      <c r="D402" s="106"/>
    </row>
    <row r="403" spans="1:4" x14ac:dyDescent="0.2">
      <c r="A403" s="78"/>
      <c r="B403" s="78"/>
      <c r="C403" s="78"/>
      <c r="D403" s="106"/>
    </row>
    <row r="404" spans="1:4" x14ac:dyDescent="0.2">
      <c r="A404" s="78"/>
      <c r="B404" s="78"/>
      <c r="C404" s="78"/>
      <c r="D404" s="106"/>
    </row>
    <row r="405" spans="1:4" x14ac:dyDescent="0.2">
      <c r="A405" s="78"/>
      <c r="B405" s="78"/>
      <c r="C405" s="78"/>
      <c r="D405" s="106"/>
    </row>
    <row r="406" spans="1:4" x14ac:dyDescent="0.2">
      <c r="A406" s="78"/>
      <c r="B406" s="78"/>
      <c r="C406" s="78"/>
      <c r="D406" s="106"/>
    </row>
    <row r="407" spans="1:4" x14ac:dyDescent="0.2">
      <c r="A407" s="78"/>
      <c r="B407" s="78"/>
      <c r="C407" s="78"/>
      <c r="D407" s="106"/>
    </row>
    <row r="408" spans="1:4" x14ac:dyDescent="0.2">
      <c r="A408" s="78"/>
      <c r="B408" s="78"/>
      <c r="C408" s="78"/>
      <c r="D408" s="106"/>
    </row>
    <row r="409" spans="1:4" x14ac:dyDescent="0.2">
      <c r="A409" s="78"/>
      <c r="B409" s="78"/>
      <c r="C409" s="78"/>
      <c r="D409" s="106"/>
    </row>
    <row r="410" spans="1:4" x14ac:dyDescent="0.2">
      <c r="A410" s="78"/>
      <c r="B410" s="78"/>
      <c r="C410" s="78"/>
      <c r="D410" s="106"/>
    </row>
    <row r="411" spans="1:4" x14ac:dyDescent="0.2">
      <c r="A411" s="78"/>
      <c r="B411" s="78"/>
      <c r="C411" s="78"/>
      <c r="D411" s="106"/>
    </row>
    <row r="412" spans="1:4" x14ac:dyDescent="0.2">
      <c r="A412" s="78"/>
      <c r="B412" s="78"/>
      <c r="C412" s="78"/>
      <c r="D412" s="106"/>
    </row>
    <row r="413" spans="1:4" x14ac:dyDescent="0.2">
      <c r="A413" s="78"/>
      <c r="B413" s="78"/>
      <c r="C413" s="78"/>
      <c r="D413" s="106"/>
    </row>
    <row r="414" spans="1:4" x14ac:dyDescent="0.2">
      <c r="A414" s="78"/>
      <c r="B414" s="78"/>
      <c r="C414" s="78"/>
      <c r="D414" s="106"/>
    </row>
    <row r="415" spans="1:4" x14ac:dyDescent="0.2">
      <c r="A415" s="78"/>
      <c r="B415" s="78"/>
      <c r="C415" s="78"/>
      <c r="D415" s="106"/>
    </row>
    <row r="416" spans="1:4" x14ac:dyDescent="0.2">
      <c r="A416" s="78"/>
      <c r="B416" s="78"/>
      <c r="C416" s="78"/>
      <c r="D416" s="106"/>
    </row>
    <row r="417" spans="1:4" x14ac:dyDescent="0.2">
      <c r="A417" s="78"/>
      <c r="B417" s="78"/>
      <c r="C417" s="78"/>
      <c r="D417" s="106"/>
    </row>
    <row r="418" spans="1:4" x14ac:dyDescent="0.2">
      <c r="A418" s="78"/>
      <c r="B418" s="78"/>
      <c r="C418" s="78"/>
      <c r="D418" s="106"/>
    </row>
    <row r="419" spans="1:4" x14ac:dyDescent="0.2">
      <c r="A419" s="78"/>
      <c r="B419" s="78"/>
      <c r="C419" s="78"/>
      <c r="D419" s="106"/>
    </row>
    <row r="420" spans="1:4" x14ac:dyDescent="0.2">
      <c r="A420" s="78"/>
      <c r="B420" s="78"/>
      <c r="C420" s="78"/>
      <c r="D420" s="106"/>
    </row>
    <row r="421" spans="1:4" x14ac:dyDescent="0.2">
      <c r="A421" s="78"/>
      <c r="B421" s="78"/>
      <c r="C421" s="78"/>
      <c r="D421" s="106"/>
    </row>
    <row r="422" spans="1:4" x14ac:dyDescent="0.2">
      <c r="A422" s="78"/>
      <c r="B422" s="78"/>
      <c r="C422" s="78"/>
      <c r="D422" s="106"/>
    </row>
    <row r="423" spans="1:4" x14ac:dyDescent="0.2">
      <c r="A423" s="78"/>
      <c r="B423" s="78"/>
      <c r="C423" s="78"/>
      <c r="D423" s="106"/>
    </row>
    <row r="424" spans="1:4" x14ac:dyDescent="0.2">
      <c r="A424" s="78"/>
      <c r="B424" s="78"/>
      <c r="C424" s="78"/>
      <c r="D424" s="106"/>
    </row>
    <row r="425" spans="1:4" x14ac:dyDescent="0.2">
      <c r="A425" s="78"/>
      <c r="B425" s="78"/>
      <c r="C425" s="78"/>
      <c r="D425" s="106"/>
    </row>
    <row r="426" spans="1:4" x14ac:dyDescent="0.2">
      <c r="A426" s="78"/>
      <c r="B426" s="78"/>
      <c r="C426" s="78"/>
      <c r="D426" s="106"/>
    </row>
    <row r="427" spans="1:4" x14ac:dyDescent="0.2">
      <c r="A427" s="78"/>
      <c r="B427" s="78"/>
      <c r="C427" s="78"/>
      <c r="D427" s="106"/>
    </row>
    <row r="428" spans="1:4" x14ac:dyDescent="0.2">
      <c r="A428" s="78"/>
      <c r="B428" s="78"/>
      <c r="C428" s="78"/>
      <c r="D428" s="106"/>
    </row>
    <row r="429" spans="1:4" x14ac:dyDescent="0.2">
      <c r="A429" s="78"/>
      <c r="B429" s="78"/>
      <c r="C429" s="78"/>
      <c r="D429" s="106"/>
    </row>
    <row r="430" spans="1:4" x14ac:dyDescent="0.2">
      <c r="A430" s="78"/>
      <c r="B430" s="78"/>
      <c r="C430" s="78"/>
      <c r="D430" s="106"/>
    </row>
    <row r="431" spans="1:4" x14ac:dyDescent="0.2">
      <c r="A431" s="78"/>
      <c r="B431" s="78"/>
      <c r="C431" s="78"/>
      <c r="D431" s="106"/>
    </row>
    <row r="432" spans="1:4" x14ac:dyDescent="0.2">
      <c r="A432" s="78"/>
      <c r="B432" s="78"/>
      <c r="C432" s="78"/>
      <c r="D432" s="106"/>
    </row>
    <row r="433" spans="1:4" x14ac:dyDescent="0.2">
      <c r="A433" s="78"/>
      <c r="B433" s="78"/>
      <c r="C433" s="78"/>
      <c r="D433" s="106"/>
    </row>
    <row r="434" spans="1:4" x14ac:dyDescent="0.2">
      <c r="A434" s="78"/>
      <c r="B434" s="78"/>
      <c r="C434" s="78"/>
      <c r="D434" s="106"/>
    </row>
    <row r="435" spans="1:4" x14ac:dyDescent="0.2">
      <c r="A435" s="78"/>
      <c r="B435" s="78"/>
      <c r="C435" s="78"/>
      <c r="D435" s="106"/>
    </row>
    <row r="436" spans="1:4" x14ac:dyDescent="0.2">
      <c r="A436" s="78"/>
      <c r="B436" s="78"/>
      <c r="C436" s="78"/>
      <c r="D436" s="106"/>
    </row>
    <row r="437" spans="1:4" x14ac:dyDescent="0.2">
      <c r="A437" s="78"/>
      <c r="B437" s="78"/>
      <c r="C437" s="78"/>
      <c r="D437" s="106"/>
    </row>
    <row r="438" spans="1:4" x14ac:dyDescent="0.2">
      <c r="A438" s="78"/>
      <c r="B438" s="78"/>
      <c r="C438" s="78"/>
      <c r="D438" s="106"/>
    </row>
    <row r="439" spans="1:4" x14ac:dyDescent="0.2">
      <c r="A439" s="78"/>
      <c r="B439" s="78"/>
      <c r="C439" s="78"/>
      <c r="D439" s="106"/>
    </row>
    <row r="440" spans="1:4" x14ac:dyDescent="0.2">
      <c r="A440" s="78"/>
      <c r="B440" s="78"/>
      <c r="C440" s="78"/>
      <c r="D440" s="106"/>
    </row>
    <row r="441" spans="1:4" x14ac:dyDescent="0.2">
      <c r="A441" s="78"/>
      <c r="B441" s="78"/>
      <c r="C441" s="78"/>
      <c r="D441" s="106"/>
    </row>
    <row r="442" spans="1:4" x14ac:dyDescent="0.2">
      <c r="A442" s="78"/>
      <c r="B442" s="78"/>
      <c r="C442" s="78"/>
      <c r="D442" s="106"/>
    </row>
    <row r="443" spans="1:4" x14ac:dyDescent="0.2">
      <c r="A443" s="78"/>
      <c r="B443" s="78"/>
      <c r="C443" s="78"/>
      <c r="D443" s="106"/>
    </row>
    <row r="444" spans="1:4" x14ac:dyDescent="0.2">
      <c r="A444" s="78"/>
      <c r="B444" s="78"/>
      <c r="C444" s="78"/>
      <c r="D444" s="106"/>
    </row>
    <row r="445" spans="1:4" x14ac:dyDescent="0.2">
      <c r="A445" s="78"/>
      <c r="B445" s="78"/>
      <c r="C445" s="78"/>
      <c r="D445" s="106"/>
    </row>
    <row r="446" spans="1:4" x14ac:dyDescent="0.2">
      <c r="A446" s="78"/>
      <c r="B446" s="78"/>
      <c r="C446" s="78"/>
      <c r="D446" s="106"/>
    </row>
    <row r="447" spans="1:4" x14ac:dyDescent="0.2">
      <c r="A447" s="78"/>
      <c r="B447" s="78"/>
      <c r="C447" s="78"/>
      <c r="D447" s="106"/>
    </row>
    <row r="448" spans="1:4" x14ac:dyDescent="0.2">
      <c r="A448" s="78"/>
      <c r="B448" s="78"/>
      <c r="C448" s="78"/>
      <c r="D448" s="106"/>
    </row>
    <row r="449" spans="1:4" x14ac:dyDescent="0.2">
      <c r="A449" s="78"/>
      <c r="B449" s="78"/>
      <c r="C449" s="78"/>
      <c r="D449" s="106"/>
    </row>
    <row r="450" spans="1:4" x14ac:dyDescent="0.2">
      <c r="A450" s="78"/>
      <c r="B450" s="78"/>
      <c r="C450" s="78"/>
      <c r="D450" s="106"/>
    </row>
    <row r="451" spans="1:4" x14ac:dyDescent="0.2">
      <c r="A451" s="78"/>
      <c r="B451" s="78"/>
      <c r="C451" s="78"/>
      <c r="D451" s="106"/>
    </row>
    <row r="452" spans="1:4" x14ac:dyDescent="0.2">
      <c r="A452" s="78"/>
      <c r="B452" s="78"/>
      <c r="C452" s="78"/>
      <c r="D452" s="106"/>
    </row>
    <row r="453" spans="1:4" x14ac:dyDescent="0.2">
      <c r="A453" s="78"/>
      <c r="B453" s="78"/>
      <c r="C453" s="78"/>
      <c r="D453" s="106"/>
    </row>
    <row r="454" spans="1:4" x14ac:dyDescent="0.2">
      <c r="A454" s="78"/>
      <c r="B454" s="78"/>
      <c r="C454" s="78"/>
      <c r="D454" s="106"/>
    </row>
    <row r="455" spans="1:4" x14ac:dyDescent="0.2">
      <c r="A455" s="78"/>
      <c r="B455" s="78"/>
      <c r="C455" s="78"/>
      <c r="D455" s="106"/>
    </row>
    <row r="456" spans="1:4" x14ac:dyDescent="0.2">
      <c r="A456" s="78"/>
      <c r="B456" s="78"/>
      <c r="C456" s="78"/>
      <c r="D456" s="106"/>
    </row>
    <row r="457" spans="1:4" x14ac:dyDescent="0.2">
      <c r="A457" s="78"/>
      <c r="B457" s="78"/>
      <c r="C457" s="78"/>
      <c r="D457" s="106"/>
    </row>
    <row r="458" spans="1:4" x14ac:dyDescent="0.2">
      <c r="A458" s="78"/>
      <c r="B458" s="78"/>
      <c r="C458" s="78"/>
      <c r="D458" s="106"/>
    </row>
    <row r="459" spans="1:4" x14ac:dyDescent="0.2">
      <c r="A459" s="78"/>
      <c r="B459" s="78"/>
      <c r="C459" s="78"/>
      <c r="D459" s="106"/>
    </row>
    <row r="460" spans="1:4" x14ac:dyDescent="0.2">
      <c r="A460" s="78"/>
      <c r="B460" s="78"/>
      <c r="C460" s="78"/>
      <c r="D460" s="106"/>
    </row>
    <row r="461" spans="1:4" x14ac:dyDescent="0.2">
      <c r="A461" s="78"/>
      <c r="B461" s="78"/>
      <c r="C461" s="78"/>
      <c r="D461" s="106"/>
    </row>
    <row r="462" spans="1:4" x14ac:dyDescent="0.2">
      <c r="A462" s="78"/>
      <c r="B462" s="78"/>
      <c r="C462" s="78"/>
      <c r="D462" s="106"/>
    </row>
    <row r="463" spans="1:4" x14ac:dyDescent="0.2">
      <c r="A463" s="78"/>
      <c r="B463" s="78"/>
      <c r="C463" s="78"/>
      <c r="D463" s="106"/>
    </row>
    <row r="464" spans="1:4" x14ac:dyDescent="0.2">
      <c r="A464" s="78"/>
      <c r="B464" s="78"/>
      <c r="C464" s="78"/>
      <c r="D464" s="106"/>
    </row>
    <row r="465" spans="1:4" x14ac:dyDescent="0.2">
      <c r="A465" s="78"/>
      <c r="B465" s="78"/>
      <c r="C465" s="78"/>
      <c r="D465" s="106"/>
    </row>
    <row r="466" spans="1:4" x14ac:dyDescent="0.2">
      <c r="A466" s="78"/>
      <c r="B466" s="78"/>
      <c r="C466" s="78"/>
      <c r="D466" s="106"/>
    </row>
    <row r="467" spans="1:4" x14ac:dyDescent="0.2">
      <c r="A467" s="78"/>
      <c r="B467" s="78"/>
      <c r="C467" s="78"/>
      <c r="D467" s="106"/>
    </row>
    <row r="468" spans="1:4" x14ac:dyDescent="0.2">
      <c r="A468" s="78"/>
      <c r="B468" s="78"/>
      <c r="C468" s="78"/>
      <c r="D468" s="106"/>
    </row>
    <row r="469" spans="1:4" x14ac:dyDescent="0.2">
      <c r="A469" s="78"/>
      <c r="B469" s="78"/>
      <c r="C469" s="78"/>
      <c r="D469" s="106"/>
    </row>
    <row r="470" spans="1:4" x14ac:dyDescent="0.2">
      <c r="A470" s="78"/>
      <c r="B470" s="78"/>
      <c r="C470" s="78"/>
      <c r="D470" s="106"/>
    </row>
    <row r="471" spans="1:4" x14ac:dyDescent="0.2">
      <c r="A471" s="78"/>
      <c r="B471" s="78"/>
      <c r="C471" s="78"/>
      <c r="D471" s="106"/>
    </row>
    <row r="472" spans="1:4" x14ac:dyDescent="0.2">
      <c r="A472" s="78"/>
      <c r="B472" s="78"/>
      <c r="C472" s="78"/>
      <c r="D472" s="106"/>
    </row>
    <row r="473" spans="1:4" x14ac:dyDescent="0.2">
      <c r="A473" s="78"/>
      <c r="B473" s="78"/>
      <c r="C473" s="78"/>
      <c r="D473" s="106"/>
    </row>
    <row r="474" spans="1:4" x14ac:dyDescent="0.2">
      <c r="A474" s="78"/>
      <c r="B474" s="78"/>
      <c r="C474" s="78"/>
      <c r="D474" s="106"/>
    </row>
    <row r="475" spans="1:4" x14ac:dyDescent="0.2">
      <c r="A475" s="78"/>
      <c r="B475" s="78"/>
      <c r="C475" s="78"/>
      <c r="D475" s="106"/>
    </row>
    <row r="476" spans="1:4" x14ac:dyDescent="0.2">
      <c r="A476" s="78"/>
      <c r="B476" s="78"/>
      <c r="C476" s="78"/>
      <c r="D476" s="106"/>
    </row>
    <row r="477" spans="1:4" x14ac:dyDescent="0.2">
      <c r="A477" s="78"/>
      <c r="B477" s="78"/>
      <c r="C477" s="78"/>
      <c r="D477" s="106"/>
    </row>
    <row r="478" spans="1:4" x14ac:dyDescent="0.2">
      <c r="A478" s="78"/>
      <c r="B478" s="78"/>
      <c r="C478" s="78"/>
      <c r="D478" s="106"/>
    </row>
    <row r="479" spans="1:4" x14ac:dyDescent="0.2">
      <c r="A479" s="78"/>
      <c r="B479" s="78"/>
      <c r="C479" s="78"/>
      <c r="D479" s="106"/>
    </row>
    <row r="480" spans="1:4" x14ac:dyDescent="0.2">
      <c r="A480" s="78"/>
      <c r="B480" s="78"/>
      <c r="C480" s="78"/>
      <c r="D480" s="106"/>
    </row>
    <row r="481" spans="1:4" x14ac:dyDescent="0.2">
      <c r="A481" s="78"/>
      <c r="B481" s="78"/>
      <c r="C481" s="78"/>
      <c r="D481" s="106"/>
    </row>
    <row r="482" spans="1:4" x14ac:dyDescent="0.2">
      <c r="A482" s="78"/>
      <c r="B482" s="78"/>
      <c r="C482" s="78"/>
      <c r="D482" s="106"/>
    </row>
    <row r="483" spans="1:4" x14ac:dyDescent="0.2">
      <c r="A483" s="78"/>
      <c r="B483" s="78"/>
      <c r="C483" s="78"/>
      <c r="D483" s="106"/>
    </row>
    <row r="484" spans="1:4" x14ac:dyDescent="0.2">
      <c r="A484" s="78"/>
      <c r="B484" s="78"/>
      <c r="C484" s="78"/>
      <c r="D484" s="106"/>
    </row>
    <row r="485" spans="1:4" x14ac:dyDescent="0.2">
      <c r="A485" s="78"/>
      <c r="B485" s="78"/>
      <c r="C485" s="78"/>
      <c r="D485" s="106"/>
    </row>
    <row r="486" spans="1:4" x14ac:dyDescent="0.2">
      <c r="A486" s="78"/>
      <c r="B486" s="78"/>
      <c r="C486" s="78"/>
      <c r="D486" s="106"/>
    </row>
    <row r="487" spans="1:4" x14ac:dyDescent="0.2">
      <c r="A487" s="78"/>
      <c r="B487" s="78"/>
      <c r="C487" s="78"/>
      <c r="D487" s="106"/>
    </row>
    <row r="488" spans="1:4" x14ac:dyDescent="0.2">
      <c r="A488" s="78"/>
      <c r="B488" s="78"/>
      <c r="C488" s="78"/>
      <c r="D488" s="106"/>
    </row>
    <row r="489" spans="1:4" x14ac:dyDescent="0.2">
      <c r="A489" s="78"/>
      <c r="B489" s="78"/>
      <c r="C489" s="78"/>
      <c r="D489" s="106"/>
    </row>
    <row r="490" spans="1:4" x14ac:dyDescent="0.2">
      <c r="A490" s="78"/>
      <c r="B490" s="78"/>
      <c r="C490" s="78"/>
      <c r="D490" s="106"/>
    </row>
    <row r="491" spans="1:4" x14ac:dyDescent="0.2">
      <c r="A491" s="78"/>
      <c r="B491" s="78"/>
      <c r="C491" s="78"/>
      <c r="D491" s="106"/>
    </row>
    <row r="492" spans="1:4" x14ac:dyDescent="0.2">
      <c r="A492" s="78"/>
      <c r="B492" s="78"/>
      <c r="C492" s="78"/>
      <c r="D492" s="106"/>
    </row>
    <row r="493" spans="1:4" x14ac:dyDescent="0.2">
      <c r="A493" s="78"/>
      <c r="B493" s="78"/>
      <c r="C493" s="78"/>
      <c r="D493" s="106"/>
    </row>
    <row r="494" spans="1:4" x14ac:dyDescent="0.2">
      <c r="A494" s="78"/>
      <c r="B494" s="78"/>
      <c r="C494" s="78"/>
      <c r="D494" s="106"/>
    </row>
    <row r="495" spans="1:4" x14ac:dyDescent="0.2">
      <c r="A495" s="78"/>
      <c r="B495" s="78"/>
      <c r="C495" s="78"/>
      <c r="D495" s="106"/>
    </row>
    <row r="496" spans="1:4" x14ac:dyDescent="0.2">
      <c r="A496" s="78"/>
      <c r="B496" s="78"/>
      <c r="C496" s="78"/>
      <c r="D496" s="106"/>
    </row>
    <row r="497" spans="1:4" x14ac:dyDescent="0.2">
      <c r="A497" s="78"/>
      <c r="B497" s="78"/>
      <c r="C497" s="78"/>
      <c r="D497" s="106"/>
    </row>
    <row r="498" spans="1:4" x14ac:dyDescent="0.2">
      <c r="A498" s="78"/>
      <c r="B498" s="78"/>
      <c r="C498" s="78"/>
      <c r="D498" s="106"/>
    </row>
    <row r="499" spans="1:4" x14ac:dyDescent="0.2">
      <c r="A499" s="78"/>
      <c r="B499" s="78"/>
      <c r="C499" s="78"/>
      <c r="D499" s="106"/>
    </row>
    <row r="500" spans="1:4" x14ac:dyDescent="0.2">
      <c r="A500" s="78"/>
      <c r="B500" s="78"/>
      <c r="C500" s="78"/>
      <c r="D500" s="106"/>
    </row>
    <row r="501" spans="1:4" x14ac:dyDescent="0.2">
      <c r="A501" s="78"/>
      <c r="B501" s="78"/>
      <c r="C501" s="78"/>
      <c r="D501" s="106"/>
    </row>
    <row r="502" spans="1:4" x14ac:dyDescent="0.2">
      <c r="A502" s="78"/>
      <c r="B502" s="78"/>
      <c r="C502" s="78"/>
      <c r="D502" s="106"/>
    </row>
    <row r="503" spans="1:4" x14ac:dyDescent="0.2">
      <c r="A503" s="78"/>
      <c r="B503" s="78"/>
      <c r="C503" s="78"/>
      <c r="D503" s="106"/>
    </row>
    <row r="504" spans="1:4" x14ac:dyDescent="0.2">
      <c r="A504" s="78"/>
      <c r="B504" s="78"/>
      <c r="C504" s="78"/>
      <c r="D504" s="106"/>
    </row>
    <row r="505" spans="1:4" x14ac:dyDescent="0.2">
      <c r="A505" s="78"/>
      <c r="B505" s="78"/>
      <c r="C505" s="78"/>
      <c r="D505" s="106"/>
    </row>
    <row r="506" spans="1:4" x14ac:dyDescent="0.2">
      <c r="A506" s="78"/>
      <c r="B506" s="78"/>
      <c r="C506" s="78"/>
      <c r="D506" s="106"/>
    </row>
    <row r="507" spans="1:4" x14ac:dyDescent="0.2">
      <c r="A507" s="78"/>
      <c r="B507" s="78"/>
      <c r="C507" s="78"/>
      <c r="D507" s="106"/>
    </row>
    <row r="508" spans="1:4" x14ac:dyDescent="0.2">
      <c r="A508" s="78"/>
      <c r="B508" s="78"/>
      <c r="C508" s="78"/>
      <c r="D508" s="106"/>
    </row>
    <row r="509" spans="1:4" x14ac:dyDescent="0.2">
      <c r="A509" s="78"/>
      <c r="B509" s="78"/>
      <c r="C509" s="78"/>
      <c r="D509" s="106"/>
    </row>
    <row r="510" spans="1:4" x14ac:dyDescent="0.2">
      <c r="A510" s="78"/>
      <c r="B510" s="78"/>
      <c r="C510" s="78"/>
      <c r="D510" s="106"/>
    </row>
    <row r="511" spans="1:4" x14ac:dyDescent="0.2">
      <c r="A511" s="78"/>
      <c r="B511" s="78"/>
      <c r="C511" s="78"/>
      <c r="D511" s="106"/>
    </row>
    <row r="512" spans="1:4" x14ac:dyDescent="0.2">
      <c r="A512" s="78"/>
      <c r="B512" s="78"/>
      <c r="C512" s="78"/>
      <c r="D512" s="106"/>
    </row>
    <row r="513" spans="1:4" x14ac:dyDescent="0.2">
      <c r="A513" s="78"/>
      <c r="B513" s="78"/>
      <c r="C513" s="78"/>
      <c r="D513" s="106"/>
    </row>
    <row r="514" spans="1:4" x14ac:dyDescent="0.2">
      <c r="A514" s="78"/>
      <c r="B514" s="78"/>
      <c r="C514" s="78"/>
      <c r="D514" s="106"/>
    </row>
    <row r="515" spans="1:4" x14ac:dyDescent="0.2">
      <c r="A515" s="78"/>
      <c r="B515" s="78"/>
      <c r="C515" s="78"/>
      <c r="D515" s="106"/>
    </row>
    <row r="516" spans="1:4" x14ac:dyDescent="0.2">
      <c r="A516" s="78"/>
      <c r="B516" s="78"/>
      <c r="C516" s="78"/>
      <c r="D516" s="106"/>
    </row>
    <row r="517" spans="1:4" x14ac:dyDescent="0.2">
      <c r="A517" s="78"/>
      <c r="B517" s="78"/>
      <c r="C517" s="78"/>
      <c r="D517" s="106"/>
    </row>
    <row r="518" spans="1:4" x14ac:dyDescent="0.2">
      <c r="A518" s="78"/>
      <c r="B518" s="78"/>
      <c r="C518" s="78"/>
      <c r="D518" s="106"/>
    </row>
    <row r="519" spans="1:4" x14ac:dyDescent="0.2">
      <c r="A519" s="78"/>
      <c r="B519" s="78"/>
      <c r="C519" s="78"/>
      <c r="D519" s="106"/>
    </row>
    <row r="520" spans="1:4" x14ac:dyDescent="0.2">
      <c r="A520" s="78"/>
      <c r="B520" s="78"/>
      <c r="C520" s="78"/>
      <c r="D520" s="106"/>
    </row>
    <row r="521" spans="1:4" x14ac:dyDescent="0.2">
      <c r="A521" s="78"/>
      <c r="B521" s="78"/>
      <c r="C521" s="78"/>
      <c r="D521" s="106"/>
    </row>
    <row r="522" spans="1:4" x14ac:dyDescent="0.2">
      <c r="A522" s="78"/>
      <c r="B522" s="78"/>
      <c r="C522" s="78"/>
      <c r="D522" s="106"/>
    </row>
    <row r="523" spans="1:4" x14ac:dyDescent="0.2">
      <c r="A523" s="78"/>
      <c r="B523" s="78"/>
      <c r="C523" s="78"/>
      <c r="D523" s="106"/>
    </row>
    <row r="524" spans="1:4" x14ac:dyDescent="0.2">
      <c r="A524" s="78"/>
      <c r="B524" s="78"/>
      <c r="C524" s="78"/>
      <c r="D524" s="106"/>
    </row>
    <row r="525" spans="1:4" x14ac:dyDescent="0.2">
      <c r="A525" s="78"/>
      <c r="B525" s="78"/>
      <c r="C525" s="78"/>
      <c r="D525" s="106"/>
    </row>
    <row r="526" spans="1:4" x14ac:dyDescent="0.2">
      <c r="A526" s="78"/>
      <c r="B526" s="78"/>
      <c r="C526" s="78"/>
      <c r="D526" s="106"/>
    </row>
    <row r="527" spans="1:4" x14ac:dyDescent="0.2">
      <c r="A527" s="78"/>
      <c r="B527" s="78"/>
      <c r="C527" s="78"/>
      <c r="D527" s="106"/>
    </row>
    <row r="528" spans="1:4" x14ac:dyDescent="0.2">
      <c r="A528" s="78"/>
      <c r="B528" s="78"/>
      <c r="C528" s="78"/>
      <c r="D528" s="106"/>
    </row>
    <row r="529" spans="1:4" x14ac:dyDescent="0.2">
      <c r="A529" s="78"/>
      <c r="B529" s="78"/>
      <c r="C529" s="78"/>
      <c r="D529" s="106"/>
    </row>
    <row r="530" spans="1:4" x14ac:dyDescent="0.2">
      <c r="A530" s="78"/>
      <c r="B530" s="78"/>
      <c r="C530" s="78"/>
      <c r="D530" s="106"/>
    </row>
    <row r="531" spans="1:4" x14ac:dyDescent="0.2">
      <c r="A531" s="78"/>
      <c r="B531" s="78"/>
      <c r="C531" s="78"/>
      <c r="D531" s="106"/>
    </row>
    <row r="532" spans="1:4" x14ac:dyDescent="0.2">
      <c r="A532" s="78"/>
      <c r="B532" s="78"/>
      <c r="C532" s="78"/>
      <c r="D532" s="106"/>
    </row>
    <row r="533" spans="1:4" x14ac:dyDescent="0.2">
      <c r="A533" s="78"/>
      <c r="B533" s="78"/>
      <c r="C533" s="78"/>
      <c r="D533" s="106"/>
    </row>
    <row r="534" spans="1:4" x14ac:dyDescent="0.2">
      <c r="A534" s="78"/>
      <c r="B534" s="78"/>
      <c r="C534" s="78"/>
      <c r="D534" s="106"/>
    </row>
    <row r="535" spans="1:4" x14ac:dyDescent="0.2">
      <c r="A535" s="78"/>
      <c r="B535" s="78"/>
      <c r="C535" s="78"/>
      <c r="D535" s="106"/>
    </row>
    <row r="536" spans="1:4" x14ac:dyDescent="0.2">
      <c r="A536" s="78"/>
      <c r="B536" s="78"/>
      <c r="C536" s="78"/>
      <c r="D536" s="106"/>
    </row>
    <row r="537" spans="1:4" x14ac:dyDescent="0.2">
      <c r="A537" s="78"/>
      <c r="B537" s="78"/>
      <c r="C537" s="78"/>
      <c r="D537" s="106"/>
    </row>
    <row r="538" spans="1:4" x14ac:dyDescent="0.2">
      <c r="A538" s="78"/>
      <c r="B538" s="78"/>
      <c r="C538" s="78"/>
      <c r="D538" s="106"/>
    </row>
    <row r="539" spans="1:4" x14ac:dyDescent="0.2">
      <c r="A539" s="78"/>
      <c r="B539" s="78"/>
      <c r="C539" s="78"/>
      <c r="D539" s="106"/>
    </row>
    <row r="540" spans="1:4" x14ac:dyDescent="0.2">
      <c r="A540" s="78"/>
      <c r="B540" s="78"/>
      <c r="C540" s="78"/>
      <c r="D540" s="106"/>
    </row>
    <row r="541" spans="1:4" x14ac:dyDescent="0.2">
      <c r="A541" s="78"/>
      <c r="B541" s="78"/>
      <c r="C541" s="78"/>
      <c r="D541" s="106"/>
    </row>
    <row r="542" spans="1:4" x14ac:dyDescent="0.2">
      <c r="A542" s="78"/>
      <c r="B542" s="78"/>
      <c r="C542" s="78"/>
      <c r="D542" s="106"/>
    </row>
    <row r="543" spans="1:4" x14ac:dyDescent="0.2">
      <c r="A543" s="78"/>
      <c r="B543" s="78"/>
      <c r="C543" s="78"/>
      <c r="D543" s="106"/>
    </row>
    <row r="544" spans="1:4" x14ac:dyDescent="0.2">
      <c r="A544" s="78"/>
      <c r="B544" s="78"/>
      <c r="C544" s="78"/>
      <c r="D544" s="106"/>
    </row>
    <row r="545" spans="1:4" x14ac:dyDescent="0.2">
      <c r="A545" s="78"/>
      <c r="B545" s="78"/>
      <c r="C545" s="78"/>
      <c r="D545" s="106"/>
    </row>
    <row r="546" spans="1:4" x14ac:dyDescent="0.2">
      <c r="A546" s="78"/>
      <c r="B546" s="78"/>
      <c r="C546" s="78"/>
      <c r="D546" s="106"/>
    </row>
    <row r="547" spans="1:4" x14ac:dyDescent="0.2">
      <c r="A547" s="78"/>
      <c r="B547" s="78"/>
      <c r="C547" s="78"/>
      <c r="D547" s="106"/>
    </row>
    <row r="548" spans="1:4" x14ac:dyDescent="0.2">
      <c r="A548" s="78"/>
      <c r="B548" s="78"/>
      <c r="C548" s="78"/>
      <c r="D548" s="106"/>
    </row>
    <row r="549" spans="1:4" x14ac:dyDescent="0.2">
      <c r="A549" s="78"/>
      <c r="B549" s="78"/>
      <c r="C549" s="78"/>
      <c r="D549" s="106"/>
    </row>
    <row r="550" spans="1:4" x14ac:dyDescent="0.2">
      <c r="A550" s="78"/>
      <c r="B550" s="78"/>
      <c r="C550" s="78"/>
      <c r="D550" s="106"/>
    </row>
    <row r="551" spans="1:4" x14ac:dyDescent="0.2">
      <c r="A551" s="78"/>
      <c r="B551" s="78"/>
      <c r="C551" s="78"/>
      <c r="D551" s="106"/>
    </row>
    <row r="552" spans="1:4" x14ac:dyDescent="0.2">
      <c r="A552" s="78"/>
      <c r="B552" s="78"/>
      <c r="C552" s="78"/>
      <c r="D552" s="106"/>
    </row>
    <row r="553" spans="1:4" x14ac:dyDescent="0.2">
      <c r="A553" s="78"/>
      <c r="B553" s="78"/>
      <c r="C553" s="78"/>
      <c r="D553" s="106"/>
    </row>
    <row r="554" spans="1:4" x14ac:dyDescent="0.2">
      <c r="A554" s="78"/>
      <c r="B554" s="78"/>
      <c r="C554" s="78"/>
      <c r="D554" s="106"/>
    </row>
    <row r="555" spans="1:4" x14ac:dyDescent="0.2">
      <c r="A555" s="78"/>
      <c r="B555" s="78"/>
      <c r="C555" s="78"/>
      <c r="D555" s="106"/>
    </row>
    <row r="556" spans="1:4" x14ac:dyDescent="0.2">
      <c r="A556" s="78"/>
      <c r="B556" s="78"/>
      <c r="C556" s="78"/>
      <c r="D556" s="106"/>
    </row>
    <row r="557" spans="1:4" x14ac:dyDescent="0.2">
      <c r="A557" s="78"/>
      <c r="B557" s="78"/>
      <c r="C557" s="78"/>
      <c r="D557" s="106"/>
    </row>
    <row r="558" spans="1:4" x14ac:dyDescent="0.2">
      <c r="A558" s="78"/>
      <c r="B558" s="78"/>
      <c r="C558" s="78"/>
      <c r="D558" s="106"/>
    </row>
    <row r="559" spans="1:4" x14ac:dyDescent="0.2">
      <c r="A559" s="78"/>
      <c r="B559" s="78"/>
      <c r="C559" s="78"/>
      <c r="D559" s="106"/>
    </row>
    <row r="560" spans="1:4" x14ac:dyDescent="0.2">
      <c r="A560" s="78"/>
      <c r="B560" s="78"/>
      <c r="C560" s="78"/>
      <c r="D560" s="106"/>
    </row>
    <row r="561" spans="1:4" x14ac:dyDescent="0.2">
      <c r="A561" s="78"/>
      <c r="B561" s="78"/>
      <c r="C561" s="78"/>
      <c r="D561" s="106"/>
    </row>
    <row r="562" spans="1:4" x14ac:dyDescent="0.2">
      <c r="A562" s="78"/>
      <c r="B562" s="78"/>
      <c r="C562" s="78"/>
      <c r="D562" s="106"/>
    </row>
    <row r="563" spans="1:4" x14ac:dyDescent="0.2">
      <c r="A563" s="78"/>
      <c r="B563" s="78"/>
      <c r="C563" s="78"/>
      <c r="D563" s="106"/>
    </row>
    <row r="564" spans="1:4" x14ac:dyDescent="0.2">
      <c r="A564" s="78"/>
      <c r="B564" s="78"/>
      <c r="C564" s="78"/>
      <c r="D564" s="106"/>
    </row>
    <row r="565" spans="1:4" x14ac:dyDescent="0.2">
      <c r="A565" s="78"/>
      <c r="B565" s="78"/>
      <c r="C565" s="78"/>
      <c r="D565" s="106"/>
    </row>
    <row r="566" spans="1:4" x14ac:dyDescent="0.2">
      <c r="A566" s="78"/>
      <c r="B566" s="78"/>
      <c r="C566" s="78"/>
      <c r="D566" s="106"/>
    </row>
    <row r="567" spans="1:4" x14ac:dyDescent="0.2">
      <c r="A567" s="78"/>
      <c r="B567" s="78"/>
      <c r="C567" s="78"/>
      <c r="D567" s="106"/>
    </row>
    <row r="568" spans="1:4" x14ac:dyDescent="0.2">
      <c r="A568" s="78"/>
      <c r="B568" s="78"/>
      <c r="C568" s="78"/>
      <c r="D568" s="106"/>
    </row>
    <row r="569" spans="1:4" x14ac:dyDescent="0.2">
      <c r="A569" s="78"/>
      <c r="B569" s="78"/>
      <c r="C569" s="78"/>
      <c r="D569" s="106"/>
    </row>
    <row r="570" spans="1:4" x14ac:dyDescent="0.2">
      <c r="A570" s="78"/>
      <c r="B570" s="78"/>
      <c r="C570" s="78"/>
      <c r="D570" s="106"/>
    </row>
    <row r="571" spans="1:4" x14ac:dyDescent="0.2">
      <c r="A571" s="78"/>
      <c r="B571" s="78"/>
      <c r="C571" s="78"/>
      <c r="D571" s="106"/>
    </row>
    <row r="572" spans="1:4" x14ac:dyDescent="0.2">
      <c r="A572" s="78"/>
      <c r="B572" s="78"/>
      <c r="C572" s="78"/>
      <c r="D572" s="106"/>
    </row>
    <row r="573" spans="1:4" x14ac:dyDescent="0.2">
      <c r="A573" s="78"/>
      <c r="B573" s="78"/>
      <c r="C573" s="78"/>
      <c r="D573" s="106"/>
    </row>
    <row r="574" spans="1:4" x14ac:dyDescent="0.2">
      <c r="A574" s="78"/>
      <c r="B574" s="78"/>
      <c r="C574" s="78"/>
      <c r="D574" s="106"/>
    </row>
    <row r="575" spans="1:4" x14ac:dyDescent="0.2">
      <c r="A575" s="78"/>
      <c r="B575" s="78"/>
      <c r="C575" s="78"/>
      <c r="D575" s="106"/>
    </row>
    <row r="576" spans="1:4" x14ac:dyDescent="0.2">
      <c r="A576" s="78"/>
      <c r="B576" s="78"/>
      <c r="C576" s="78"/>
      <c r="D576" s="106"/>
    </row>
    <row r="577" spans="1:4" x14ac:dyDescent="0.2">
      <c r="A577" s="78"/>
      <c r="B577" s="78"/>
      <c r="C577" s="78"/>
      <c r="D577" s="106"/>
    </row>
    <row r="578" spans="1:4" x14ac:dyDescent="0.2">
      <c r="A578" s="78"/>
      <c r="B578" s="78"/>
      <c r="C578" s="78"/>
      <c r="D578" s="106"/>
    </row>
    <row r="579" spans="1:4" x14ac:dyDescent="0.2">
      <c r="A579" s="78"/>
      <c r="B579" s="78"/>
      <c r="C579" s="78"/>
      <c r="D579" s="106"/>
    </row>
    <row r="580" spans="1:4" x14ac:dyDescent="0.2">
      <c r="A580" s="78"/>
      <c r="B580" s="78"/>
      <c r="C580" s="78"/>
      <c r="D580" s="106"/>
    </row>
    <row r="581" spans="1:4" x14ac:dyDescent="0.2">
      <c r="A581" s="78"/>
      <c r="B581" s="78"/>
      <c r="C581" s="78"/>
      <c r="D581" s="106"/>
    </row>
    <row r="582" spans="1:4" x14ac:dyDescent="0.2">
      <c r="A582" s="78"/>
      <c r="B582" s="78"/>
      <c r="C582" s="78"/>
      <c r="D582" s="106"/>
    </row>
    <row r="583" spans="1:4" x14ac:dyDescent="0.2">
      <c r="A583" s="78"/>
      <c r="B583" s="78"/>
      <c r="C583" s="78"/>
      <c r="D583" s="106"/>
    </row>
    <row r="584" spans="1:4" x14ac:dyDescent="0.2">
      <c r="A584" s="78"/>
      <c r="B584" s="78"/>
      <c r="C584" s="78"/>
      <c r="D584" s="106"/>
    </row>
    <row r="585" spans="1:4" x14ac:dyDescent="0.2">
      <c r="A585" s="78"/>
      <c r="B585" s="78"/>
      <c r="C585" s="78"/>
      <c r="D585" s="106"/>
    </row>
    <row r="586" spans="1:4" x14ac:dyDescent="0.2">
      <c r="A586" s="78"/>
      <c r="B586" s="78"/>
      <c r="C586" s="78"/>
      <c r="D586" s="106"/>
    </row>
    <row r="587" spans="1:4" x14ac:dyDescent="0.2">
      <c r="A587" s="78"/>
      <c r="B587" s="78"/>
      <c r="C587" s="78"/>
      <c r="D587" s="106"/>
    </row>
    <row r="588" spans="1:4" x14ac:dyDescent="0.2">
      <c r="A588" s="78"/>
      <c r="B588" s="78"/>
      <c r="C588" s="78"/>
      <c r="D588" s="106"/>
    </row>
    <row r="589" spans="1:4" x14ac:dyDescent="0.2">
      <c r="A589" s="78"/>
      <c r="B589" s="78"/>
      <c r="C589" s="78"/>
      <c r="D589" s="106"/>
    </row>
    <row r="590" spans="1:4" x14ac:dyDescent="0.2">
      <c r="A590" s="78"/>
      <c r="B590" s="78"/>
      <c r="C590" s="78"/>
      <c r="D590" s="106"/>
    </row>
    <row r="591" spans="1:4" x14ac:dyDescent="0.2">
      <c r="A591" s="78"/>
      <c r="B591" s="78"/>
      <c r="C591" s="78"/>
      <c r="D591" s="106"/>
    </row>
    <row r="592" spans="1:4" x14ac:dyDescent="0.2">
      <c r="A592" s="78"/>
      <c r="B592" s="78"/>
      <c r="C592" s="78"/>
      <c r="D592" s="106"/>
    </row>
    <row r="593" spans="1:4" x14ac:dyDescent="0.2">
      <c r="A593" s="78"/>
      <c r="B593" s="78"/>
      <c r="C593" s="78"/>
      <c r="D593" s="106"/>
    </row>
    <row r="594" spans="1:4" x14ac:dyDescent="0.2">
      <c r="A594" s="78"/>
      <c r="B594" s="78"/>
      <c r="C594" s="78"/>
      <c r="D594" s="106"/>
    </row>
    <row r="595" spans="1:4" x14ac:dyDescent="0.2">
      <c r="A595" s="78"/>
      <c r="B595" s="78"/>
      <c r="C595" s="78"/>
      <c r="D595" s="106"/>
    </row>
    <row r="596" spans="1:4" x14ac:dyDescent="0.2">
      <c r="A596" s="78"/>
      <c r="B596" s="78"/>
      <c r="C596" s="78"/>
      <c r="D596" s="106"/>
    </row>
    <row r="597" spans="1:4" x14ac:dyDescent="0.2">
      <c r="A597" s="78"/>
      <c r="B597" s="78"/>
      <c r="C597" s="78"/>
      <c r="D597" s="106"/>
    </row>
    <row r="598" spans="1:4" x14ac:dyDescent="0.2">
      <c r="A598" s="78"/>
      <c r="B598" s="78"/>
      <c r="C598" s="78"/>
      <c r="D598" s="106"/>
    </row>
    <row r="599" spans="1:4" x14ac:dyDescent="0.2">
      <c r="A599" s="78"/>
      <c r="B599" s="78"/>
      <c r="C599" s="78"/>
      <c r="D599" s="106"/>
    </row>
    <row r="600" spans="1:4" x14ac:dyDescent="0.2">
      <c r="A600" s="78"/>
      <c r="B600" s="78"/>
      <c r="C600" s="78"/>
      <c r="D600" s="106"/>
    </row>
    <row r="601" spans="1:4" x14ac:dyDescent="0.2">
      <c r="A601" s="78"/>
      <c r="B601" s="78"/>
      <c r="C601" s="78"/>
      <c r="D601" s="106"/>
    </row>
    <row r="602" spans="1:4" x14ac:dyDescent="0.2">
      <c r="A602" s="78"/>
      <c r="B602" s="78"/>
      <c r="C602" s="78"/>
      <c r="D602" s="106"/>
    </row>
    <row r="603" spans="1:4" x14ac:dyDescent="0.2">
      <c r="A603" s="78"/>
      <c r="B603" s="78"/>
      <c r="C603" s="78"/>
      <c r="D603" s="106"/>
    </row>
    <row r="604" spans="1:4" x14ac:dyDescent="0.2">
      <c r="A604" s="78"/>
      <c r="B604" s="78"/>
      <c r="C604" s="78"/>
      <c r="D604" s="106"/>
    </row>
    <row r="605" spans="1:4" x14ac:dyDescent="0.2">
      <c r="A605" s="78"/>
      <c r="B605" s="78"/>
      <c r="C605" s="78"/>
      <c r="D605" s="106"/>
    </row>
    <row r="606" spans="1:4" x14ac:dyDescent="0.2">
      <c r="A606" s="78"/>
      <c r="B606" s="78"/>
      <c r="C606" s="78"/>
      <c r="D606" s="106"/>
    </row>
    <row r="607" spans="1:4" x14ac:dyDescent="0.2">
      <c r="A607" s="78"/>
      <c r="B607" s="78"/>
      <c r="C607" s="78"/>
      <c r="D607" s="106"/>
    </row>
    <row r="608" spans="1:4" x14ac:dyDescent="0.2">
      <c r="A608" s="78"/>
      <c r="B608" s="78"/>
      <c r="C608" s="78"/>
      <c r="D608" s="106"/>
    </row>
    <row r="609" spans="1:4" x14ac:dyDescent="0.2">
      <c r="A609" s="78"/>
      <c r="B609" s="78"/>
      <c r="C609" s="78"/>
      <c r="D609" s="106"/>
    </row>
    <row r="610" spans="1:4" x14ac:dyDescent="0.2">
      <c r="A610" s="78"/>
      <c r="B610" s="78"/>
      <c r="C610" s="78"/>
      <c r="D610" s="106"/>
    </row>
    <row r="611" spans="1:4" x14ac:dyDescent="0.2">
      <c r="A611" s="78"/>
      <c r="B611" s="78"/>
      <c r="C611" s="78"/>
      <c r="D611" s="106"/>
    </row>
    <row r="612" spans="1:4" x14ac:dyDescent="0.2">
      <c r="A612" s="78"/>
      <c r="B612" s="78"/>
      <c r="C612" s="78"/>
      <c r="D612" s="106"/>
    </row>
    <row r="613" spans="1:4" x14ac:dyDescent="0.2">
      <c r="A613" s="78"/>
      <c r="B613" s="78"/>
      <c r="C613" s="78"/>
      <c r="D613" s="106"/>
    </row>
    <row r="614" spans="1:4" x14ac:dyDescent="0.2">
      <c r="A614" s="78"/>
      <c r="B614" s="78"/>
      <c r="C614" s="78"/>
      <c r="D614" s="106"/>
    </row>
    <row r="615" spans="1:4" x14ac:dyDescent="0.2">
      <c r="A615" s="78"/>
      <c r="B615" s="78"/>
      <c r="C615" s="78"/>
      <c r="D615" s="106"/>
    </row>
    <row r="616" spans="1:4" x14ac:dyDescent="0.2">
      <c r="A616" s="78"/>
      <c r="B616" s="78"/>
      <c r="C616" s="78"/>
      <c r="D616" s="106"/>
    </row>
    <row r="617" spans="1:4" x14ac:dyDescent="0.2">
      <c r="A617" s="78"/>
      <c r="B617" s="78"/>
      <c r="C617" s="78"/>
      <c r="D617" s="106"/>
    </row>
    <row r="618" spans="1:4" x14ac:dyDescent="0.2">
      <c r="A618" s="78"/>
      <c r="B618" s="78"/>
      <c r="C618" s="78"/>
      <c r="D618" s="106"/>
    </row>
    <row r="619" spans="1:4" x14ac:dyDescent="0.2">
      <c r="A619" s="78"/>
      <c r="B619" s="78"/>
      <c r="C619" s="78"/>
      <c r="D619" s="106"/>
    </row>
    <row r="620" spans="1:4" x14ac:dyDescent="0.2">
      <c r="A620" s="78"/>
      <c r="B620" s="78"/>
      <c r="C620" s="78"/>
      <c r="D620" s="106"/>
    </row>
    <row r="621" spans="1:4" x14ac:dyDescent="0.2">
      <c r="A621" s="78"/>
      <c r="B621" s="78"/>
      <c r="C621" s="78"/>
      <c r="D621" s="106"/>
    </row>
    <row r="622" spans="1:4" x14ac:dyDescent="0.2">
      <c r="A622" s="78"/>
      <c r="B622" s="78"/>
      <c r="C622" s="78"/>
      <c r="D622" s="106"/>
    </row>
    <row r="623" spans="1:4" x14ac:dyDescent="0.2">
      <c r="A623" s="78"/>
      <c r="B623" s="78"/>
      <c r="C623" s="78"/>
      <c r="D623" s="106"/>
    </row>
    <row r="624" spans="1:4" x14ac:dyDescent="0.2">
      <c r="A624" s="78"/>
      <c r="B624" s="78"/>
      <c r="C624" s="78"/>
      <c r="D624" s="106"/>
    </row>
    <row r="625" spans="1:4" x14ac:dyDescent="0.2">
      <c r="A625" s="78"/>
      <c r="B625" s="78"/>
      <c r="C625" s="78"/>
      <c r="D625" s="106"/>
    </row>
    <row r="626" spans="1:4" x14ac:dyDescent="0.2">
      <c r="A626" s="78"/>
      <c r="B626" s="78"/>
      <c r="C626" s="78"/>
      <c r="D626" s="106"/>
    </row>
    <row r="627" spans="1:4" x14ac:dyDescent="0.2">
      <c r="A627" s="78"/>
      <c r="B627" s="78"/>
      <c r="C627" s="78"/>
      <c r="D627" s="106"/>
    </row>
    <row r="628" spans="1:4" x14ac:dyDescent="0.2">
      <c r="A628" s="78"/>
      <c r="B628" s="78"/>
      <c r="C628" s="78"/>
      <c r="D628" s="106"/>
    </row>
    <row r="629" spans="1:4" x14ac:dyDescent="0.2">
      <c r="A629" s="78"/>
      <c r="B629" s="78"/>
      <c r="C629" s="78"/>
      <c r="D629" s="106"/>
    </row>
    <row r="630" spans="1:4" x14ac:dyDescent="0.2">
      <c r="A630" s="78"/>
      <c r="B630" s="78"/>
      <c r="C630" s="78"/>
      <c r="D630" s="106"/>
    </row>
    <row r="631" spans="1:4" x14ac:dyDescent="0.2">
      <c r="A631" s="78"/>
      <c r="B631" s="78"/>
      <c r="C631" s="78"/>
      <c r="D631" s="106"/>
    </row>
    <row r="632" spans="1:4" x14ac:dyDescent="0.2">
      <c r="A632" s="78"/>
      <c r="B632" s="78"/>
      <c r="C632" s="78"/>
      <c r="D632" s="106"/>
    </row>
    <row r="633" spans="1:4" x14ac:dyDescent="0.2">
      <c r="A633" s="78"/>
      <c r="B633" s="78"/>
      <c r="C633" s="78"/>
      <c r="D633" s="106"/>
    </row>
    <row r="634" spans="1:4" x14ac:dyDescent="0.2">
      <c r="A634" s="78"/>
      <c r="B634" s="78"/>
      <c r="C634" s="78"/>
      <c r="D634" s="106"/>
    </row>
    <row r="635" spans="1:4" x14ac:dyDescent="0.2">
      <c r="A635" s="78"/>
      <c r="B635" s="78"/>
      <c r="C635" s="78"/>
      <c r="D635" s="106"/>
    </row>
    <row r="636" spans="1:4" x14ac:dyDescent="0.2">
      <c r="A636" s="78"/>
      <c r="B636" s="78"/>
      <c r="C636" s="78"/>
      <c r="D636" s="106"/>
    </row>
    <row r="637" spans="1:4" x14ac:dyDescent="0.2">
      <c r="A637" s="78"/>
      <c r="B637" s="78"/>
      <c r="C637" s="78"/>
      <c r="D637" s="106"/>
    </row>
    <row r="638" spans="1:4" x14ac:dyDescent="0.2">
      <c r="A638" s="78"/>
      <c r="B638" s="78"/>
      <c r="C638" s="78"/>
      <c r="D638" s="106"/>
    </row>
    <row r="639" spans="1:4" x14ac:dyDescent="0.2">
      <c r="A639" s="78"/>
      <c r="B639" s="78"/>
      <c r="C639" s="78"/>
      <c r="D639" s="106"/>
    </row>
    <row r="640" spans="1:4" x14ac:dyDescent="0.2">
      <c r="A640" s="78"/>
      <c r="B640" s="78"/>
      <c r="C640" s="78"/>
      <c r="D640" s="106"/>
    </row>
    <row r="641" spans="1:4" x14ac:dyDescent="0.2">
      <c r="A641" s="78"/>
      <c r="B641" s="78"/>
      <c r="C641" s="78"/>
      <c r="D641" s="106"/>
    </row>
    <row r="642" spans="1:4" x14ac:dyDescent="0.2">
      <c r="A642" s="78"/>
      <c r="B642" s="78"/>
      <c r="C642" s="78"/>
      <c r="D642" s="106"/>
    </row>
    <row r="643" spans="1:4" x14ac:dyDescent="0.2">
      <c r="A643" s="78"/>
      <c r="B643" s="78"/>
      <c r="C643" s="78"/>
      <c r="D643" s="106"/>
    </row>
    <row r="644" spans="1:4" x14ac:dyDescent="0.2">
      <c r="A644" s="78"/>
      <c r="B644" s="78"/>
      <c r="C644" s="78"/>
      <c r="D644" s="106"/>
    </row>
    <row r="645" spans="1:4" x14ac:dyDescent="0.2">
      <c r="A645" s="78"/>
      <c r="B645" s="78"/>
      <c r="C645" s="78"/>
      <c r="D645" s="106"/>
    </row>
    <row r="646" spans="1:4" x14ac:dyDescent="0.2">
      <c r="A646" s="78"/>
      <c r="B646" s="78"/>
      <c r="C646" s="78"/>
      <c r="D646" s="106"/>
    </row>
    <row r="647" spans="1:4" x14ac:dyDescent="0.2">
      <c r="A647" s="78"/>
      <c r="B647" s="78"/>
      <c r="C647" s="78"/>
      <c r="D647" s="106"/>
    </row>
    <row r="648" spans="1:4" x14ac:dyDescent="0.2">
      <c r="A648" s="78"/>
      <c r="B648" s="78"/>
      <c r="C648" s="78"/>
      <c r="D648" s="106"/>
    </row>
    <row r="649" spans="1:4" x14ac:dyDescent="0.2">
      <c r="A649" s="78"/>
      <c r="B649" s="78"/>
      <c r="C649" s="78"/>
      <c r="D649" s="106"/>
    </row>
    <row r="650" spans="1:4" x14ac:dyDescent="0.2">
      <c r="A650" s="78"/>
      <c r="B650" s="78"/>
      <c r="C650" s="78"/>
      <c r="D650" s="106"/>
    </row>
    <row r="651" spans="1:4" x14ac:dyDescent="0.2">
      <c r="A651" s="78"/>
      <c r="B651" s="78"/>
      <c r="C651" s="78"/>
      <c r="D651" s="106"/>
    </row>
    <row r="652" spans="1:4" x14ac:dyDescent="0.2">
      <c r="A652" s="78"/>
      <c r="B652" s="78"/>
      <c r="C652" s="78"/>
      <c r="D652" s="106"/>
    </row>
    <row r="653" spans="1:4" x14ac:dyDescent="0.2">
      <c r="A653" s="78"/>
      <c r="B653" s="78"/>
      <c r="C653" s="78"/>
      <c r="D653" s="106"/>
    </row>
    <row r="654" spans="1:4" x14ac:dyDescent="0.2">
      <c r="A654" s="78"/>
      <c r="B654" s="78"/>
      <c r="C654" s="78"/>
      <c r="D654" s="106"/>
    </row>
    <row r="655" spans="1:4" x14ac:dyDescent="0.2">
      <c r="A655" s="78"/>
      <c r="B655" s="78"/>
      <c r="C655" s="78"/>
      <c r="D655" s="106"/>
    </row>
    <row r="656" spans="1:4" x14ac:dyDescent="0.2">
      <c r="A656" s="78"/>
      <c r="B656" s="78"/>
      <c r="C656" s="78"/>
      <c r="D656" s="106"/>
    </row>
    <row r="657" spans="1:4" x14ac:dyDescent="0.2">
      <c r="A657" s="78"/>
      <c r="B657" s="78"/>
      <c r="C657" s="78"/>
      <c r="D657" s="106"/>
    </row>
    <row r="658" spans="1:4" x14ac:dyDescent="0.2">
      <c r="A658" s="78"/>
      <c r="B658" s="78"/>
      <c r="C658" s="78"/>
      <c r="D658" s="106"/>
    </row>
    <row r="659" spans="1:4" x14ac:dyDescent="0.2">
      <c r="A659" s="78"/>
      <c r="B659" s="78"/>
      <c r="C659" s="78"/>
      <c r="D659" s="106"/>
    </row>
    <row r="660" spans="1:4" x14ac:dyDescent="0.2">
      <c r="A660" s="78"/>
      <c r="B660" s="78"/>
      <c r="C660" s="78"/>
      <c r="D660" s="106"/>
    </row>
    <row r="661" spans="1:4" x14ac:dyDescent="0.2">
      <c r="A661" s="78"/>
      <c r="B661" s="78"/>
      <c r="C661" s="78"/>
      <c r="D661" s="106"/>
    </row>
    <row r="662" spans="1:4" x14ac:dyDescent="0.2">
      <c r="A662" s="78"/>
      <c r="B662" s="78"/>
      <c r="C662" s="78"/>
      <c r="D662" s="106"/>
    </row>
    <row r="663" spans="1:4" x14ac:dyDescent="0.2">
      <c r="A663" s="78"/>
      <c r="B663" s="78"/>
      <c r="C663" s="78"/>
      <c r="D663" s="106"/>
    </row>
    <row r="664" spans="1:4" x14ac:dyDescent="0.2">
      <c r="A664" s="78"/>
      <c r="B664" s="78"/>
      <c r="C664" s="78"/>
      <c r="D664" s="106"/>
    </row>
    <row r="665" spans="1:4" x14ac:dyDescent="0.2">
      <c r="A665" s="78"/>
      <c r="B665" s="78"/>
      <c r="C665" s="78"/>
      <c r="D665" s="106"/>
    </row>
    <row r="666" spans="1:4" x14ac:dyDescent="0.2">
      <c r="A666" s="78"/>
      <c r="B666" s="78"/>
      <c r="C666" s="78"/>
      <c r="D666" s="106"/>
    </row>
    <row r="667" spans="1:4" x14ac:dyDescent="0.2">
      <c r="A667" s="78"/>
      <c r="B667" s="78"/>
      <c r="C667" s="78"/>
      <c r="D667" s="106"/>
    </row>
    <row r="668" spans="1:4" x14ac:dyDescent="0.2">
      <c r="A668" s="78"/>
      <c r="B668" s="78"/>
      <c r="C668" s="78"/>
      <c r="D668" s="106"/>
    </row>
    <row r="669" spans="1:4" x14ac:dyDescent="0.2">
      <c r="A669" s="78"/>
      <c r="B669" s="78"/>
      <c r="C669" s="78"/>
      <c r="D669" s="106"/>
    </row>
    <row r="670" spans="1:4" x14ac:dyDescent="0.2">
      <c r="A670" s="78"/>
      <c r="B670" s="78"/>
      <c r="C670" s="78"/>
      <c r="D670" s="106"/>
    </row>
    <row r="671" spans="1:4" x14ac:dyDescent="0.2">
      <c r="A671" s="78"/>
      <c r="B671" s="78"/>
      <c r="C671" s="78"/>
      <c r="D671" s="106"/>
    </row>
    <row r="672" spans="1:4" x14ac:dyDescent="0.2">
      <c r="A672" s="78"/>
      <c r="B672" s="78"/>
      <c r="C672" s="78"/>
      <c r="D672" s="106"/>
    </row>
    <row r="673" spans="1:4" x14ac:dyDescent="0.2">
      <c r="A673" s="78"/>
      <c r="B673" s="78"/>
      <c r="C673" s="78"/>
      <c r="D673" s="106"/>
    </row>
    <row r="674" spans="1:4" x14ac:dyDescent="0.2">
      <c r="A674" s="78"/>
      <c r="B674" s="78"/>
      <c r="C674" s="78"/>
      <c r="D674" s="106"/>
    </row>
    <row r="675" spans="1:4" x14ac:dyDescent="0.2">
      <c r="A675" s="78"/>
      <c r="B675" s="78"/>
      <c r="C675" s="78"/>
      <c r="D675" s="106"/>
    </row>
    <row r="676" spans="1:4" x14ac:dyDescent="0.2">
      <c r="A676" s="78"/>
      <c r="B676" s="78"/>
      <c r="C676" s="78"/>
      <c r="D676" s="106"/>
    </row>
    <row r="677" spans="1:4" x14ac:dyDescent="0.2">
      <c r="A677" s="78"/>
      <c r="B677" s="78"/>
      <c r="C677" s="78"/>
      <c r="D677" s="106"/>
    </row>
    <row r="678" spans="1:4" x14ac:dyDescent="0.2">
      <c r="A678" s="78"/>
      <c r="B678" s="78"/>
      <c r="C678" s="78"/>
      <c r="D678" s="106"/>
    </row>
    <row r="679" spans="1:4" x14ac:dyDescent="0.2">
      <c r="A679" s="78"/>
      <c r="B679" s="78"/>
      <c r="C679" s="78"/>
      <c r="D679" s="106"/>
    </row>
    <row r="680" spans="1:4" x14ac:dyDescent="0.2">
      <c r="A680" s="78"/>
      <c r="B680" s="78"/>
      <c r="C680" s="78"/>
      <c r="D680" s="106"/>
    </row>
    <row r="681" spans="1:4" x14ac:dyDescent="0.2">
      <c r="A681" s="78"/>
      <c r="B681" s="78"/>
      <c r="C681" s="78"/>
      <c r="D681" s="106"/>
    </row>
    <row r="682" spans="1:4" x14ac:dyDescent="0.2">
      <c r="A682" s="78"/>
      <c r="B682" s="78"/>
      <c r="C682" s="78"/>
      <c r="D682" s="106"/>
    </row>
    <row r="683" spans="1:4" x14ac:dyDescent="0.2">
      <c r="A683" s="78"/>
      <c r="B683" s="78"/>
      <c r="C683" s="78"/>
      <c r="D683" s="106"/>
    </row>
    <row r="684" spans="1:4" x14ac:dyDescent="0.2">
      <c r="A684" s="78"/>
      <c r="B684" s="78"/>
      <c r="C684" s="78"/>
      <c r="D684" s="106"/>
    </row>
    <row r="685" spans="1:4" x14ac:dyDescent="0.2">
      <c r="A685" s="78"/>
      <c r="B685" s="78"/>
      <c r="C685" s="78"/>
      <c r="D685" s="106"/>
    </row>
    <row r="686" spans="1:4" x14ac:dyDescent="0.2">
      <c r="A686" s="78"/>
      <c r="B686" s="78"/>
      <c r="C686" s="78"/>
      <c r="D686" s="106"/>
    </row>
    <row r="687" spans="1:4" x14ac:dyDescent="0.2">
      <c r="A687" s="78"/>
      <c r="B687" s="78"/>
      <c r="C687" s="78"/>
      <c r="D687" s="106"/>
    </row>
    <row r="688" spans="1:4" x14ac:dyDescent="0.2">
      <c r="A688" s="78"/>
      <c r="B688" s="78"/>
      <c r="C688" s="78"/>
      <c r="D688" s="106"/>
    </row>
    <row r="689" spans="1:4" x14ac:dyDescent="0.2">
      <c r="A689" s="78"/>
      <c r="B689" s="78"/>
      <c r="C689" s="78"/>
      <c r="D689" s="106"/>
    </row>
    <row r="690" spans="1:4" x14ac:dyDescent="0.2">
      <c r="A690" s="78"/>
      <c r="B690" s="78"/>
      <c r="C690" s="78"/>
      <c r="D690" s="106"/>
    </row>
    <row r="691" spans="1:4" x14ac:dyDescent="0.2">
      <c r="A691" s="78"/>
      <c r="B691" s="78"/>
      <c r="C691" s="78"/>
      <c r="D691" s="106"/>
    </row>
    <row r="692" spans="1:4" x14ac:dyDescent="0.2">
      <c r="A692" s="78"/>
      <c r="B692" s="78"/>
      <c r="C692" s="78"/>
      <c r="D692" s="106"/>
    </row>
    <row r="693" spans="1:4" x14ac:dyDescent="0.2">
      <c r="A693" s="78"/>
      <c r="B693" s="78"/>
      <c r="C693" s="78"/>
      <c r="D693" s="106"/>
    </row>
    <row r="694" spans="1:4" x14ac:dyDescent="0.2">
      <c r="A694" s="78"/>
      <c r="B694" s="78"/>
      <c r="C694" s="78"/>
      <c r="D694" s="106"/>
    </row>
    <row r="695" spans="1:4" x14ac:dyDescent="0.2">
      <c r="A695" s="78"/>
      <c r="B695" s="78"/>
      <c r="C695" s="78"/>
      <c r="D695" s="106"/>
    </row>
    <row r="696" spans="1:4" x14ac:dyDescent="0.2">
      <c r="A696" s="78"/>
      <c r="B696" s="78"/>
      <c r="C696" s="78"/>
      <c r="D696" s="106"/>
    </row>
    <row r="697" spans="1:4" x14ac:dyDescent="0.2">
      <c r="A697" s="78"/>
      <c r="B697" s="78"/>
      <c r="C697" s="78"/>
      <c r="D697" s="106"/>
    </row>
    <row r="698" spans="1:4" x14ac:dyDescent="0.2">
      <c r="A698" s="78"/>
      <c r="B698" s="78"/>
      <c r="C698" s="78"/>
      <c r="D698" s="106"/>
    </row>
    <row r="699" spans="1:4" x14ac:dyDescent="0.2">
      <c r="A699" s="78"/>
      <c r="B699" s="78"/>
      <c r="C699" s="78"/>
      <c r="D699" s="106"/>
    </row>
    <row r="700" spans="1:4" x14ac:dyDescent="0.2">
      <c r="A700" s="78"/>
      <c r="B700" s="78"/>
      <c r="C700" s="78"/>
      <c r="D700" s="106"/>
    </row>
    <row r="701" spans="1:4" x14ac:dyDescent="0.2">
      <c r="A701" s="78"/>
      <c r="B701" s="78"/>
      <c r="C701" s="78"/>
      <c r="D701" s="106"/>
    </row>
    <row r="702" spans="1:4" x14ac:dyDescent="0.2">
      <c r="A702" s="78"/>
      <c r="B702" s="78"/>
      <c r="C702" s="78"/>
      <c r="D702" s="106"/>
    </row>
    <row r="703" spans="1:4" x14ac:dyDescent="0.2">
      <c r="A703" s="78"/>
      <c r="B703" s="78"/>
      <c r="C703" s="78"/>
      <c r="D703" s="106"/>
    </row>
    <row r="704" spans="1:4" x14ac:dyDescent="0.2">
      <c r="A704" s="78"/>
      <c r="B704" s="78"/>
      <c r="C704" s="78"/>
      <c r="D704" s="106"/>
    </row>
    <row r="705" spans="1:4" x14ac:dyDescent="0.2">
      <c r="A705" s="78"/>
      <c r="B705" s="78"/>
      <c r="C705" s="78"/>
      <c r="D705" s="106"/>
    </row>
    <row r="706" spans="1:4" x14ac:dyDescent="0.2">
      <c r="A706" s="78"/>
      <c r="B706" s="78"/>
      <c r="C706" s="78"/>
      <c r="D706" s="106"/>
    </row>
    <row r="707" spans="1:4" x14ac:dyDescent="0.2">
      <c r="A707" s="78"/>
      <c r="B707" s="78"/>
      <c r="C707" s="78"/>
      <c r="D707" s="106"/>
    </row>
    <row r="708" spans="1:4" x14ac:dyDescent="0.2">
      <c r="A708" s="78"/>
      <c r="B708" s="78"/>
      <c r="C708" s="78"/>
      <c r="D708" s="106"/>
    </row>
    <row r="709" spans="1:4" x14ac:dyDescent="0.2">
      <c r="A709" s="78"/>
      <c r="B709" s="78"/>
      <c r="C709" s="78"/>
      <c r="D709" s="106"/>
    </row>
    <row r="710" spans="1:4" x14ac:dyDescent="0.2">
      <c r="A710" s="78"/>
      <c r="B710" s="78"/>
      <c r="C710" s="78"/>
      <c r="D710" s="106"/>
    </row>
    <row r="711" spans="1:4" x14ac:dyDescent="0.2">
      <c r="A711" s="78"/>
      <c r="B711" s="78"/>
      <c r="C711" s="78"/>
      <c r="D711" s="106"/>
    </row>
    <row r="712" spans="1:4" x14ac:dyDescent="0.2">
      <c r="A712" s="78"/>
      <c r="B712" s="78"/>
      <c r="C712" s="78"/>
      <c r="D712" s="106"/>
    </row>
    <row r="713" spans="1:4" x14ac:dyDescent="0.2">
      <c r="A713" s="78"/>
      <c r="B713" s="78"/>
      <c r="C713" s="78"/>
      <c r="D713" s="106"/>
    </row>
    <row r="714" spans="1:4" x14ac:dyDescent="0.2">
      <c r="A714" s="78"/>
      <c r="B714" s="78"/>
      <c r="C714" s="78"/>
      <c r="D714" s="106"/>
    </row>
    <row r="715" spans="1:4" x14ac:dyDescent="0.2">
      <c r="A715" s="78"/>
      <c r="B715" s="78"/>
      <c r="C715" s="78"/>
      <c r="D715" s="106"/>
    </row>
    <row r="716" spans="1:4" x14ac:dyDescent="0.2">
      <c r="A716" s="78"/>
      <c r="B716" s="78"/>
      <c r="C716" s="78"/>
      <c r="D716" s="106"/>
    </row>
    <row r="717" spans="1:4" x14ac:dyDescent="0.2">
      <c r="A717" s="78"/>
      <c r="B717" s="78"/>
      <c r="C717" s="78"/>
      <c r="D717" s="106"/>
    </row>
    <row r="718" spans="1:4" x14ac:dyDescent="0.2">
      <c r="A718" s="78"/>
      <c r="B718" s="78"/>
      <c r="C718" s="78"/>
      <c r="D718" s="106"/>
    </row>
    <row r="719" spans="1:4" x14ac:dyDescent="0.2">
      <c r="A719" s="78"/>
      <c r="B719" s="78"/>
      <c r="C719" s="78"/>
      <c r="D719" s="106"/>
    </row>
    <row r="720" spans="1:4" x14ac:dyDescent="0.2">
      <c r="A720" s="78"/>
      <c r="B720" s="78"/>
      <c r="C720" s="78"/>
      <c r="D720" s="106"/>
    </row>
    <row r="721" spans="1:4" x14ac:dyDescent="0.2">
      <c r="A721" s="78"/>
      <c r="B721" s="78"/>
      <c r="C721" s="78"/>
      <c r="D721" s="106"/>
    </row>
    <row r="722" spans="1:4" x14ac:dyDescent="0.2">
      <c r="A722" s="78"/>
      <c r="B722" s="78"/>
      <c r="C722" s="78"/>
      <c r="D722" s="106"/>
    </row>
    <row r="723" spans="1:4" x14ac:dyDescent="0.2">
      <c r="A723" s="78"/>
      <c r="B723" s="78"/>
      <c r="C723" s="78"/>
      <c r="D723" s="106"/>
    </row>
    <row r="724" spans="1:4" x14ac:dyDescent="0.2">
      <c r="A724" s="78"/>
      <c r="B724" s="78"/>
      <c r="C724" s="78"/>
      <c r="D724" s="106"/>
    </row>
    <row r="725" spans="1:4" x14ac:dyDescent="0.2">
      <c r="A725" s="78"/>
      <c r="B725" s="78"/>
      <c r="C725" s="78"/>
      <c r="D725" s="106"/>
    </row>
    <row r="726" spans="1:4" x14ac:dyDescent="0.2">
      <c r="A726" s="78"/>
      <c r="B726" s="78"/>
      <c r="C726" s="78"/>
      <c r="D726" s="106"/>
    </row>
    <row r="727" spans="1:4" x14ac:dyDescent="0.2">
      <c r="A727" s="78"/>
      <c r="B727" s="78"/>
      <c r="C727" s="78"/>
      <c r="D727" s="106"/>
    </row>
    <row r="728" spans="1:4" x14ac:dyDescent="0.2">
      <c r="A728" s="78"/>
      <c r="B728" s="78"/>
      <c r="C728" s="78"/>
      <c r="D728" s="106"/>
    </row>
    <row r="729" spans="1:4" x14ac:dyDescent="0.2">
      <c r="A729" s="78"/>
      <c r="B729" s="78"/>
      <c r="C729" s="78"/>
      <c r="D729" s="106"/>
    </row>
    <row r="730" spans="1:4" x14ac:dyDescent="0.2">
      <c r="A730" s="78"/>
      <c r="B730" s="78"/>
      <c r="C730" s="78"/>
      <c r="D730" s="106"/>
    </row>
    <row r="731" spans="1:4" x14ac:dyDescent="0.2">
      <c r="A731" s="78"/>
      <c r="B731" s="78"/>
      <c r="C731" s="78"/>
      <c r="D731" s="106"/>
    </row>
    <row r="732" spans="1:4" x14ac:dyDescent="0.2">
      <c r="A732" s="78"/>
      <c r="B732" s="78"/>
      <c r="C732" s="78"/>
      <c r="D732" s="106"/>
    </row>
    <row r="733" spans="1:4" x14ac:dyDescent="0.2">
      <c r="A733" s="78"/>
      <c r="B733" s="78"/>
      <c r="C733" s="78"/>
      <c r="D733" s="106"/>
    </row>
    <row r="734" spans="1:4" x14ac:dyDescent="0.2">
      <c r="A734" s="78"/>
      <c r="B734" s="78"/>
      <c r="C734" s="78"/>
      <c r="D734" s="106"/>
    </row>
    <row r="735" spans="1:4" x14ac:dyDescent="0.2">
      <c r="A735" s="78"/>
      <c r="B735" s="78"/>
      <c r="C735" s="78"/>
      <c r="D735" s="106"/>
    </row>
    <row r="736" spans="1:4" x14ac:dyDescent="0.2">
      <c r="A736" s="78"/>
      <c r="B736" s="78"/>
      <c r="C736" s="78"/>
      <c r="D736" s="106"/>
    </row>
    <row r="737" spans="1:4" x14ac:dyDescent="0.2">
      <c r="A737" s="78"/>
      <c r="B737" s="78"/>
      <c r="C737" s="78"/>
      <c r="D737" s="106"/>
    </row>
    <row r="738" spans="1:4" x14ac:dyDescent="0.2">
      <c r="A738" s="78"/>
      <c r="B738" s="78"/>
      <c r="C738" s="78"/>
      <c r="D738" s="106"/>
    </row>
    <row r="739" spans="1:4" x14ac:dyDescent="0.2">
      <c r="A739" s="78"/>
      <c r="B739" s="78"/>
      <c r="C739" s="78"/>
      <c r="D739" s="106"/>
    </row>
    <row r="740" spans="1:4" x14ac:dyDescent="0.2">
      <c r="A740" s="78"/>
      <c r="B740" s="78"/>
      <c r="C740" s="78"/>
      <c r="D740" s="106"/>
    </row>
    <row r="741" spans="1:4" x14ac:dyDescent="0.2">
      <c r="A741" s="78"/>
      <c r="B741" s="78"/>
      <c r="C741" s="78"/>
      <c r="D741" s="106"/>
    </row>
    <row r="742" spans="1:4" x14ac:dyDescent="0.2">
      <c r="A742" s="78"/>
      <c r="B742" s="78"/>
      <c r="C742" s="78"/>
      <c r="D742" s="106"/>
    </row>
    <row r="743" spans="1:4" x14ac:dyDescent="0.2">
      <c r="A743" s="78"/>
      <c r="B743" s="78"/>
      <c r="C743" s="78"/>
      <c r="D743" s="106"/>
    </row>
    <row r="744" spans="1:4" x14ac:dyDescent="0.2">
      <c r="A744" s="78"/>
      <c r="B744" s="78"/>
      <c r="C744" s="78"/>
      <c r="D744" s="106"/>
    </row>
    <row r="745" spans="1:4" x14ac:dyDescent="0.2">
      <c r="A745" s="78"/>
      <c r="B745" s="78"/>
      <c r="C745" s="78"/>
      <c r="D745" s="106"/>
    </row>
    <row r="746" spans="1:4" x14ac:dyDescent="0.2">
      <c r="A746" s="78"/>
      <c r="B746" s="78"/>
      <c r="C746" s="78"/>
      <c r="D746" s="106"/>
    </row>
    <row r="747" spans="1:4" x14ac:dyDescent="0.2">
      <c r="A747" s="78"/>
      <c r="B747" s="78"/>
      <c r="C747" s="78"/>
      <c r="D747" s="106"/>
    </row>
    <row r="748" spans="1:4" x14ac:dyDescent="0.2">
      <c r="A748" s="78"/>
      <c r="B748" s="78"/>
      <c r="C748" s="78"/>
      <c r="D748" s="106"/>
    </row>
    <row r="749" spans="1:4" x14ac:dyDescent="0.2">
      <c r="A749" s="78"/>
      <c r="B749" s="78"/>
      <c r="C749" s="78"/>
      <c r="D749" s="106"/>
    </row>
    <row r="750" spans="1:4" x14ac:dyDescent="0.2">
      <c r="A750" s="78"/>
      <c r="B750" s="78"/>
      <c r="C750" s="78"/>
      <c r="D750" s="106"/>
    </row>
    <row r="751" spans="1:4" x14ac:dyDescent="0.2">
      <c r="A751" s="78"/>
      <c r="B751" s="78"/>
      <c r="C751" s="78"/>
      <c r="D751" s="106"/>
    </row>
    <row r="752" spans="1:4" x14ac:dyDescent="0.2">
      <c r="A752" s="78"/>
      <c r="B752" s="78"/>
      <c r="C752" s="78"/>
      <c r="D752" s="106"/>
    </row>
    <row r="753" spans="1:4" x14ac:dyDescent="0.2">
      <c r="A753" s="78"/>
      <c r="B753" s="78"/>
      <c r="C753" s="78"/>
      <c r="D753" s="106"/>
    </row>
    <row r="754" spans="1:4" x14ac:dyDescent="0.2">
      <c r="A754" s="78"/>
      <c r="B754" s="78"/>
      <c r="C754" s="78"/>
      <c r="D754" s="106"/>
    </row>
    <row r="755" spans="1:4" x14ac:dyDescent="0.2">
      <c r="A755" s="78"/>
      <c r="B755" s="78"/>
      <c r="C755" s="78"/>
      <c r="D755" s="106"/>
    </row>
    <row r="756" spans="1:4" x14ac:dyDescent="0.2">
      <c r="A756" s="78"/>
      <c r="B756" s="78"/>
      <c r="C756" s="78"/>
      <c r="D756" s="106"/>
    </row>
    <row r="757" spans="1:4" x14ac:dyDescent="0.2">
      <c r="A757" s="78"/>
      <c r="B757" s="78"/>
      <c r="C757" s="78"/>
      <c r="D757" s="106"/>
    </row>
    <row r="758" spans="1:4" x14ac:dyDescent="0.2">
      <c r="A758" s="78"/>
      <c r="B758" s="78"/>
      <c r="C758" s="78"/>
      <c r="D758" s="106"/>
    </row>
    <row r="759" spans="1:4" x14ac:dyDescent="0.2">
      <c r="A759" s="78"/>
      <c r="B759" s="78"/>
      <c r="C759" s="78"/>
      <c r="D759" s="106"/>
    </row>
    <row r="760" spans="1:4" x14ac:dyDescent="0.2">
      <c r="A760" s="78"/>
      <c r="B760" s="78"/>
      <c r="C760" s="78"/>
      <c r="D760" s="106"/>
    </row>
    <row r="761" spans="1:4" x14ac:dyDescent="0.2">
      <c r="A761" s="78"/>
      <c r="B761" s="78"/>
      <c r="C761" s="78"/>
      <c r="D761" s="106"/>
    </row>
    <row r="762" spans="1:4" x14ac:dyDescent="0.2">
      <c r="A762" s="78"/>
      <c r="B762" s="78"/>
      <c r="C762" s="78"/>
      <c r="D762" s="106"/>
    </row>
    <row r="763" spans="1:4" x14ac:dyDescent="0.2">
      <c r="A763" s="78"/>
      <c r="B763" s="78"/>
      <c r="C763" s="78"/>
      <c r="D763" s="106"/>
    </row>
    <row r="764" spans="1:4" x14ac:dyDescent="0.2">
      <c r="A764" s="78"/>
      <c r="B764" s="78"/>
      <c r="C764" s="78"/>
      <c r="D764" s="106"/>
    </row>
    <row r="765" spans="1:4" x14ac:dyDescent="0.2">
      <c r="A765" s="78"/>
      <c r="B765" s="78"/>
      <c r="C765" s="78"/>
      <c r="D765" s="106"/>
    </row>
    <row r="766" spans="1:4" x14ac:dyDescent="0.2">
      <c r="A766" s="78"/>
      <c r="B766" s="78"/>
      <c r="C766" s="78"/>
      <c r="D766" s="106"/>
    </row>
    <row r="767" spans="1:4" x14ac:dyDescent="0.2">
      <c r="A767" s="78"/>
      <c r="B767" s="78"/>
      <c r="C767" s="78"/>
      <c r="D767" s="106"/>
    </row>
    <row r="768" spans="1:4" x14ac:dyDescent="0.2">
      <c r="A768" s="78"/>
      <c r="B768" s="78"/>
      <c r="C768" s="78"/>
      <c r="D768" s="106"/>
    </row>
    <row r="769" spans="1:4" x14ac:dyDescent="0.2">
      <c r="A769" s="78"/>
      <c r="B769" s="78"/>
      <c r="C769" s="78"/>
      <c r="D769" s="106"/>
    </row>
    <row r="770" spans="1:4" x14ac:dyDescent="0.2">
      <c r="A770" s="78"/>
      <c r="B770" s="78"/>
      <c r="C770" s="78"/>
      <c r="D770" s="106"/>
    </row>
    <row r="771" spans="1:4" x14ac:dyDescent="0.2">
      <c r="A771" s="78"/>
      <c r="B771" s="78"/>
      <c r="C771" s="78"/>
      <c r="D771" s="106"/>
    </row>
    <row r="772" spans="1:4" x14ac:dyDescent="0.2">
      <c r="A772" s="78"/>
      <c r="B772" s="78"/>
      <c r="C772" s="78"/>
      <c r="D772" s="106"/>
    </row>
    <row r="773" spans="1:4" x14ac:dyDescent="0.2">
      <c r="A773" s="78"/>
      <c r="B773" s="78"/>
      <c r="C773" s="78"/>
      <c r="D773" s="106"/>
    </row>
  </sheetData>
  <autoFilter ref="A3:D773" xr:uid="{8529EA1D-2823-49BA-A14D-FBA19E9B2FA8}"/>
  <mergeCells count="2">
    <mergeCell ref="A1:D1"/>
    <mergeCell ref="A2:D2"/>
  </mergeCells>
  <conditionalFormatting sqref="A3">
    <cfRule type="duplicateValues" dxfId="1" priority="1"/>
  </conditionalFormatting>
  <conditionalFormatting sqref="B3:D3">
    <cfRule type="duplicateValues" dxfId="0" priority="3"/>
  </conditionalFormatting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89F31-DFA5-485C-B6CA-E39E140494E8}">
  <dimension ref="B1:E39"/>
  <sheetViews>
    <sheetView topLeftCell="A16" workbookViewId="0">
      <selection activeCell="C17" sqref="C17"/>
    </sheetView>
  </sheetViews>
  <sheetFormatPr defaultColWidth="8.69921875" defaultRowHeight="15" x14ac:dyDescent="0.2"/>
  <cols>
    <col min="1" max="1" width="5.09765625" customWidth="1"/>
    <col min="2" max="2" width="22.5" customWidth="1"/>
    <col min="3" max="3" width="15.19921875" customWidth="1"/>
    <col min="4" max="4" width="10.69921875" bestFit="1" customWidth="1"/>
    <col min="5" max="5" width="22.09765625" bestFit="1" customWidth="1"/>
  </cols>
  <sheetData>
    <row r="1" spans="2:5" ht="25.5" customHeight="1" x14ac:dyDescent="0.2">
      <c r="B1" s="140" t="s">
        <v>1941</v>
      </c>
      <c r="C1" s="141"/>
    </row>
    <row r="2" spans="2:5" ht="15" customHeight="1" x14ac:dyDescent="0.2">
      <c r="B2" s="142" t="s">
        <v>1942</v>
      </c>
      <c r="C2" s="143"/>
      <c r="E2" s="29"/>
    </row>
    <row r="3" spans="2:5" x14ac:dyDescent="0.2">
      <c r="B3" s="30" t="s">
        <v>1943</v>
      </c>
      <c r="C3" s="31">
        <v>1750000000</v>
      </c>
      <c r="D3" s="32"/>
    </row>
    <row r="4" spans="2:5" x14ac:dyDescent="0.2">
      <c r="B4" s="33" t="s">
        <v>1944</v>
      </c>
      <c r="C4" s="34">
        <f>ROUND(C3*C8,2)</f>
        <v>699825000</v>
      </c>
      <c r="D4" s="129">
        <f>C4/$C$3</f>
        <v>0.39989999999999998</v>
      </c>
    </row>
    <row r="5" spans="2:5" x14ac:dyDescent="0.2">
      <c r="B5" s="35" t="s">
        <v>1945</v>
      </c>
      <c r="C5" s="36">
        <f>C3*(1-C8)</f>
        <v>1050175000.0000001</v>
      </c>
      <c r="D5" s="129">
        <f>C5/$C$3</f>
        <v>0.60010000000000008</v>
      </c>
    </row>
    <row r="6" spans="2:5" x14ac:dyDescent="0.2">
      <c r="B6" s="37"/>
      <c r="C6" s="38"/>
    </row>
    <row r="7" spans="2:5" ht="15" customHeight="1" x14ac:dyDescent="0.2">
      <c r="B7" s="142" t="s">
        <v>1946</v>
      </c>
      <c r="C7" s="143"/>
    </row>
    <row r="8" spans="2:5" x14ac:dyDescent="0.2">
      <c r="B8" s="39" t="s">
        <v>1947</v>
      </c>
      <c r="C8" s="40">
        <v>0.39989999999999998</v>
      </c>
    </row>
    <row r="9" spans="2:5" x14ac:dyDescent="0.2">
      <c r="B9" s="41" t="s">
        <v>1948</v>
      </c>
      <c r="C9" s="42">
        <v>1.25E-3</v>
      </c>
    </row>
    <row r="10" spans="2:5" x14ac:dyDescent="0.2">
      <c r="B10" s="41" t="s">
        <v>1949</v>
      </c>
      <c r="C10" s="42">
        <v>1.7500000000000002E-2</v>
      </c>
    </row>
    <row r="11" spans="2:5" ht="18" customHeight="1" x14ac:dyDescent="0.2">
      <c r="B11" s="41" t="s">
        <v>1950</v>
      </c>
      <c r="C11" s="42">
        <v>1.7500000000000002E-2</v>
      </c>
    </row>
    <row r="12" spans="2:5" ht="11.25" customHeight="1" x14ac:dyDescent="0.2">
      <c r="B12" s="41"/>
      <c r="C12" s="43"/>
    </row>
    <row r="13" spans="2:5" x14ac:dyDescent="0.2">
      <c r="B13" s="41" t="s">
        <v>1951</v>
      </c>
      <c r="C13" s="43">
        <f>+C3</f>
        <v>1750000000</v>
      </c>
    </row>
    <row r="14" spans="2:5" x14ac:dyDescent="0.2">
      <c r="B14" s="44" t="s">
        <v>1952</v>
      </c>
      <c r="C14" s="43">
        <f>C13*C9</f>
        <v>2187500</v>
      </c>
    </row>
    <row r="15" spans="2:5" x14ac:dyDescent="0.2">
      <c r="B15" s="44" t="s">
        <v>1953</v>
      </c>
      <c r="C15" s="43">
        <f>C13*C10</f>
        <v>30625000.000000004</v>
      </c>
    </row>
    <row r="16" spans="2:5" x14ac:dyDescent="0.2">
      <c r="B16" s="44" t="s">
        <v>1954</v>
      </c>
      <c r="C16" s="45">
        <f>C13*C11</f>
        <v>30625000.000000004</v>
      </c>
    </row>
    <row r="17" spans="2:5" x14ac:dyDescent="0.2">
      <c r="B17" s="46" t="s">
        <v>1955</v>
      </c>
      <c r="C17" s="47">
        <f>C13-C14-C15-C16</f>
        <v>1686562500</v>
      </c>
      <c r="D17" s="131">
        <f>C17-'Eligible NF &amp; Enroll Status'!W3</f>
        <v>0</v>
      </c>
      <c r="E17" s="130" t="s">
        <v>1956</v>
      </c>
    </row>
    <row r="18" spans="2:5" ht="11.25" customHeight="1" x14ac:dyDescent="0.2">
      <c r="B18" s="41"/>
      <c r="C18" s="43"/>
      <c r="D18" s="130"/>
      <c r="E18" s="130"/>
    </row>
    <row r="19" spans="2:5" x14ac:dyDescent="0.2">
      <c r="B19" s="48" t="s">
        <v>1957</v>
      </c>
      <c r="C19" s="45">
        <f>C4</f>
        <v>699825000</v>
      </c>
      <c r="D19" s="133"/>
      <c r="E19" s="132"/>
    </row>
    <row r="20" spans="2:5" ht="18" customHeight="1" x14ac:dyDescent="0.2">
      <c r="B20" s="39" t="s">
        <v>1958</v>
      </c>
      <c r="C20" s="49">
        <f>+C19+(C19*B21)</f>
        <v>755811000</v>
      </c>
      <c r="D20" s="131">
        <f>'Eligible NF &amp; Enroll Status'!AA3-'Year 8 (SFY25)'!C20</f>
        <v>0</v>
      </c>
      <c r="E20" s="130" t="s">
        <v>1956</v>
      </c>
    </row>
    <row r="21" spans="2:5" ht="11.25" customHeight="1" x14ac:dyDescent="0.2">
      <c r="B21" s="50">
        <v>0.08</v>
      </c>
      <c r="C21" s="51"/>
      <c r="D21" s="130"/>
      <c r="E21" s="130"/>
    </row>
    <row r="22" spans="2:5" x14ac:dyDescent="0.2">
      <c r="B22" s="52"/>
      <c r="C22" s="53"/>
      <c r="D22" s="130"/>
      <c r="E22" s="130"/>
    </row>
    <row r="23" spans="2:5" ht="14.1" customHeight="1" thickBot="1" x14ac:dyDescent="0.25">
      <c r="B23" s="144" t="s">
        <v>1959</v>
      </c>
      <c r="C23" s="145"/>
      <c r="D23" s="130"/>
      <c r="E23" s="130"/>
    </row>
    <row r="24" spans="2:5" x14ac:dyDescent="0.2">
      <c r="B24" s="54" t="s">
        <v>1960</v>
      </c>
      <c r="C24" s="55"/>
      <c r="D24" s="130"/>
      <c r="E24" s="130"/>
    </row>
    <row r="25" spans="2:5" x14ac:dyDescent="0.2">
      <c r="B25" s="56">
        <v>0.44</v>
      </c>
      <c r="C25" s="57">
        <f>$C$17*B25</f>
        <v>742087500</v>
      </c>
      <c r="D25" s="131">
        <f>C25-'Eligible NF &amp; Enroll Status'!S3</f>
        <v>0</v>
      </c>
      <c r="E25" s="130" t="s">
        <v>1956</v>
      </c>
    </row>
    <row r="26" spans="2:5" ht="7.5" customHeight="1" x14ac:dyDescent="0.2">
      <c r="B26" s="58"/>
      <c r="C26" s="59"/>
      <c r="D26" s="130"/>
      <c r="E26" s="130"/>
    </row>
    <row r="27" spans="2:5" x14ac:dyDescent="0.2">
      <c r="B27" s="60" t="s">
        <v>1961</v>
      </c>
      <c r="C27" s="59"/>
      <c r="D27" s="130"/>
      <c r="E27" s="130"/>
    </row>
    <row r="28" spans="2:5" x14ac:dyDescent="0.2">
      <c r="B28" s="61">
        <v>0.2</v>
      </c>
      <c r="C28" s="57">
        <f>$C$17*B28</f>
        <v>337312500</v>
      </c>
      <c r="D28" s="131">
        <f>C28-'Eligible NF &amp; Enroll Status'!T3</f>
        <v>0</v>
      </c>
      <c r="E28" s="130" t="s">
        <v>1956</v>
      </c>
    </row>
    <row r="29" spans="2:5" ht="7.5" customHeight="1" x14ac:dyDescent="0.2">
      <c r="B29" s="58"/>
      <c r="C29" s="59"/>
      <c r="D29" s="130"/>
      <c r="E29" s="130"/>
    </row>
    <row r="30" spans="2:5" x14ac:dyDescent="0.2">
      <c r="B30" s="60" t="s">
        <v>1962</v>
      </c>
      <c r="C30" s="59"/>
      <c r="D30" s="130"/>
      <c r="E30" s="130"/>
    </row>
    <row r="31" spans="2:5" x14ac:dyDescent="0.2">
      <c r="B31" s="61">
        <v>0.2</v>
      </c>
      <c r="C31" s="57">
        <f>$C$17*B31</f>
        <v>337312500</v>
      </c>
      <c r="D31" s="131">
        <f>C31-'Eligible NF &amp; Enroll Status'!U3</f>
        <v>0</v>
      </c>
      <c r="E31" s="130" t="s">
        <v>1956</v>
      </c>
    </row>
    <row r="32" spans="2:5" ht="8.25" customHeight="1" x14ac:dyDescent="0.2">
      <c r="B32" s="62"/>
      <c r="C32" s="63"/>
      <c r="D32" s="130"/>
      <c r="E32" s="130"/>
    </row>
    <row r="33" spans="2:5" ht="19.5" customHeight="1" x14ac:dyDescent="0.2">
      <c r="B33" s="64" t="s">
        <v>1963</v>
      </c>
      <c r="C33" s="63"/>
      <c r="D33" s="130"/>
      <c r="E33" s="130"/>
    </row>
    <row r="34" spans="2:5" ht="15.75" thickBot="1" x14ac:dyDescent="0.25">
      <c r="B34" s="65">
        <f>0.16</f>
        <v>0.16</v>
      </c>
      <c r="C34" s="128">
        <f>$C$17*B34</f>
        <v>269850000</v>
      </c>
      <c r="D34" s="131">
        <f>C34-'Eligible NF &amp; Enroll Status'!V3</f>
        <v>0</v>
      </c>
      <c r="E34" s="130" t="s">
        <v>1956</v>
      </c>
    </row>
    <row r="39" spans="2:5" ht="102" customHeight="1" x14ac:dyDescent="0.2"/>
  </sheetData>
  <mergeCells count="4">
    <mergeCell ref="B1:C1"/>
    <mergeCell ref="B2:C2"/>
    <mergeCell ref="B7:C7"/>
    <mergeCell ref="B23:C2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F730E-55CF-4101-B989-95DE7E446655}">
  <dimension ref="A1:P12"/>
  <sheetViews>
    <sheetView showGridLines="0" zoomScale="80" zoomScaleNormal="80" workbookViewId="0">
      <pane ySplit="3" topLeftCell="A4" activePane="bottomLeft" state="frozen"/>
      <selection activeCell="A7" sqref="A7:A985"/>
      <selection pane="bottomLeft" activeCell="A16" sqref="A16"/>
    </sheetView>
  </sheetViews>
  <sheetFormatPr defaultColWidth="8.69921875" defaultRowHeight="12.75" x14ac:dyDescent="0.2"/>
  <cols>
    <col min="1" max="1" width="7.8984375" style="7" customWidth="1"/>
    <col min="2" max="2" width="55.59765625" style="6" customWidth="1"/>
    <col min="3" max="3" width="54.5" style="6" customWidth="1"/>
    <col min="4" max="4" width="19" style="6" customWidth="1"/>
    <col min="5" max="5" width="12.296875" style="6" customWidth="1"/>
    <col min="6" max="6" width="12.59765625" style="6" customWidth="1"/>
    <col min="7" max="7" width="10.59765625" style="6" customWidth="1"/>
    <col min="8" max="8" width="10.8984375" style="6" hidden="1" customWidth="1"/>
    <col min="9" max="9" width="10" style="2" customWidth="1"/>
    <col min="10" max="10" width="11.69921875" style="6" customWidth="1"/>
    <col min="11" max="11" width="10.296875" style="2" bestFit="1" customWidth="1"/>
    <col min="12" max="12" width="10.296875" style="7" bestFit="1" customWidth="1"/>
    <col min="13" max="13" width="12" style="2" customWidth="1"/>
    <col min="14" max="14" width="9" style="2" customWidth="1"/>
    <col min="15" max="15" width="9.19921875" style="17" customWidth="1"/>
    <col min="16" max="16" width="10" style="17" customWidth="1"/>
    <col min="17" max="16384" width="8.69921875" style="2"/>
  </cols>
  <sheetData>
    <row r="1" spans="1:16" ht="41.25" customHeight="1" x14ac:dyDescent="0.2">
      <c r="A1" s="75" t="s">
        <v>1964</v>
      </c>
      <c r="B1" s="76"/>
      <c r="C1" s="77"/>
      <c r="D1" s="97"/>
      <c r="I1" s="3"/>
      <c r="J1" s="1"/>
      <c r="L1" s="3"/>
      <c r="M1" s="3"/>
      <c r="N1" s="3"/>
      <c r="O1" s="3"/>
      <c r="P1" s="3"/>
    </row>
    <row r="2" spans="1:16" customFormat="1" ht="26.1" customHeight="1" x14ac:dyDescent="0.2">
      <c r="A2" t="s">
        <v>1965</v>
      </c>
    </row>
    <row r="3" spans="1:16" s="7" customFormat="1" ht="63" customHeight="1" x14ac:dyDescent="0.2">
      <c r="A3" s="14" t="s">
        <v>14</v>
      </c>
      <c r="B3" s="14" t="s">
        <v>15</v>
      </c>
      <c r="C3" s="24" t="s">
        <v>16</v>
      </c>
      <c r="D3" s="14" t="s">
        <v>17</v>
      </c>
      <c r="E3" s="14" t="s">
        <v>18</v>
      </c>
      <c r="F3" s="14" t="s">
        <v>19</v>
      </c>
      <c r="G3" s="14" t="s">
        <v>20</v>
      </c>
      <c r="H3" s="14" t="s">
        <v>21</v>
      </c>
      <c r="I3" s="18" t="s">
        <v>22</v>
      </c>
      <c r="J3" s="18" t="s">
        <v>23</v>
      </c>
      <c r="K3" s="18" t="s">
        <v>24</v>
      </c>
      <c r="L3" s="18" t="s">
        <v>25</v>
      </c>
      <c r="M3" s="18" t="s">
        <v>26</v>
      </c>
      <c r="N3" s="19" t="s">
        <v>27</v>
      </c>
      <c r="O3" s="20" t="s">
        <v>28</v>
      </c>
      <c r="P3" s="20" t="s">
        <v>29</v>
      </c>
    </row>
    <row r="4" spans="1:16" ht="15" x14ac:dyDescent="0.2">
      <c r="A4" s="100">
        <v>120</v>
      </c>
      <c r="B4" s="78" t="s">
        <v>1966</v>
      </c>
      <c r="C4" s="78" t="s">
        <v>1967</v>
      </c>
      <c r="D4" s="78" t="s">
        <v>71</v>
      </c>
      <c r="E4" s="78" t="s">
        <v>52</v>
      </c>
      <c r="F4" s="78" t="s">
        <v>52</v>
      </c>
      <c r="G4" s="78">
        <v>676021</v>
      </c>
      <c r="H4" s="78">
        <v>7414681233</v>
      </c>
      <c r="I4" s="79" t="s">
        <v>53</v>
      </c>
      <c r="J4" s="78">
        <v>1031518</v>
      </c>
      <c r="K4" s="79">
        <v>44105</v>
      </c>
      <c r="L4" s="79">
        <v>44196</v>
      </c>
      <c r="M4" s="80">
        <v>0</v>
      </c>
      <c r="N4" s="80">
        <v>3484</v>
      </c>
      <c r="O4" s="96">
        <v>0</v>
      </c>
      <c r="P4" s="84">
        <v>0</v>
      </c>
    </row>
    <row r="5" spans="1:16" ht="15" x14ac:dyDescent="0.2">
      <c r="A5" s="100">
        <v>240</v>
      </c>
      <c r="B5" s="78" t="s">
        <v>1968</v>
      </c>
      <c r="C5" s="78" t="s">
        <v>1968</v>
      </c>
      <c r="D5" s="78" t="s">
        <v>71</v>
      </c>
      <c r="E5" s="78" t="s">
        <v>72</v>
      </c>
      <c r="F5" s="78" t="s">
        <v>72</v>
      </c>
      <c r="G5" s="78">
        <v>676080</v>
      </c>
      <c r="H5" s="78">
        <v>17513643480</v>
      </c>
      <c r="I5" s="79" t="s">
        <v>53</v>
      </c>
      <c r="J5" s="78">
        <v>1004430</v>
      </c>
      <c r="K5" s="79" t="s">
        <v>1969</v>
      </c>
      <c r="L5" s="79" t="s">
        <v>1970</v>
      </c>
      <c r="M5" s="80">
        <v>9726</v>
      </c>
      <c r="N5" s="80">
        <v>26700</v>
      </c>
      <c r="O5" s="96">
        <v>0.36426966292134833</v>
      </c>
      <c r="P5" s="84">
        <v>9726</v>
      </c>
    </row>
    <row r="6" spans="1:16" ht="15" x14ac:dyDescent="0.2">
      <c r="A6" s="100">
        <v>4160</v>
      </c>
      <c r="B6" s="78" t="s">
        <v>1451</v>
      </c>
      <c r="C6" s="78" t="s">
        <v>1971</v>
      </c>
      <c r="D6" s="78" t="s">
        <v>71</v>
      </c>
      <c r="E6" s="78" t="s">
        <v>358</v>
      </c>
      <c r="F6" s="78" t="s">
        <v>63</v>
      </c>
      <c r="G6" s="78">
        <v>675133</v>
      </c>
      <c r="H6" s="78">
        <v>13205034385</v>
      </c>
      <c r="I6" s="79" t="s">
        <v>53</v>
      </c>
      <c r="J6" s="78">
        <v>1028205</v>
      </c>
      <c r="K6" s="79" t="s">
        <v>1972</v>
      </c>
      <c r="L6" s="79" t="s">
        <v>1973</v>
      </c>
      <c r="M6" s="80">
        <v>18773</v>
      </c>
      <c r="N6" s="80">
        <v>35589</v>
      </c>
      <c r="O6" s="96">
        <v>0.52749445053246791</v>
      </c>
      <c r="P6" s="84">
        <v>18773</v>
      </c>
    </row>
    <row r="7" spans="1:16" ht="15" x14ac:dyDescent="0.2">
      <c r="A7" s="100">
        <v>4314</v>
      </c>
      <c r="B7" s="78" t="s">
        <v>844</v>
      </c>
      <c r="C7" s="78" t="s">
        <v>1974</v>
      </c>
      <c r="D7" s="78" t="s">
        <v>71</v>
      </c>
      <c r="E7" s="78" t="s">
        <v>546</v>
      </c>
      <c r="F7" s="78" t="s">
        <v>79</v>
      </c>
      <c r="G7" s="78">
        <v>675821</v>
      </c>
      <c r="H7" s="78">
        <v>1952584757</v>
      </c>
      <c r="I7" s="79" t="s">
        <v>53</v>
      </c>
      <c r="J7" s="78">
        <v>1015682</v>
      </c>
      <c r="K7" s="79" t="s">
        <v>1972</v>
      </c>
      <c r="L7" s="79" t="s">
        <v>1973</v>
      </c>
      <c r="M7" s="80">
        <v>16028</v>
      </c>
      <c r="N7" s="80">
        <v>25435</v>
      </c>
      <c r="O7" s="96">
        <v>0.63015529781796742</v>
      </c>
      <c r="P7" s="84">
        <v>16027.999999999998</v>
      </c>
    </row>
    <row r="8" spans="1:16" ht="15" x14ac:dyDescent="0.2">
      <c r="A8" s="100">
        <v>4808</v>
      </c>
      <c r="B8" s="78" t="s">
        <v>118</v>
      </c>
      <c r="C8" s="78" t="s">
        <v>119</v>
      </c>
      <c r="D8" s="78" t="s">
        <v>71</v>
      </c>
      <c r="E8" s="78" t="s">
        <v>120</v>
      </c>
      <c r="F8" s="78" t="s">
        <v>48</v>
      </c>
      <c r="G8" s="78">
        <v>745007</v>
      </c>
      <c r="H8" s="78">
        <v>1003563438</v>
      </c>
      <c r="I8" s="79" t="s">
        <v>53</v>
      </c>
      <c r="J8" s="78">
        <v>1027258</v>
      </c>
      <c r="K8" s="79" t="s">
        <v>1969</v>
      </c>
      <c r="L8" s="79" t="s">
        <v>1970</v>
      </c>
      <c r="M8" s="80">
        <v>2770</v>
      </c>
      <c r="N8" s="80">
        <v>4408</v>
      </c>
      <c r="O8" s="96">
        <v>0.6284029038112523</v>
      </c>
      <c r="P8" s="84">
        <v>2770</v>
      </c>
    </row>
    <row r="9" spans="1:16" ht="15" x14ac:dyDescent="0.2">
      <c r="A9" s="100">
        <v>10316</v>
      </c>
      <c r="B9" s="78" t="s">
        <v>1975</v>
      </c>
      <c r="C9" s="78" t="s">
        <v>1976</v>
      </c>
      <c r="D9" s="78" t="s">
        <v>71</v>
      </c>
      <c r="E9" s="78" t="s">
        <v>52</v>
      </c>
      <c r="F9" s="78" t="s">
        <v>52</v>
      </c>
      <c r="G9" s="78">
        <v>675834</v>
      </c>
      <c r="H9" s="78"/>
      <c r="I9" s="79" t="s">
        <v>1977</v>
      </c>
      <c r="J9" s="78" t="s">
        <v>1978</v>
      </c>
      <c r="K9" s="79" t="s">
        <v>1977</v>
      </c>
      <c r="L9" s="79" t="s">
        <v>1977</v>
      </c>
      <c r="M9" s="80" t="s">
        <v>1977</v>
      </c>
      <c r="N9" s="80" t="s">
        <v>1977</v>
      </c>
      <c r="O9" s="95" t="s">
        <v>1977</v>
      </c>
      <c r="P9" s="84">
        <v>0</v>
      </c>
    </row>
    <row r="10" spans="1:16" ht="15" x14ac:dyDescent="0.2">
      <c r="A10" s="100">
        <v>110529</v>
      </c>
      <c r="B10" s="78" t="s">
        <v>1979</v>
      </c>
      <c r="C10" s="78" t="s">
        <v>1980</v>
      </c>
      <c r="D10" s="78" t="s">
        <v>71</v>
      </c>
      <c r="E10" s="78" t="s">
        <v>43</v>
      </c>
      <c r="F10" s="78" t="s">
        <v>43</v>
      </c>
      <c r="G10" s="78">
        <v>745001</v>
      </c>
      <c r="H10" s="78">
        <v>1538770839</v>
      </c>
      <c r="I10" s="79" t="s">
        <v>1977</v>
      </c>
      <c r="J10" s="78" t="s">
        <v>1981</v>
      </c>
      <c r="K10" s="79" t="s">
        <v>1977</v>
      </c>
      <c r="L10" s="79" t="s">
        <v>1977</v>
      </c>
      <c r="M10" s="80" t="s">
        <v>1977</v>
      </c>
      <c r="N10" s="80" t="s">
        <v>1977</v>
      </c>
      <c r="O10" s="95" t="s">
        <v>1977</v>
      </c>
      <c r="P10" s="84">
        <v>0</v>
      </c>
    </row>
    <row r="11" spans="1:16" ht="15" x14ac:dyDescent="0.2">
      <c r="A11" s="100">
        <v>110564</v>
      </c>
      <c r="B11" s="78" t="s">
        <v>163</v>
      </c>
      <c r="C11" s="78" t="s">
        <v>57</v>
      </c>
      <c r="D11" s="78" t="s">
        <v>42</v>
      </c>
      <c r="E11" s="78" t="s">
        <v>67</v>
      </c>
      <c r="F11" s="78" t="s">
        <v>67</v>
      </c>
      <c r="G11" s="78">
        <v>745006</v>
      </c>
      <c r="H11" s="78">
        <v>1457920373</v>
      </c>
      <c r="I11" s="79" t="s">
        <v>1977</v>
      </c>
      <c r="J11" s="78" t="s">
        <v>1977</v>
      </c>
      <c r="K11" s="79" t="s">
        <v>1977</v>
      </c>
      <c r="L11" s="79" t="s">
        <v>1977</v>
      </c>
      <c r="M11" s="80" t="s">
        <v>1977</v>
      </c>
      <c r="N11" s="80" t="s">
        <v>1977</v>
      </c>
      <c r="O11" s="95" t="s">
        <v>1977</v>
      </c>
      <c r="P11" s="84">
        <v>0</v>
      </c>
    </row>
    <row r="12" spans="1:16" ht="15" x14ac:dyDescent="0.2">
      <c r="A12" s="100">
        <v>110581</v>
      </c>
      <c r="B12" s="78" t="s">
        <v>1041</v>
      </c>
      <c r="C12" s="78" t="s">
        <v>1982</v>
      </c>
      <c r="D12" s="78" t="s">
        <v>71</v>
      </c>
      <c r="E12" s="78" t="s">
        <v>729</v>
      </c>
      <c r="F12" s="78" t="s">
        <v>79</v>
      </c>
      <c r="G12" s="78">
        <v>745004</v>
      </c>
      <c r="H12" s="78">
        <v>8521663601</v>
      </c>
      <c r="I12" s="79" t="s">
        <v>1977</v>
      </c>
      <c r="J12" s="78" t="s">
        <v>1977</v>
      </c>
      <c r="K12" s="79" t="s">
        <v>1977</v>
      </c>
      <c r="L12" s="79" t="s">
        <v>1977</v>
      </c>
      <c r="M12" s="80" t="s">
        <v>1977</v>
      </c>
      <c r="N12" s="80" t="s">
        <v>1977</v>
      </c>
      <c r="O12" s="95" t="s">
        <v>1977</v>
      </c>
      <c r="P12" s="84">
        <v>0</v>
      </c>
    </row>
  </sheetData>
  <autoFilter ref="A3:P3" xr:uid="{688445BF-14B0-438C-8665-EBE49477B9FE}"/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7574FB741B824BB27BB78419FD84E6" ma:contentTypeVersion="20" ma:contentTypeDescription="Create a new document." ma:contentTypeScope="" ma:versionID="ea189dee3177599389f9f3630fb7cd6f">
  <xsd:schema xmlns:xsd="http://www.w3.org/2001/XMLSchema" xmlns:xs="http://www.w3.org/2001/XMLSchema" xmlns:p="http://schemas.microsoft.com/office/2006/metadata/properties" xmlns:ns2="92d3b7a5-8da5-4615-950f-0681d7046a28" xmlns:ns3="e7be34ba-b140-43d1-9e4c-7e49506d820b" targetNamespace="http://schemas.microsoft.com/office/2006/metadata/properties" ma:root="true" ma:fieldsID="22dd65e5a211fe480d3916d3e8f520bd" ns2:_="" ns3:_="">
    <xsd:import namespace="92d3b7a5-8da5-4615-950f-0681d7046a28"/>
    <xsd:import namespace="e7be34ba-b140-43d1-9e4c-7e49506d82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ObjectDetectorVersions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3b7a5-8da5-4615-950f-0681d7046a28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be34ba-b140-43d1-9e4c-7e49506d82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2d3b7a5-8da5-4615-950f-0681d7046a28">Y2PHC7Y2YW5Y-1034750575-2797</_dlc_DocId>
    <_dlc_DocIdUrl xmlns="92d3b7a5-8da5-4615-950f-0681d7046a28">
      <Url>https://txhhs.sharepoint.com/sites/pf/ltss/_layouts/15/DocIdRedir.aspx?ID=Y2PHC7Y2YW5Y-1034750575-2797</Url>
      <Description>Y2PHC7Y2YW5Y-1034750575-2797</Description>
    </_dlc_DocIdUrl>
  </documentManagement>
</p:properties>
</file>

<file path=customXml/itemProps1.xml><?xml version="1.0" encoding="utf-8"?>
<ds:datastoreItem xmlns:ds="http://schemas.openxmlformats.org/officeDocument/2006/customXml" ds:itemID="{355C2178-BC10-4FC8-A889-4C915F7D641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94ADFCA-5108-478B-AD0B-E74DE05E5C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d3b7a5-8da5-4615-950f-0681d7046a28"/>
    <ds:schemaRef ds:uri="e7be34ba-b140-43d1-9e4c-7e49506d82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C0244C-041A-4E11-BF4B-DDD595C5F48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D9051EE-0699-4B8B-83FF-6E06AE9D007D}">
  <ds:schemaRefs>
    <ds:schemaRef ds:uri="http://schemas.microsoft.com/office/2006/metadata/properties"/>
    <ds:schemaRef ds:uri="http://schemas.microsoft.com/office/infopath/2007/PartnerControls"/>
    <ds:schemaRef ds:uri="92d3b7a5-8da5-4615-950f-0681d7046a2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Eligible NF &amp; Enroll Status</vt:lpstr>
      <vt:lpstr>IGT Declaration</vt:lpstr>
      <vt:lpstr>June IGT Call</vt:lpstr>
      <vt:lpstr>December IGT Call</vt:lpstr>
      <vt:lpstr>Year 8 (SFY25)</vt:lpstr>
      <vt:lpstr>Ineligible Facilities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2022-01-14T20:19:44Z</dcterms:created>
  <dcterms:modified xsi:type="dcterms:W3CDTF">2024-04-26T20:53:45Z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0x0101009E7574FB741B824BB27BB78419FD84E6</vt:lpwstr>
  </property>
  <property fmtid="{D5CDD505-2E9C-101B-9397-08002B2CF9AE}" pid="3" name="_dlc_DocIdItemGuid">
    <vt:lpwstr>143b9a36-129d-440b-8a54-6cdb9ef4ba23</vt:lpwstr>
  </property>
  <property fmtid="{D5CDD505-2E9C-101B-9397-08002B2CF9AE}" pid="4" name="_ExtendedDescription">
    <vt:lpwstr/>
  </property>
</Properties>
</file>